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V:\FS3\3.2 AMR\08 - ECQB and CQB\ECQB\04 Tools\02 Support documents\05-TK-syllabus-comparison\"/>
    </mc:Choice>
  </mc:AlternateContent>
  <xr:revisionPtr revIDLastSave="0" documentId="13_ncr:1_{D02FD7B7-9BA6-495E-AD4B-8DD8D1EE9A38}" xr6:coauthVersionLast="47" xr6:coauthVersionMax="47" xr10:uidLastSave="{00000000-0000-0000-0000-000000000000}"/>
  <bookViews>
    <workbookView xWindow="380" yWindow="380" windowWidth="18590" windowHeight="9980" xr2:uid="{53AE700C-9903-4452-8CA6-377E9B4A1EA5}"/>
  </bookViews>
  <sheets>
    <sheet name="Reader Instructions" sheetId="14" r:id="rId1"/>
    <sheet name="Source-information" sheetId="15" r:id="rId2"/>
    <sheet name="010-Air-Law-ATC" sheetId="1" r:id="rId3"/>
    <sheet name="021-AGK" sheetId="2" r:id="rId4"/>
    <sheet name="022-AGK-Instrumentation" sheetId="3" r:id="rId5"/>
    <sheet name="031-Mass-and-Balance" sheetId="4" r:id="rId6"/>
    <sheet name="032-Perf-A" sheetId="5" r:id="rId7"/>
    <sheet name="033-Flight-Planning" sheetId="6" r:id="rId8"/>
    <sheet name="034-Perf(H)" sheetId="7" r:id="rId9"/>
    <sheet name="040-Human-Performance" sheetId="8" r:id="rId10"/>
    <sheet name="050-Meteorology" sheetId="9" r:id="rId11"/>
    <sheet name="061-Gen-Nav" sheetId="10" r:id="rId12"/>
    <sheet name="062-Radio-Nav" sheetId="17" r:id="rId13"/>
    <sheet name="070-Ops-Procedures" sheetId="11" r:id="rId14"/>
    <sheet name="081-PoF(A)" sheetId="16" r:id="rId15"/>
    <sheet name="082-PoF(H)" sheetId="12" r:id="rId16"/>
    <sheet name="090-Communications" sheetId="13" r:id="rId17"/>
  </sheets>
  <definedNames>
    <definedName name="_xlnm._FilterDatabase" localSheetId="2" hidden="1">'010-Air-Law-ATC'!$D$1:$U$710</definedName>
    <definedName name="_xlnm._FilterDatabase" localSheetId="3" hidden="1">'021-AGK'!$A$1:$K$907</definedName>
    <definedName name="_xlnm._FilterDatabase" localSheetId="4" hidden="1">'022-AGK-Instrumentation'!$C$1:$U$651</definedName>
    <definedName name="_xlnm._FilterDatabase" localSheetId="5" hidden="1">'031-Mass-and-Balance'!$D$1:$U$146</definedName>
    <definedName name="_xlnm._FilterDatabase" localSheetId="6" hidden="1">'032-Perf-A'!$B$1:$L$327</definedName>
    <definedName name="_xlnm._FilterDatabase" localSheetId="7" hidden="1">'033-Flight-Planning'!$D$1:$U$182</definedName>
    <definedName name="_xlnm._FilterDatabase" localSheetId="8" hidden="1">'034-Perf(H)'!$D$1:$U$145</definedName>
    <definedName name="_xlnm._FilterDatabase" localSheetId="9" hidden="1">'040-Human-Performance'!$D$1:$U$456</definedName>
    <definedName name="_xlnm._FilterDatabase" localSheetId="10" hidden="1">'050-Meteorology'!$D$1:$U$637</definedName>
    <definedName name="_xlnm._FilterDatabase" localSheetId="11" hidden="1">'061-Gen-Nav'!$D$1:$U$173</definedName>
    <definedName name="_xlnm._FilterDatabase" localSheetId="12" hidden="1">'062-Radio-Nav'!$C$1:$U$445</definedName>
    <definedName name="_xlnm._FilterDatabase" localSheetId="13" hidden="1">'070-Ops-Procedures'!$D$1:$U$499</definedName>
    <definedName name="_xlnm._FilterDatabase" localSheetId="14" hidden="1">'081-PoF(A)'!$D$1:$U$353</definedName>
    <definedName name="_xlnm._FilterDatabase" localSheetId="15" hidden="1">'082-PoF(H)'!$D$1:$U$304</definedName>
    <definedName name="_xlnm._FilterDatabase" localSheetId="16" hidden="1">'090-Communications'!$D$1:$U$120</definedName>
    <definedName name="_Hlk150056470" localSheetId="3">'021-AGK'!$D$764</definedName>
    <definedName name="OLE_LINK1" localSheetId="3">'021-AGK'!$D$512</definedName>
    <definedName name="OLE_LINK3" localSheetId="3">'021-AGK'!$D$663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6" i="17" l="1"/>
  <c r="T446" i="17"/>
  <c r="S446" i="17"/>
  <c r="R446" i="17"/>
  <c r="Q446" i="17"/>
  <c r="P446" i="17"/>
  <c r="O446" i="17"/>
  <c r="N446" i="17"/>
  <c r="M446" i="17"/>
  <c r="L446" i="17"/>
  <c r="K446" i="17"/>
  <c r="J446" i="17"/>
  <c r="I446" i="17"/>
  <c r="H446" i="17"/>
  <c r="G446" i="17"/>
  <c r="F446" i="17"/>
  <c r="N720" i="16"/>
  <c r="M720" i="16"/>
  <c r="L720" i="16"/>
  <c r="K720" i="16"/>
  <c r="J720" i="16"/>
  <c r="I720" i="16"/>
  <c r="H720" i="16"/>
  <c r="G720" i="16"/>
  <c r="F720" i="16"/>
  <c r="F121" i="13"/>
  <c r="G121" i="13"/>
  <c r="H121" i="13"/>
  <c r="I121" i="13"/>
  <c r="J121" i="13"/>
  <c r="K121" i="13"/>
  <c r="L121" i="13"/>
  <c r="M121" i="13"/>
  <c r="N121" i="13"/>
  <c r="O121" i="13"/>
  <c r="P121" i="13"/>
  <c r="Q121" i="13"/>
  <c r="R121" i="13"/>
  <c r="S121" i="13"/>
  <c r="T121" i="13"/>
  <c r="U121" i="13"/>
  <c r="F305" i="12"/>
  <c r="G305" i="12"/>
  <c r="H305" i="12"/>
  <c r="I305" i="12"/>
  <c r="J305" i="12"/>
  <c r="K305" i="12"/>
  <c r="L305" i="12"/>
  <c r="O305" i="12"/>
  <c r="P305" i="12"/>
  <c r="Q305" i="12"/>
  <c r="F500" i="11"/>
  <c r="G500" i="11"/>
  <c r="H500" i="11"/>
  <c r="I500" i="11"/>
  <c r="J500" i="11"/>
  <c r="K500" i="11"/>
  <c r="L500" i="11"/>
  <c r="M500" i="11"/>
  <c r="N500" i="11"/>
  <c r="O500" i="11"/>
  <c r="P500" i="11"/>
  <c r="Q500" i="11"/>
  <c r="R500" i="11"/>
  <c r="S500" i="11"/>
  <c r="T500" i="11"/>
  <c r="U500" i="11"/>
  <c r="U190" i="10"/>
  <c r="T190" i="10"/>
  <c r="S190" i="10"/>
  <c r="R190" i="10"/>
  <c r="Q190" i="10"/>
  <c r="P190" i="10"/>
  <c r="O190" i="10"/>
  <c r="N190" i="10"/>
  <c r="M190" i="10"/>
  <c r="L190" i="10"/>
  <c r="K190" i="10"/>
  <c r="J190" i="10"/>
  <c r="I190" i="10"/>
  <c r="H190" i="10"/>
  <c r="G190" i="10"/>
  <c r="F190" i="10"/>
  <c r="F638" i="9"/>
  <c r="G638" i="9"/>
  <c r="H638" i="9"/>
  <c r="I638" i="9"/>
  <c r="J638" i="9"/>
  <c r="K638" i="9"/>
  <c r="L638" i="9"/>
  <c r="M638" i="9"/>
  <c r="N638" i="9"/>
  <c r="O638" i="9"/>
  <c r="P638" i="9"/>
  <c r="Q638" i="9"/>
  <c r="R638" i="9"/>
  <c r="S638" i="9"/>
  <c r="T638" i="9"/>
  <c r="U638" i="9"/>
  <c r="F457" i="8"/>
  <c r="G457" i="8"/>
  <c r="H457" i="8"/>
  <c r="I457" i="8"/>
  <c r="J457" i="8"/>
  <c r="K457" i="8"/>
  <c r="L457" i="8"/>
  <c r="M457" i="8"/>
  <c r="N457" i="8"/>
  <c r="O457" i="8"/>
  <c r="P457" i="8"/>
  <c r="Q457" i="8"/>
  <c r="R457" i="8"/>
  <c r="S457" i="8"/>
  <c r="T457" i="8"/>
  <c r="U457" i="8"/>
  <c r="U146" i="7"/>
  <c r="T146" i="7"/>
  <c r="S146" i="7"/>
  <c r="R146" i="7"/>
  <c r="Q146" i="7"/>
  <c r="P146" i="7"/>
  <c r="O146" i="7"/>
  <c r="N146" i="7"/>
  <c r="M146" i="7"/>
  <c r="L146" i="7"/>
  <c r="K146" i="7"/>
  <c r="J146" i="7"/>
  <c r="I146" i="7"/>
  <c r="H146" i="7"/>
  <c r="G146" i="7"/>
  <c r="F146" i="7"/>
  <c r="U183" i="6"/>
  <c r="T183" i="6"/>
  <c r="S183" i="6"/>
  <c r="R183" i="6"/>
  <c r="Q183" i="6"/>
  <c r="P183" i="6"/>
  <c r="O183" i="6"/>
  <c r="N183" i="6"/>
  <c r="M183" i="6"/>
  <c r="L183" i="6"/>
  <c r="K183" i="6"/>
  <c r="J183" i="6"/>
  <c r="I183" i="6"/>
  <c r="H183" i="6"/>
  <c r="G183" i="6"/>
  <c r="F183" i="6"/>
  <c r="U326" i="5"/>
  <c r="T326" i="5"/>
  <c r="S326" i="5"/>
  <c r="R326" i="5"/>
  <c r="Q326" i="5"/>
  <c r="P326" i="5"/>
  <c r="O326" i="5"/>
  <c r="N326" i="5"/>
  <c r="M326" i="5"/>
  <c r="L326" i="5"/>
  <c r="K326" i="5"/>
  <c r="J326" i="5"/>
  <c r="I326" i="5"/>
  <c r="H326" i="5"/>
  <c r="G326" i="5"/>
  <c r="F326" i="5"/>
  <c r="F147" i="4" l="1"/>
  <c r="G147" i="4"/>
  <c r="H147" i="4"/>
  <c r="I147" i="4"/>
  <c r="J147" i="4"/>
  <c r="K147" i="4"/>
  <c r="L147" i="4"/>
  <c r="M147" i="4"/>
  <c r="N147" i="4"/>
  <c r="O147" i="4"/>
  <c r="P147" i="4"/>
  <c r="Q147" i="4"/>
  <c r="R147" i="4"/>
  <c r="S147" i="4"/>
  <c r="T147" i="4"/>
  <c r="U147" i="4"/>
  <c r="F652" i="3"/>
  <c r="G652" i="3"/>
  <c r="H652" i="3"/>
  <c r="I652" i="3"/>
  <c r="J652" i="3"/>
  <c r="K652" i="3"/>
  <c r="L652" i="3"/>
  <c r="M652" i="3"/>
  <c r="N652" i="3"/>
  <c r="O652" i="3"/>
  <c r="P652" i="3"/>
  <c r="Q652" i="3"/>
  <c r="R652" i="3"/>
  <c r="S652" i="3"/>
  <c r="T652" i="3"/>
  <c r="U652" i="3"/>
  <c r="F902" i="2"/>
  <c r="G902" i="2"/>
  <c r="H902" i="2"/>
  <c r="I902" i="2"/>
  <c r="J902" i="2"/>
  <c r="K902" i="2"/>
  <c r="L902" i="2"/>
  <c r="M902" i="2"/>
  <c r="N902" i="2"/>
  <c r="O902" i="2"/>
  <c r="P902" i="2"/>
  <c r="Q902" i="2"/>
  <c r="R902" i="2"/>
  <c r="S902" i="2"/>
  <c r="T902" i="2"/>
  <c r="U902" i="2"/>
  <c r="V711" i="1"/>
  <c r="U711" i="1"/>
  <c r="T711" i="1"/>
  <c r="S711" i="1"/>
  <c r="R711" i="1"/>
  <c r="Q711" i="1"/>
  <c r="P711" i="1"/>
  <c r="O711" i="1"/>
  <c r="N711" i="1"/>
  <c r="M711" i="1"/>
  <c r="L711" i="1"/>
  <c r="K711" i="1"/>
  <c r="J711" i="1"/>
  <c r="I711" i="1"/>
  <c r="H711" i="1"/>
  <c r="G711" i="1"/>
  <c r="F711" i="1"/>
</calcChain>
</file>

<file path=xl/sharedStrings.xml><?xml version="1.0" encoding="utf-8"?>
<sst xmlns="http://schemas.openxmlformats.org/spreadsheetml/2006/main" count="52002" uniqueCount="14763">
  <si>
    <t>Index</t>
  </si>
  <si>
    <t>2018-2019 syllabus text</t>
  </si>
  <si>
    <t>2018-2019 syllabus reference</t>
  </si>
  <si>
    <t>2020 syllabus reference</t>
  </si>
  <si>
    <t>2020 syllabus text</t>
  </si>
  <si>
    <t>Renumbered</t>
  </si>
  <si>
    <t>New</t>
  </si>
  <si>
    <t>Deleted</t>
  </si>
  <si>
    <t>Text unmodified</t>
  </si>
  <si>
    <t>Reworded, intent the same</t>
  </si>
  <si>
    <t>Reworded, intent modified</t>
  </si>
  <si>
    <t>BK</t>
  </si>
  <si>
    <t>ATPL(A)</t>
  </si>
  <si>
    <t>CPL(A)</t>
  </si>
  <si>
    <t>ATPL(H)/IR</t>
  </si>
  <si>
    <t>ATPL(H)/VFR</t>
  </si>
  <si>
    <t>CPL(H)</t>
  </si>
  <si>
    <t>IR</t>
  </si>
  <si>
    <t>CBIR(A)</t>
  </si>
  <si>
    <t>BIR exam</t>
  </si>
  <si>
    <t>BIR BK</t>
  </si>
  <si>
    <t>Entry added/amended in TK v.</t>
  </si>
  <si>
    <t>AIR LAW</t>
  </si>
  <si>
    <t>010.00.00.00</t>
  </si>
  <si>
    <t>INTERNATIONAL LAW: CONVENTIONS, AGREEMENTS AND ORGANISATIONS</t>
  </si>
  <si>
    <t>010.01.00.00</t>
  </si>
  <si>
    <t>The Convention on International Civil Aviation (Chicago) - ICAO Doc 7300/9. Convention on the High Seas (Geneva, 29 April 1958)</t>
  </si>
  <si>
    <t>010.01.01.00</t>
  </si>
  <si>
    <t>The Convention on International Civil Aviation (Chicago) - ICAO Doc 7300/9 - Convention on the High Seas (Geneva, 29 April 1958)</t>
  </si>
  <si>
    <t>The establishment of the Convention on International Civil Aviation, Chicago, 7 December 1944</t>
  </si>
  <si>
    <t>010.01.01.01</t>
  </si>
  <si>
    <t>Explain the circumstances that led to the establishment of the Convention on International Civil Aviation, Chicago, 7 December 1944. Source: ICAO Doc 7300/9 Preamble</t>
  </si>
  <si>
    <t>010.01.01.01.01</t>
  </si>
  <si>
    <t>Explain the circumstances that led to the establishment of the Convention on International Civil Aviation, Chicago, 7 December 1944.</t>
  </si>
  <si>
    <t>X</t>
  </si>
  <si>
    <t>ICAO Doc 7300/9 Preamble</t>
  </si>
  <si>
    <t>Part I - Air navigation</t>
  </si>
  <si>
    <t>010.01.01.02</t>
  </si>
  <si>
    <t>Recall the general contents of relevant parts of the following chapters general principles and application of the Convention; flight over territory of Contracting States; nationality of aircraft; international standards and recommended practices (SARPs), especially notification of differences and validity of endorsed certificates and licences. Source: ICAO Doc 7300/9 Part 1, Articles 1, 2, 3, 4, 5, 6, 7, 8, 9, 10, 11, 12, 16, 17, 18, 19, 20, 37, 38, 39, 40</t>
  </si>
  <si>
    <t>010.01.01.02.01</t>
  </si>
  <si>
    <t>Recall the general contents of relevant parts of the following chapters: general principles and application of the Convention; flight over territory of Contracting States; nationality of aircraft; international standards and recommended practices (SARPs), especially notification of differences and validity of endorsed certificates and licences.</t>
  </si>
  <si>
    <t>ICAO Doc 7300/9 Part 1, Articles 1, 2, 3, 4, 5, 6, 7, 8, 9, 10, 11, 12, 16, 17, 18, 19, 20, 37, 38, 39, 40</t>
  </si>
  <si>
    <t>General principles. Describe the application of the following terms in civil aviation: sovereignty; territory and high seas according to the UN Convention on the High Seas. Source: Convention on the High Seas (Geneva, 29 April 1958) Articles 1, 2; ICAO Doc 7300/9 Part 1, Articles 1, 2</t>
  </si>
  <si>
    <t>010.01.01.02.02</t>
  </si>
  <si>
    <t xml:space="preserve">General principles - Describe the application of the following terms in civil aviation: sovereignty; territory and high seas according to the UN Convention on the High Seas. </t>
  </si>
  <si>
    <t>Convention on the High Seas (Geneva, 29 April 1958) Articles 1, 2;
ICAO Doc 7300/9 Part 1, Articles 1, 2</t>
  </si>
  <si>
    <t>Explain the following terms and how they apply to international air traffic: right of non-scheduled flight (including the two technical freedoms of the air); scheduled air services; cabotage; landing at customs airports; Rules of the Air; search of aircraft. Source: ICAO Doc 7300/9, Articles 5, 6, 7, 10, 12, 16</t>
  </si>
  <si>
    <t>010.01.01.02.03</t>
  </si>
  <si>
    <t>Explain the following terms and how they apply to international air traffic: right of non-scheduled flight (including the two technical freedoms of the air); scheduled air services; cabotage; landing at customs airports; Rules of the Air; search of aircraft.</t>
  </si>
  <si>
    <t>ICAO Doc 7300/9, Articles 5, 6, 7, 10, 12, 16</t>
  </si>
  <si>
    <t>Explain the duties of Contracting States in relation to: documents carried on board the aircraft: certificate of registration; certificates of airworthiness; licences of personnel; recognition of certificates and licences; cargo restrictions; photographic apparatus. Source: ICAO Doc 7300/9, Articles 29, 31, 32, 33, 35, 36</t>
  </si>
  <si>
    <t>010.01.01.02.04</t>
  </si>
  <si>
    <t>Explain the duties of Contracting States in relation to: documents carried on board the aircraft: certificate of registration; certificates of airworthiness; licences of personnel; recognition of certificates and licences; cargo restrictions; photographic apparatus.</t>
  </si>
  <si>
    <t>ICAO Doc 7300/9, Articles 29, 31, 32, 33, 35, 36</t>
  </si>
  <si>
    <t>Part II - The International Civil Aviation Organization (ICAO)</t>
  </si>
  <si>
    <t>010.01.01.03</t>
  </si>
  <si>
    <t>Describe the objectives of ICAO. Source: ICAO Doc 7300/9, Article 44</t>
  </si>
  <si>
    <t>010.01.01.03.01</t>
  </si>
  <si>
    <t>Describe the objectives of ICAO.</t>
  </si>
  <si>
    <t>ICAO Doc 7300/9, Article 44</t>
  </si>
  <si>
    <t>Recognise the organisation and duties of the ICAO Assembly, Council and Air Navigation Commission (ANC). Source: ICAO Doc 7300/9, Articles 48, 49, 50, 54, 56, 57</t>
  </si>
  <si>
    <t>010.01.01.03.02</t>
  </si>
  <si>
    <t>Recognise the organisation and duties of the ICAO Assembly, Council and Air Navigation Commission (ANC).</t>
  </si>
  <si>
    <t>ICAO Doc 7300/9, Articles 48, 49, 50, 54, 56, 57</t>
  </si>
  <si>
    <t>Describe the annexes to the Convention. Source: ICAO Doc 7300/9, Articles 54, 90, 94, 95</t>
  </si>
  <si>
    <t>010.01.01.03.03</t>
  </si>
  <si>
    <t>Describe the annexes to the Convention.</t>
  </si>
  <si>
    <t>ICAO Doc 7300/9, Articles 54, 90, 94, 95</t>
  </si>
  <si>
    <t>Other conventions and agreements</t>
  </si>
  <si>
    <t>010.01.02.00</t>
  </si>
  <si>
    <t>The International Air Services Transit Agreement (ICAO Doc 7500)</t>
  </si>
  <si>
    <t>010.01.02.01</t>
  </si>
  <si>
    <t>Explain the two technical freedoms of the air. Source: ICAO Doc 7500</t>
  </si>
  <si>
    <t>010.01.02.01.01</t>
  </si>
  <si>
    <t>Explain the two technical freedoms of the air.</t>
  </si>
  <si>
    <t>ICAO Doc 7500, Art. 1</t>
  </si>
  <si>
    <t>The International Air Transport Agreement (ICAO Doc 9626)</t>
  </si>
  <si>
    <t>010.01.02.02</t>
  </si>
  <si>
    <t>Explain the three commercial freedoms of the air. Source: ICAO Doc 9626</t>
  </si>
  <si>
    <t>010.01.02.02.01</t>
  </si>
  <si>
    <t>Explain the three commercial freedoms of the air.</t>
  </si>
  <si>
    <t>ICAO Doc 9626, Part IV, Chapter 2 'Basic market access'</t>
  </si>
  <si>
    <t>Suppression of Unlawful Acts Against the Safety of Civil Aviation - The Tokyo Convention of 1963</t>
  </si>
  <si>
    <t>010.01.02.03</t>
  </si>
  <si>
    <t>Describe the measures and actions to be taken by the pilot-in-command (PIC) of an aircraft in order to suppress unlawful acts against the safety of the aircraft. Source: ICAO Doc 8364 - Convention on Offences and Certain Other Acts Committed on Board Aircraft, Tokyo, 14 September 1963</t>
  </si>
  <si>
    <t>010.01.02.03.01</t>
  </si>
  <si>
    <t>Describe the measures and actions to be taken by the pilot-in-command (PIC) of an aircraft in order to suppress unlawful acts against the safety of the aircraft.</t>
  </si>
  <si>
    <t>ICAO Doc 8364 — Convention on Offences and Certain Other Acts Committed on Board Aircraft, signed in Tokyo on 14 September 1963, Chapter III 'Powers of the Commander'</t>
  </si>
  <si>
    <t>Intentionally left blank</t>
  </si>
  <si>
    <t>010.01.02.04</t>
  </si>
  <si>
    <t>Private international law</t>
  </si>
  <si>
    <t>010.01.02.05</t>
  </si>
  <si>
    <t>Explain the legal significance of the issue of a passenger ticket or of baggage/cargo documents (that the issue is a form of contract). Source: ICAO Doc 9740 Convention for the Unification of Certain Rules for International Carriage - The Montreal Convention of 1999</t>
  </si>
  <si>
    <t>010.01.02.05.01</t>
  </si>
  <si>
    <t>Explain the legal significance of the issue of a passenger ticket or of baggage/cargo documents (that the issue is a form of contract).</t>
  </si>
  <si>
    <t>ICAO Doc 9740 Convention for the Unification of Certain Rules for International Carriage — The Montreal Convention of 1999</t>
  </si>
  <si>
    <t>Describe the consequences for an airline or the PIC when a document of carriage is not issued (that the contract is unaffected). Source: ICAO Doc 9740 Convention for the Unification of Certain Rules for International Carriage - The Montreal Convention of 1999</t>
  </si>
  <si>
    <t>010.01.02.05.02</t>
  </si>
  <si>
    <t>Describe the consequences for an airline or the PIC when a document of carriage is not issued (that the contract is unaffected).</t>
  </si>
  <si>
    <t>Explain the consequences for an airline operator of Regulation (EC) No 261/2004 on passenger rights in the event of delay, cancellation or denial of boarding. Source: Regulation (EC) No 261/2004</t>
  </si>
  <si>
    <t>010.01.02.05.03</t>
  </si>
  <si>
    <t>Explain the consequences for an airline operator of Regulation (EC) No 261/2004 on passenger rights in the event of delay, cancellation or denial of boarding.</t>
  </si>
  <si>
    <t>Regulation (EC) No 261/2004</t>
  </si>
  <si>
    <t>Explain the liability limit in relation to destruction, loss, damage or delay of baggage. Source: ICAO Doc 9740 Convention for the Unification of Certain Rules for International Carriage - The Montreal Convention of 1999</t>
  </si>
  <si>
    <t>010.01.02.05.04</t>
  </si>
  <si>
    <t>Explain the liability limit in relation to destruction, loss, damage or delay of baggage.</t>
  </si>
  <si>
    <t>ICAO Doc 9740 Convention for the Unification of Certain Rules for International Carriage - The Montreal Convention of 1999, Chapter III, Art. 17, 19, 22</t>
  </si>
  <si>
    <t>World organisations</t>
  </si>
  <si>
    <t>010.01.03.00</t>
  </si>
  <si>
    <t>The International Air Transport Association (IATA)</t>
  </si>
  <si>
    <t>010.01.03.01</t>
  </si>
  <si>
    <t>Describe the objectives of IATA. Source: IATA web page</t>
  </si>
  <si>
    <t>010.01.03.01.01</t>
  </si>
  <si>
    <t>Describe the objectives of IATA.</t>
  </si>
  <si>
    <t>Available via https://www.iata.org/en/about/mission/</t>
  </si>
  <si>
    <t>European organisations</t>
  </si>
  <si>
    <t>010.01.04.00</t>
  </si>
  <si>
    <t>European Union Aviation Safety Agency (EASA) Regulation (EU) 2018/1139</t>
  </si>
  <si>
    <t>010.01.04.01</t>
  </si>
  <si>
    <t>https://www.easa.europa.eu/en/the-agency/the-agency</t>
  </si>
  <si>
    <t>Describe the objectives of EASA.</t>
  </si>
  <si>
    <t>010.01.04.01.01</t>
  </si>
  <si>
    <t>Describe the role of EASA in European civil aviation.</t>
  </si>
  <si>
    <t>010.01.04.01.02</t>
  </si>
  <si>
    <t>State that the structure of the regulatory material related to EASA involves: hard law (regulations, delegated acts, implementing acts, and implementing rules); soft law (certification specifications, acceptable means of compliance, and guidance material).</t>
  </si>
  <si>
    <t>010.01.04.01.03</t>
  </si>
  <si>
    <t>See https://www.easa.europa.eu/en/light/topics/easas-regulatory-role-increasing-safety-environmental-protection-and-enabling</t>
  </si>
  <si>
    <t>State the meaning of the terminology associated with the structure of the regulatory material related to EASA, specifically: regulations, delegated acts, implementing acts, and implementing rules, as applicable until 11 September 2023; and certification specifications, acceptable means of compliance, and guidance material.</t>
  </si>
  <si>
    <t>010.01.04.01.04</t>
  </si>
  <si>
    <t>See https://commission.europa.eu/law/law-making-process/adopting-eu-law/implementing-and-delegated-acts_en and https://www.easa.europa.eu/en/light/topics/easas-regulatory-role-increasing-safety-environmental-protection-and-enabling</t>
  </si>
  <si>
    <t>EUROCONTROL</t>
  </si>
  <si>
    <t>010.01.04.02</t>
  </si>
  <si>
    <t>Describe the Single European Sky (SES) regulations.</t>
  </si>
  <si>
    <t>010.01.04.02.01</t>
  </si>
  <si>
    <t>See https://eur-lex.europa.eu/EN/legal-content/summary/single-european-sky-ses.html</t>
  </si>
  <si>
    <t>AIRWORTHINESS OF AIRCRAFT, AIRCRAFT NATIONALITY AND REGISTRATION MARKS</t>
  </si>
  <si>
    <t>010.02.00.00</t>
  </si>
  <si>
    <t xml:space="preserve">Intentionally left blank </t>
  </si>
  <si>
    <t>010.02.01.00</t>
  </si>
  <si>
    <t>Certificate of Airworthiness (CofA)</t>
  </si>
  <si>
    <t>010.02.02.00</t>
  </si>
  <si>
    <t>Certificate of Airworthiness (CofA) - Details</t>
  </si>
  <si>
    <t>010.02.02.01</t>
  </si>
  <si>
    <t>State the issuing authority of a CofA. Source: ICAO Annex 8, Chapter 3.2 Issuance and continued validity of a Certificate of Airworthiness</t>
  </si>
  <si>
    <t>010.02.02.01.01</t>
  </si>
  <si>
    <t>State the issuing authority of a CofA.</t>
  </si>
  <si>
    <t>ICAO Annex 8, Part II, Chapter 3.2 Eligibility, issuance and continued validity of a Certificate of Airworthiness; Reg. (EU) 748/2012, Part-21, 21.B.326; Appendix IV to Part-21.</t>
  </si>
  <si>
    <t>State the necessity to hold a CofA. Source: ICAO Doc 7300, Article 31</t>
  </si>
  <si>
    <t>010.02.02.01.02</t>
  </si>
  <si>
    <t xml:space="preserve">State the necessity to hold a CofA. </t>
  </si>
  <si>
    <t>ICAO Doc 7300, Article 31</t>
  </si>
  <si>
    <t>Explain the prerequisites for the issue of a CofA according to Commission Regulation (EU) No 748/2012. Source: Commission Regulation (EU) No 748/2012, SUBPART H</t>
  </si>
  <si>
    <t>010.02.02.01.03</t>
  </si>
  <si>
    <t>Explain the prerequisites for the issue of a CofA according to Commission Regulation (EU) No 748/2012.</t>
  </si>
  <si>
    <t>Reg. (EU) 748/2012, Part 21, Subpart H</t>
  </si>
  <si>
    <t>State who shall determine an aircraft’s continuing airworthiness. Source: ICAO Annex 8, Chapter 3.2 Issuance and continued validity of a Certificate of Airworthiness</t>
  </si>
  <si>
    <t>010.02.02.01.04</t>
  </si>
  <si>
    <t xml:space="preserve">State who shall determine an aircraft’s continuing airworthiness. </t>
  </si>
  <si>
    <t>ICAO Annex 8, Part II, Chapter 3.2 Eligibility, issuance and continued validity of a Certificate of Airworthiness; Reg. (EU) 748/2012, Part-21, 21.B.325; Appendix IV to Part-21</t>
  </si>
  <si>
    <t>Describe how a CofA can be renewed or may remain valid. Source: ICAO Annex 8 Chapter 3.2 Issuance and continued validity of a Certificate of Airworthiness; Chapter 3.5 Temporary loss of airworthiness; Chapter 3.6 Damage to aircraft</t>
  </si>
  <si>
    <t>010.02.02.01.05</t>
  </si>
  <si>
    <t xml:space="preserve">Describe how a CofA can be renewed or may remain valid. </t>
  </si>
  <si>
    <t>ICAO Annex 7 - Aircraft Nationality and Registration Marks</t>
  </si>
  <si>
    <t>010.02.03.00</t>
  </si>
  <si>
    <t>ICAO Annex 7 - Definitions</t>
  </si>
  <si>
    <t>010.02.03.01</t>
  </si>
  <si>
    <t>Recall the definition of the following terms: aircraft; heavier-than-air aircraft; State of Registry. Source: ICAO Annex 7, Chapter 1 Definitions</t>
  </si>
  <si>
    <t>010.02.03.01.01</t>
  </si>
  <si>
    <t>Recall the definition of the following terms: aircraft; heavier-than-air aircraft; State of Registry.</t>
  </si>
  <si>
    <t>ICAO Annex 7, Chapter 1 Definitions</t>
  </si>
  <si>
    <t>Nationality marks, common marks and registration marks</t>
  </si>
  <si>
    <t>010.02.04.00</t>
  </si>
  <si>
    <t>Nationality marks, common marks and registration marks - assignment and location. Source: ICAO Annex 7</t>
  </si>
  <si>
    <t>010.02.04.01</t>
  </si>
  <si>
    <t>Nationality marks, common marks and registration marks - assignment and location</t>
  </si>
  <si>
    <t>ICAO Annex 7</t>
  </si>
  <si>
    <t>State the location of nationality marks, common marks and registration marks. Source: ICAO Annex 7, Chapter 4.3 Heavier-than-air aircraft; ICAO Annex 7, Chapter 9 Identification plate</t>
  </si>
  <si>
    <t>010.02.04.01.01</t>
  </si>
  <si>
    <t>State the location of nationality marks, common marks and registration marks.</t>
  </si>
  <si>
    <t>ICAO Annex 7, Chapter 4.3 Heavier-than-air aircraft;
ICAO Annex 7, Chapter 10 Identification plate</t>
  </si>
  <si>
    <t>Explain who is responsible for assigning nationality marks, common marks and registration marks. Source: ICAO Annex 7, Chapter 3 Nationality, common and registration marks to be used</t>
  </si>
  <si>
    <t>010.02.04.01.02</t>
  </si>
  <si>
    <t>Explain who is responsible for assigning nationality marks, common marks and registration marks.</t>
  </si>
  <si>
    <t>ICAO Annex 7, Chapter 3 Nationality, common and registration marks to be used</t>
  </si>
  <si>
    <t>010.03.00.00</t>
  </si>
  <si>
    <t>PERSONNEL LICENSING</t>
  </si>
  <si>
    <t>010.04.00.00</t>
  </si>
  <si>
    <t>ICAO Annex 1</t>
  </si>
  <si>
    <t>010.04.01.00</t>
  </si>
  <si>
    <t>Differences between ICAO Annex 1 and Regulation (EU) No 1178/2011 (hereinafter: Aircrew Regulation)</t>
  </si>
  <si>
    <t>010.04.01.01</t>
  </si>
  <si>
    <t>Differences between ICAO Annex 1 and Regulation (EU) No 1178/2011 (hereinafter: Aircrew Regulation)</t>
  </si>
  <si>
    <t>Describe the relationship and differences between ICAO Annex 1 and the Aircrew Regulation.</t>
  </si>
  <si>
    <t>010.04.01.01.01</t>
  </si>
  <si>
    <t>Aircrew Regulation - Annex I (Part-FCL) Source: Aircrew Regulation</t>
  </si>
  <si>
    <t>010.04.02.00</t>
  </si>
  <si>
    <t>Definitions</t>
  </si>
  <si>
    <t>010.04.02.01</t>
  </si>
  <si>
    <t>Define the following Category, class and type of aircraft, cross-country, dual instruction time, flight time, student pilot-in-command (SPIC), instrument time, instrument flight time, instrument ground time, night, private pilot, proficiency check, renewal, revalidation, skill test, solo flight time. Source: Aircrew Regulation, point FCL.010 Definitions</t>
  </si>
  <si>
    <t>010.04.02.01.01</t>
  </si>
  <si>
    <t>Define the following: Category, class and type of aircraft, cross-country, dual instruction time, flight time, student pilot-in-command (SPIC), instrument time, instrument flight time, instrument ground time, night, private pilot, proficiency check, renewal, revalidation, skill test, solo flight time.</t>
  </si>
  <si>
    <t>Define the following: multi-crew cooperation (MCC), multi-pilot aircraft, rating. Source: Aircrew Regulation, point FCL.010 Definitions; Note: 'rating' is defined in point 1.1 Definitions of ICAO Annex 1</t>
  </si>
  <si>
    <t>010.04.02.01.02</t>
  </si>
  <si>
    <t>Define the following: multi-crew cooperation (MCC), multi-pilot aircraft, rating.</t>
  </si>
  <si>
    <t>Content and structure</t>
  </si>
  <si>
    <t>010.04.02.02</t>
  </si>
  <si>
    <t>Explain the structure of Part-FCL. Source: Aircrew Regulation, Article 1 Subject matter</t>
  </si>
  <si>
    <t>010.04.02.02.01</t>
  </si>
  <si>
    <t>Explain the structure of Part-FCL.</t>
  </si>
  <si>
    <t>Explain the requirements to act as a flight crew member of a civil aircraft registered in a Member State, and know the general principles of the licensing system (light aircraft pilot licence (LAPL), private pilot licence (PPL), commercial pilot licence (CPL), multi-crew pilot licence (MPL), airline transport pilot licence (ATPL)). Source: Regulation (EU) 2018/1139, Article 21 and point 2 of Annex IV 'Essential requirements for aircrew' to this Regulation; Aircrew Regulation, point FCL.015 Application and issue, revalidation and renewal of licences, ratings and certificates</t>
  </si>
  <si>
    <t>010.04.02.02.02</t>
  </si>
  <si>
    <t>Explain the requirements to act as a flight crew member of a civil aircraft registered in a Member State, and know the general principles of the licensing system (light aircraft pilot licence (LAPL), private pilot licence (PPL), commercial pilot licence (CPL), multi-crew pilot licence (MPL), airline transport pilot licence (ATPL)).</t>
  </si>
  <si>
    <t>List the two factors that are relevant to the exercise of the privileges of a licence. Source: Aircrew Regulation, point FCL.040 Exercise of the privileges of licences</t>
  </si>
  <si>
    <t>010.04.02.02.03</t>
  </si>
  <si>
    <t>List the two factors that are relevant to the exercise of the privileges of a licence.</t>
  </si>
  <si>
    <t>State the circumstances in which a language proficiency endorsement is required. Source: Aircrew Regulation, point FCL.055 Language proficiency</t>
  </si>
  <si>
    <t>010.04.02.02.04</t>
  </si>
  <si>
    <t>State the circumstances in which a language proficiency endorsement is required.</t>
  </si>
  <si>
    <t>List the restrictions for licence holders with an age of 60 years or more. Source: Aircrew Regulation, point FCL.065 Curtailment of privileges of licence holders aged 60 years or more in commercial air transport</t>
  </si>
  <si>
    <t>010.04.02.02.05</t>
  </si>
  <si>
    <t xml:space="preserve">List the restrictions for licence holders with an age of 60 years or more. </t>
  </si>
  <si>
    <t>Explain the term ‘competent authority’. Source: Aircrew Regulation, point FCL.001 Competent authority</t>
  </si>
  <si>
    <t>010.04.02.02.06</t>
  </si>
  <si>
    <t>Explain the term ‘competent authority’.</t>
  </si>
  <si>
    <t>Describe the obligation to carry and present documents (e.g. a flight crew licence) under Part-FCL. Source: Aircrew Regulation, point FCL.045 Obligation to carry and present documents</t>
  </si>
  <si>
    <t>010.04.02.02.07</t>
  </si>
  <si>
    <t xml:space="preserve">Describe the obligation to carry and present documents  (e.g. a flight crew licence) under Part-FCL. </t>
  </si>
  <si>
    <t>Commercial pilot licence (CPL)</t>
  </si>
  <si>
    <t>010.04.02.03</t>
  </si>
  <si>
    <t xml:space="preserve">Commercial pilot licence (CPL) </t>
  </si>
  <si>
    <t>State the requirements for the issue of a CPL. Source: Aircrew Regulation: point FCL.300 CPL - Minimum age; Appendix 3, D. CPL integrated course - Aeroplanes, Flying Training (8, a–f); Appendix 3, E. CPL modular course - Aeroplanes, Experience (12, a-d)</t>
  </si>
  <si>
    <t>010.04.02.03.01</t>
  </si>
  <si>
    <t>State the requirements for the issue of a CPL.</t>
  </si>
  <si>
    <t>State the privileges of a CPL. Source: Aircrew Regulation, point FCL.305 CPL - Privileges and conditions</t>
  </si>
  <si>
    <t>010.04.02.03.02</t>
  </si>
  <si>
    <t>State the privileges of a CPL.</t>
  </si>
  <si>
    <t xml:space="preserve">Airline transport pilot licence (ATPL) and multi-crew pilot licence (MPL) </t>
  </si>
  <si>
    <t>010.04.02.04</t>
  </si>
  <si>
    <t>State the requirements for the issue of an ATPL. Source: Aircrew Regulation, point FCL.500 ATPL - Minimum age; Aircrew Regulation, point FCL.510.A ATPL(A) - Prerequisites, experience and crediting ((a) and (b)); Aircrew Regulation, point FCL.510.H ATPL(H) - Prerequisites, experience and crediting</t>
  </si>
  <si>
    <t>010.04.02.04.01</t>
  </si>
  <si>
    <t>State the requirements for the issue of an ATPL.</t>
  </si>
  <si>
    <t>State the privileges of an ATPL. Source: Aircrew Regulation, point FCL.505 ATPL - Privileges</t>
  </si>
  <si>
    <t>010.04.02.04.02</t>
  </si>
  <si>
    <t>State the privileges of an ATPL.</t>
  </si>
  <si>
    <t>State the requirements for the issue of an MPL. Source: Aircrew Regulation, point FCL.400.A MPL - Minimum age; Aircrew Regulation, point FCL.410.A MPL - Training course and theoretical knowledge examinations and Appendix 5 (items 1 to 8)</t>
  </si>
  <si>
    <t>010.04.02.04.03</t>
  </si>
  <si>
    <t>State the requirements for the issue of an MPL.</t>
  </si>
  <si>
    <t>State the privileges of an MPL. Source: Aircrew Regulation, point FCL.405.A MPL - Privileges</t>
  </si>
  <si>
    <t>010.04.02.04.04</t>
  </si>
  <si>
    <t>State the privileges of an MPL.</t>
  </si>
  <si>
    <t>Ratings</t>
  </si>
  <si>
    <t>010.04.02.05</t>
  </si>
  <si>
    <t xml:space="preserve">Ratings </t>
  </si>
  <si>
    <t>State the requirements for class ratings, their validity and privileges. Source: Aircrew Regulation, point FCL.740 Validity and renewal of class and type ratings; Aircrew Regulation, point FCL.705 Privileges of the holder of a class or type rating; Aircrew Regulation, point FCL.720.A Experience requirements and prerequisites for the issue of class or type ratings - aeroplanes</t>
  </si>
  <si>
    <t>010.04.02.05.01</t>
  </si>
  <si>
    <t xml:space="preserve">State the requirements for class ratings, their validity and privileges. </t>
  </si>
  <si>
    <t>State the requirements for type ratings, their validity and privileges. Source: Aircrew Regulation, point FCL.705 Privileges of the holder of a class or type rating; Aircrew Regulation, point FCL.720.A Experience requirements and prerequisites for the issue of class or type ratings - aeroplanes; Aircrew Regulation, point FCL.740 Validity and renewal of class and type ratings</t>
  </si>
  <si>
    <t>010.04.02.05.02</t>
  </si>
  <si>
    <t xml:space="preserve">State the requirements for type ratings, their validity and privileges. </t>
  </si>
  <si>
    <t>State the requirements for instrument ratings, their validity and privileges (instrument rating (IR), competency-based instrument rating (CBIR) and en-route instrument rating (EIR)). Source: Aircrew Regulation, point FCL.610 IR - Prerequisites and crediting; Aircrew Regulation, point FCL.605 IR - Privileges; Aircrew Regulation, point FCL.625 IR - Validity, revalidation and renewal</t>
  </si>
  <si>
    <t>010.04.02.05.03</t>
  </si>
  <si>
    <t xml:space="preserve">State the requirements for instrument ratings, their validity and privileges (instrument rating (IR), competency-based instrument rating (CB-IR) and basic instrument rating (BIR). </t>
  </si>
  <si>
    <t>State the requirements for other ratings, their validity and privileges according to Part-FCL. Source: Aircrew Regulation, point FCL.800 Aerobatic rating; Aircrew Regulation, point FCL.805 Sailplane towing and banner towing ratings; Aircrew Regulation, point FCL.810 Night rating; Aircrew Regulation, point FCL.815 Mountain rating; Aircrew Regulation, point FCL.820 Flight test rating.</t>
  </si>
  <si>
    <t>010.04.02.05.04</t>
  </si>
  <si>
    <t xml:space="preserve">State the requirements for other ratings, their validity and privileges according to Part-FCL. </t>
  </si>
  <si>
    <t>Aircrew Regulation - Annex IV (Part-MED)</t>
  </si>
  <si>
    <t>010.04.03.00</t>
  </si>
  <si>
    <t>Aircrew Regulation - Annex IV (Part-MED) - Details</t>
  </si>
  <si>
    <t>010.04.03.01</t>
  </si>
  <si>
    <t>Aircrew Regulation -  Annex IV (Part-MED) - Details</t>
  </si>
  <si>
    <t>Describe the relevant content of Part-MED - Medical requirements (administrative parts and requirements related to licensing only). Source: Aircrew Regulation, point MED.A.001 Competent authority; Aircrew Regulation, point MED.A.005 Scope; Aircrew Regulation, point MED.A.045 Validity, revalidation and renewal of medical certificates</t>
  </si>
  <si>
    <t>010.04.03.01.01</t>
  </si>
  <si>
    <t xml:space="preserve">Describe the relevant content of Part-MED - Medical requirements (administrative parts and requirements related to licensing only). </t>
  </si>
  <si>
    <t>State the requirements for the issue of a medical certificate. Source: Aircrew Regulation, point MED.A.040 Issue, revalidation and renewal of medical certificates</t>
  </si>
  <si>
    <t>010.04.03.01.02</t>
  </si>
  <si>
    <t xml:space="preserve">State the requirements for the issue of a medical certificate. </t>
  </si>
  <si>
    <t>Name the class of medical certificate required when exercising the privileges of a CPL, MPL or ATPL. Source: Aircrew Regulation, point MED.A.030 Medical certificates</t>
  </si>
  <si>
    <t>010.04.03.01.03</t>
  </si>
  <si>
    <t xml:space="preserve">Name the class of medical certificate required when exercising the privileges of a CPL, MPL or ATPL. </t>
  </si>
  <si>
    <t>State the actions to be taken in case of a decrease in medical fitness. Source: Aircrew Regulation, point MED.A.020 Decrease in medical fitness</t>
  </si>
  <si>
    <t>010.04.03.01.04</t>
  </si>
  <si>
    <t xml:space="preserve">State the actions to be taken in case of a decrease in medical fitness. </t>
  </si>
  <si>
    <t>RULES OF THE AIR ACCORDING TO ICAO ANNEX 2 AND SERA</t>
  </si>
  <si>
    <t>010.05.00.00</t>
  </si>
  <si>
    <t xml:space="preserve">RULES OF THE AIR ACCORDING TO ICAO ANNEX 2 AND SERA </t>
  </si>
  <si>
    <t>Overview of ICAO Annex 2 and SERA (Commission Implementing Regulation (EU) No 923/2012 and its references and subsequent amendments)</t>
  </si>
  <si>
    <t>010.05.01.00</t>
  </si>
  <si>
    <t>ICAO Annex 2 and SERA - Relationship and content</t>
  </si>
  <si>
    <t>010.05.01.01</t>
  </si>
  <si>
    <t>Explain the scope and purpose of ICAO Annex 2. Source: ICAO Annex 2, Foreword, Applicability</t>
  </si>
  <si>
    <t>010.05.01.01.01</t>
  </si>
  <si>
    <t>Explain the scope and purpose of ICAO Annex 2.</t>
  </si>
  <si>
    <t>ICAO Annex 2, Foreword, Applicability</t>
  </si>
  <si>
    <t>Explain the scope and main content of SERA. Source: SERA, Article 1 Subject matter and scope</t>
  </si>
  <si>
    <t>010.05.01.01.02</t>
  </si>
  <si>
    <t>Explain the scope and main content of SERA.</t>
  </si>
  <si>
    <t>Rules of the Air</t>
  </si>
  <si>
    <t>010.05.02.00</t>
  </si>
  <si>
    <t>Applicability of the Rules of the Air</t>
  </si>
  <si>
    <t>010.05.02.01</t>
  </si>
  <si>
    <t>Explain the principle of territorial application of the various Rules of the Air, e.g. ICAO, SERA, national rules. Source: ICAO Annex 2, Chapter 2, 2.1 Territorial application of the rules of the air; SERA.1001 and SERA.2001</t>
  </si>
  <si>
    <t>010.05.02.01.01</t>
  </si>
  <si>
    <t>Explain the principle of territorial application of the various Rules of the Air, e.g. ICAO, SERA, national rules.</t>
  </si>
  <si>
    <t>Explain the necessity to comply with the Rules of the Air. Source: SERA.2005 Compliance with the rules of the air</t>
  </si>
  <si>
    <t>010.05.02.01.02</t>
  </si>
  <si>
    <t>Explain the necessity to comply with the Rules of the Air.</t>
  </si>
  <si>
    <t>State the responsibilities of the PIC. Source: SERA.2010 Responsibilities.</t>
  </si>
  <si>
    <t>010.05.02.01.03</t>
  </si>
  <si>
    <t>State the responsibilities of the PIC.</t>
  </si>
  <si>
    <t>Identify under what circumstances departure from the Rules of the Air may be allowed. Source: SERA.2010 Responsibilities</t>
  </si>
  <si>
    <t>010.05.02.01.04</t>
  </si>
  <si>
    <t>Identify under what circumstances departure from the Rules of the Air may be allowed.</t>
  </si>
  <si>
    <t>1, 2, 3</t>
  </si>
  <si>
    <t>Explain the duties of the PIC concerning pre-flight actions in case of an instrument flight rule (IFR) flight. Source: SERA.2010 Responsibilities</t>
  </si>
  <si>
    <t>010.05.02.01.05</t>
  </si>
  <si>
    <t>Explain the duties of the PIC concerning pre-flight actions in case of an instrument flight rule (IFR) flight.</t>
  </si>
  <si>
    <t>State that the PIC of an aircraft has final authority as to the disposition of the aircraft while in command. Source: SERA.2015 Authority of pilot-in-command of an aircraft</t>
  </si>
  <si>
    <t>010.05.02.01.06</t>
  </si>
  <si>
    <t>State that the PIC of an aircraft has final authority as to the disposition of the aircraft while in command.</t>
  </si>
  <si>
    <t>Explain when the use of psychoactive substances, taking into consideration their effects, by flight crew members is prohibited. Source: SERA.2020 Problematic use of psychoactive substances</t>
  </si>
  <si>
    <t>010.05.02.01.07</t>
  </si>
  <si>
    <t>Explain when the use of psychoactive substances, taking into consideration their effects, by flight crew members is prohibited.</t>
  </si>
  <si>
    <t>General rules</t>
  </si>
  <si>
    <t>010.05.03.00</t>
  </si>
  <si>
    <t>General rules - Collision avoidance - SERA</t>
  </si>
  <si>
    <t>010.05.03.01</t>
  </si>
  <si>
    <t>Describe the rules for the avoidance of collisions. Source: SERA Chapter 2 Avoidance of collisions (except water operations)</t>
  </si>
  <si>
    <t>010.05.03.01.01</t>
  </si>
  <si>
    <t>Describe the rules for the avoidance of collisions.</t>
  </si>
  <si>
    <t>Describe the lights, including their angles, to be displayed by aircraft. Source: SERA.3215 Lights to be displayed by aircraft; ICO Annex 2, Chapter 3, 3.2.3; ICAO Annex 6, Part I, Chapter 6, 6.10 and Appendix 1; and ICAO Annex 6, Part III, Chapter 4, 4.42.</t>
  </si>
  <si>
    <t>010.05.03.01.02</t>
  </si>
  <si>
    <t xml:space="preserve">Describe the lights, including their angles, to be displayed by aircraft. </t>
  </si>
  <si>
    <t>Interpret marshalling signals. Source: SERA Appendix 1, Chapter 4 Marshalling signals</t>
  </si>
  <si>
    <t>010.05.03.01.03</t>
  </si>
  <si>
    <t>Interpret marshalling signals.</t>
  </si>
  <si>
    <t>State the basic requirements for minimum height (HGT) for the flight over congested areas of cities, towns or settlements, or over an open-air assembly of persons. Source: SERA.3105 Minimum heights</t>
  </si>
  <si>
    <t>010.05.03.01.04</t>
  </si>
  <si>
    <t>State the basic requirements for minimum height (HGT) for the flight over congested areas of cities, towns or settlements, or over an open-air assembly of persons.</t>
  </si>
  <si>
    <t>Define when the cruising levels shall be expressed in terms of flight levels (FLs). Source: SERA.3110 Cruising levels</t>
  </si>
  <si>
    <t>010.05.03.01.05</t>
  </si>
  <si>
    <t xml:space="preserve">Define when the cruising levels shall be expressed in terms of flight levels (FLs). </t>
  </si>
  <si>
    <t>Define under what circumstances cruising levels shall be expressed in terms of altitude (ALT). Source: SERA.3110 Cruising levels</t>
  </si>
  <si>
    <t>010.05.03.01.06</t>
  </si>
  <si>
    <t>Define under what circumstances cruising levels shall be expressed in terms of altitude (ALT).</t>
  </si>
  <si>
    <t>Explain the limitation for proximity to other aircraft and the right-of-way rules, including holding at runway (RWY) holding positions and lighted stop bars. Source SERA.3205 Proximity; SERA.3210 Right-of-way</t>
  </si>
  <si>
    <t>010.05.03.01.07</t>
  </si>
  <si>
    <t>Explain the limitation for proximity to other aircraft and the right-of-way rules, including holding at runway (RWY) holding positions and lighted stop bars.</t>
  </si>
  <si>
    <t>Describe the meaning of light signals displayed to aircraft and by aircraft. Source: SERA.3215 Lights to be displayed by aircraft; SERA, Appendix 1, Chapter 3 Signals for aerodrome traffic</t>
  </si>
  <si>
    <t>010.05.03.01.08</t>
  </si>
  <si>
    <t>Describe the meaning of light signals displayed to aircraft and by aircraft.</t>
  </si>
  <si>
    <t>Describe the requirements when carrying out simulated instrument flights. Source: SERA.3220 Simulated instrument flights</t>
  </si>
  <si>
    <t>010.05.03.01.09</t>
  </si>
  <si>
    <t>Describe the requirements when carrying out simulated instrument flights.</t>
  </si>
  <si>
    <t>Explain the basic rules for an aircraft operating on and in the vicinity of an aerodrome (AD). Source: SERA.3225 Operation on and in the vicinity of an aerodrome</t>
  </si>
  <si>
    <t>010.05.03.01.10</t>
  </si>
  <si>
    <t xml:space="preserve">Explain the basic rules for an aircraft operating on and in the vicinity of an aerodrome (AD). </t>
  </si>
  <si>
    <t>Explain the requirements for the submission of an air traffic service (ATS) flight plan. Source: SERA.4001 Submission of a flight plan</t>
  </si>
  <si>
    <t>010.05.03.01.11</t>
  </si>
  <si>
    <t>Explain the requirements for the submission of an air traffic service (ATS) flight plan.</t>
  </si>
  <si>
    <t>Explain the actions to be taken in case of flight plan change or delay. Source: SERA.4015 Changes to a flight plan; SERA.8020 Adherence to flight plan</t>
  </si>
  <si>
    <t>010.05.03.01.12</t>
  </si>
  <si>
    <t>Explain the actions to be taken in case of flight plan change or delay.</t>
  </si>
  <si>
    <t>State the actions to be taken in case of inadvertent changes to track, true airspeed (TAS) and time estimate affecting the current flight plan. Source: SERA.8020 Adherence to flight plan</t>
  </si>
  <si>
    <t>010.05.03.01.13</t>
  </si>
  <si>
    <t>State the actions to be taken in case of inadvertent changes to track, true airspeed (TAS) and time estimate affecting the current flight plan.</t>
  </si>
  <si>
    <t>Explain the procedures for closing a flight plan. Source: SERA.4020 Closing a flight plan</t>
  </si>
  <si>
    <t>010.05.03.01.14</t>
  </si>
  <si>
    <t>Explain the procedures for closing a flight plan.</t>
  </si>
  <si>
    <t>1, 2</t>
  </si>
  <si>
    <t>State for which flights an air traffic control (ATC) clearance shall be obtained. Source: SERA.8015 Air traffic control clearances</t>
  </si>
  <si>
    <t>010.05.03.01.15</t>
  </si>
  <si>
    <t>State for which flights an air traffic control (ATC) clearance shall be obtained.</t>
  </si>
  <si>
    <t>State how a pilot may request ATC clearance. Source: SERA.8015 Air traffic control clearances</t>
  </si>
  <si>
    <t>010.05.03.01.16</t>
  </si>
  <si>
    <t>State how a pilot may request ATC clearance.</t>
  </si>
  <si>
    <t>State the action to be taken if an ATC clearance is not satisfactory to a PIC. Source: SERA.8015 Air traffic control clearances</t>
  </si>
  <si>
    <t>010.05.03.01.17</t>
  </si>
  <si>
    <t>State the action to be taken if an ATC clearance is not satisfactory to a PIC.</t>
  </si>
  <si>
    <t>Describe the required actions to be carried out if the continuation of a controlled visual flight rule (VFR) flight in visual meteorological conditions (VMC) is not practicable any more. Source: SERA.8020 Adherence to flight plan</t>
  </si>
  <si>
    <t>010.05.03.01.18</t>
  </si>
  <si>
    <t>Describe the required actions to be carried out if the continuation of a controlled visual flight rule (VFR) flight in visual meteorological conditions (VMC) is not practicable any more.</t>
  </si>
  <si>
    <t>Describe the provisions for transmitting a position report to the appropriate ATS unit including time of transmission and normal content of the message. Source: SERA.8025 Position reports</t>
  </si>
  <si>
    <t>010.05.03.01.19</t>
  </si>
  <si>
    <t>Describe the provisions for transmitting a position report to the appropriate ATS unit including time of transmission and normal content of the message.</t>
  </si>
  <si>
    <t>Describe the necessary action when an aircraft experiences a communication (COM) failure. Source: SERA.8035 Communications</t>
  </si>
  <si>
    <t>010.05.03.01.20</t>
  </si>
  <si>
    <t>Describe the necessary action when an aircraft experiences a communication (COM) failure.</t>
  </si>
  <si>
    <t>State what information an aircraft being subjected to unlawful interference shall give to the appropriate ATS unit. Source: SERA.11001 Unlawful interference</t>
  </si>
  <si>
    <t>010.05.03.01.21</t>
  </si>
  <si>
    <t>State what information an aircraft being subjected to unlawful interference shall give to the appropriate ATS unit.</t>
  </si>
  <si>
    <t>Visual flight rules (VFR)</t>
  </si>
  <si>
    <t>010.05.04.00</t>
  </si>
  <si>
    <t>Visual flight rules (VFR) - SERA</t>
  </si>
  <si>
    <t>010.05.04.01</t>
  </si>
  <si>
    <t>Describe the VFR as contained in Commission Implementing Regulation (EU) No 923/2012. Source: SERA.5001 VMC visibility and distance from cloud minima; SERA.5005 Visual flight rules; SERA.5010 Special VFR in control zones</t>
  </si>
  <si>
    <t>010.05.04.01.01</t>
  </si>
  <si>
    <t>Describe the VFR as contained in Commission Implementing Regulation (EU) No 923/2012.</t>
  </si>
  <si>
    <t>Instrument flight rules (IFR)</t>
  </si>
  <si>
    <t>010.05.05.00</t>
  </si>
  <si>
    <t>Instrument flight rules (IFR) - SERA</t>
  </si>
  <si>
    <t>010.05.05.01</t>
  </si>
  <si>
    <t>Describe the IFR as contained in Commission Implementing Regulation (EU) No 923/2012. Source: SERA.5015 Instrument flight rules (IFR) - Rules applicable to all IFR flights; SERA.5020 IFR - Rules applicable to IFR flights within controlled airspace; SERA.5025 IFR - Rules applicable to IFR flights outside controlled airspace</t>
  </si>
  <si>
    <t>010.05.05.01.01</t>
  </si>
  <si>
    <t>Describe the IFR as contained in Commission Implementing Regulation (EU) No 923/2012.</t>
  </si>
  <si>
    <t>Interception of civil aircraft</t>
  </si>
  <si>
    <t>010.05.06.00</t>
  </si>
  <si>
    <t>Interception of civil aircraft - SERA</t>
  </si>
  <si>
    <t>010.05.06.01</t>
  </si>
  <si>
    <t>List the circumstances in which interception of a civil aircraft may occur. Source: SERA.11015 Interception; ICAO Doc 9433, 1.2 Circumstances in which interception may occur</t>
  </si>
  <si>
    <t>010.05.06.01.01</t>
  </si>
  <si>
    <t>List the circumstances in which interception of a civil aircraft may occur.</t>
  </si>
  <si>
    <t>State what primary action should be carried out by an intercepted aircraft. Source: SERA.11015 Interception</t>
  </si>
  <si>
    <t>010.05.06.01.02</t>
  </si>
  <si>
    <t xml:space="preserve">State what primary action should be carried out by an intercepted aircraft. </t>
  </si>
  <si>
    <t>State which frequency should primarily be tried in order to contact an intercepting aircraft. Source: SERA.11015 Interception</t>
  </si>
  <si>
    <t>010.05.06.01.03</t>
  </si>
  <si>
    <t xml:space="preserve">State which frequency should primarily be tried in order to contact an intercepting aircraft. </t>
  </si>
  <si>
    <t>State on which mode and code a transponder on board the intercepted aircraft should be operated. Source: SERA.11015 Interception</t>
  </si>
  <si>
    <t>010.05.06.01.04</t>
  </si>
  <si>
    <t xml:space="preserve">State on which mode and code a transponder on board the intercepted aircraft should be operated. </t>
  </si>
  <si>
    <t>Recall the interception signals and phrases. Source: SERA.11015 Interception, Tables S11-1, S11-2, S11-3</t>
  </si>
  <si>
    <t>010.05.06.01.05</t>
  </si>
  <si>
    <t xml:space="preserve">Recall the interception signals and phrases. </t>
  </si>
  <si>
    <t xml:space="preserve">AIRCRAFT OPERATIONS </t>
  </si>
  <si>
    <t>010.06.00.00</t>
  </si>
  <si>
    <t>010.06.01.00</t>
  </si>
  <si>
    <t>Definitions and abbreviations (PANS-OPS Flight Procedures, ICAO Doc 8168, Volume I)</t>
  </si>
  <si>
    <t>010.06.02.00</t>
  </si>
  <si>
    <t>Definitions and abbreviations - ICAO Doc 8168, Volume I</t>
  </si>
  <si>
    <t>010.06.02.01</t>
  </si>
  <si>
    <t>Recall all definitions included in ICAO Doc 8168, Volume I, Part I, Section 1, Chapter 1. Source: ICAO Doc 8168, Volume I, Part I, Section 1, Chapter 1</t>
  </si>
  <si>
    <t>010.06.02.01.01</t>
  </si>
  <si>
    <t>Recall all definitions included in ICAO Doc 8168, Volume I, Part I, Section 1, Chapter 1.</t>
  </si>
  <si>
    <t>ICAO Doc 8168, Volume I, Part I, Section 1, Chapter 1</t>
  </si>
  <si>
    <t>Interpret all abbreviations and acronyms as shown in ICAO Doc 8168, Volume I, Part I, Section 1, Chapter 2. Source: ICAO Doc 8168, Volume I, Part I, Section 1, Chapter 2</t>
  </si>
  <si>
    <t>010.06.02.01.02</t>
  </si>
  <si>
    <t>Interpret all abbreviations and acronyms as shown in ICAO Doc 8168, Volume I, Part I, Section 1, Chapter 2.</t>
  </si>
  <si>
    <t>ICAO Doc 8168, Volume I, Part I, Section 1, Chapter 2</t>
  </si>
  <si>
    <t>Departure procedures - (ICAO Doc 8168, Volume I)</t>
  </si>
  <si>
    <t>010.06.03.00</t>
  </si>
  <si>
    <t>General criteria (assuming all engines operating)</t>
  </si>
  <si>
    <t>010.06.03.01</t>
  </si>
  <si>
    <t>State the factors dictating the design of instrument departure procedures. Source: ICAO Doc 8168, Volume I, Part II, Section 1, Chapter 1, 1.1 General</t>
  </si>
  <si>
    <t>010.06.03.01.01</t>
  </si>
  <si>
    <t>State the factors dictating the design of instrument departure procedures.</t>
  </si>
  <si>
    <t>ICAO Doc 8168, Volume I, Part II, Section 1, Chapter 1, 1.1 General</t>
  </si>
  <si>
    <t>Explain in which situations the criteria for omnidirectional departures are applied. Source: ICAO Doc 8168, Volume I, Part II, Section 2, Chapter 3, Omnidirectional departures, 3.1.1; 3.1.2; 3.1.3</t>
  </si>
  <si>
    <t>010.06.03.01.02</t>
  </si>
  <si>
    <t>Explain in which situations the criteria for omnidirectional departures are applied.</t>
  </si>
  <si>
    <t>ICAO Doc 8168, Volume I, Part II, Section 2, Chapter 3, Omnidirectional departures, 3.1.1; 3.1.2; 3.1.3</t>
  </si>
  <si>
    <t>Standard instrument departures (SIDs)</t>
  </si>
  <si>
    <t>010.06.03.02</t>
  </si>
  <si>
    <t>Explain the terms ‘straight departure’ and ‘turning departure’. Source: ICAO Doc 8168, Volume I, Part II, Section 2, Chapter 2, 2.1 General; 2.3 Straight Departures; 2.4 Turning Departures (excluding maximum speeds)</t>
  </si>
  <si>
    <t>010.06.03.02.01</t>
  </si>
  <si>
    <t>Explain the terms ‘straight departure’ and ‘turning departure’.</t>
  </si>
  <si>
    <t>ICAO Doc 8168, Volume I, Part II, Section 2, Chapter 2, 2.1 General; 2.3 Straight Departures; 2.4 Turning (excluding maximum speeds)</t>
  </si>
  <si>
    <t>Omnidirectional departures</t>
  </si>
  <si>
    <t>010.06.03.03</t>
  </si>
  <si>
    <t>Explain what is the meaning of an ‘omnidirectional departure'. Source: ICAO Doc 8168, Volume I, Attachment B, paragraph 2.5</t>
  </si>
  <si>
    <t>010.06.03.03.01</t>
  </si>
  <si>
    <t>Explain what is the meaning of an ‘omnidirectional departure’.</t>
  </si>
  <si>
    <t>ICAO Doc 8168, Volume I, Attachment B, paragraph 2.5</t>
  </si>
  <si>
    <t>010.06.03.04</t>
  </si>
  <si>
    <t>Intentionally left blank-</t>
  </si>
  <si>
    <t>010.06.03.05</t>
  </si>
  <si>
    <t>Approach procedures - ICAO Doc 8168, Volume I</t>
  </si>
  <si>
    <t>010.06.04.00</t>
  </si>
  <si>
    <t>Note: Jeppesen 2017 GSPRM charts are used in the ECQB in this part of the syllabus</t>
  </si>
  <si>
    <t>General criteria</t>
  </si>
  <si>
    <t>010.06.04.01</t>
  </si>
  <si>
    <t>ICAO Doc 8168, Volume I, Part II, Attachment A; Vol. I, Part II, Section 1, Chapters 1 &amp; 2; Vol. I, Part II, Section 2, Chapter 1; Vol. I, Part II, Section 4, Chapter 1; Vol. I, Part II, Section 5, Chapter 1</t>
  </si>
  <si>
    <t>State the general criteria (except ‘Speeds for procedure calculations’) of the approach procedure design: instrument approach areas; accuracy of fixes; fixes formed by intersections; intersection fix-tolerance factors; other fix-tolerance factors; descent gradient. Source: ICAO Doc 8168, Volume I, Part II, Section 5, Chapter 1</t>
  </si>
  <si>
    <t>010.06.04.01.01</t>
  </si>
  <si>
    <t>State the general criteria (except ‘Speeds for procedure calculations’) of the approach procedure design: instrument approach areas; accuracy of fixes; fixes formed by intersections; intersection fix-tolerance factors; other fix-tolerance factors; descent gradient.</t>
  </si>
  <si>
    <t>ICAO Doc 8168, Volume I, Part II, Vol. I, Part II, Attachment A</t>
  </si>
  <si>
    <t>Name the five possible segments of an instrument approach procedure. Source: ICAO Doc 8168, Volume I, Part II, Section 5, Chapter 1, 1.2.3 Segments of the approach procedure</t>
  </si>
  <si>
    <t>010.06.04.01.02</t>
  </si>
  <si>
    <t>Name the five possible segments of an instrument approach procedure.</t>
  </si>
  <si>
    <t>ICAO Doc 8168, Volume I, Part II, Section 5, Chapter 1, 1.2.3 Segments of the approach procedure</t>
  </si>
  <si>
    <t>State the reasons for establishing aircraft categories for the approach. Source: ICAO Doc 8168, Volume I, Part II, Section 5, Chapter 1, 1.4 Categories of aircraft</t>
  </si>
  <si>
    <t>010.06.04.01.03</t>
  </si>
  <si>
    <t>State the reasons for establishing aircraft categories for the approach.</t>
  </si>
  <si>
    <t>ICAO Doc 8168, Volume I, Part II, Section 5, Chapter 1, 1.4 Categories of aircraft</t>
  </si>
  <si>
    <t>State the maximum angle between the final approach track and the extended RWY centre line to still consider a non-precision approach as being a ‘straight-in approach’. Source: ICAO Doc 8168, Volume I, Part II, Section 5, Chapter 1, 1.2.4 Types of approach</t>
  </si>
  <si>
    <t>010.06.04.01.04</t>
  </si>
  <si>
    <t>State the maximum angle between the final approach track and the extended RWY centre line to still consider a non-precision approach as being a ‘straight-in approach’.</t>
  </si>
  <si>
    <t>ICAO Doc 8168, Volume I, Part II, Section 5, Chapter 1, 1.2.4 Types of approach</t>
  </si>
  <si>
    <t>State the minimum obstacle clearance (MOC) provided by the minimum sector altitudes (MSAs) established for an aerodrome. Source: ICAO Doc 8168, Volume I, Part II, Section 4, Chapter 1, 1.3 Minimum sector altitudes (MSA)/terminal arrival altitudes (TAA)</t>
  </si>
  <si>
    <t>010.06.04.01.05</t>
  </si>
  <si>
    <t>State the minimum obstacle clearance (MOC) provided by the minimum sector altitudes (MSAs) established for an aerodrome.</t>
  </si>
  <si>
    <t>ICAO Doc 8168, Volume I, Part II, Section 4, Chapter 1, 1.3 Minimum sector altitudes (MSA)/terminal arrival altitudes (TAA)</t>
  </si>
  <si>
    <t>State that a pilot shall apply wind corrections when carrying out an instrument approach procedure.</t>
  </si>
  <si>
    <t>010.06.04.01.06</t>
  </si>
  <si>
    <t>State the most significant factor influencing the conduct of instrument approach procedures. Source: ICAO Doc 8168, Volume II, Part I, Section 2, Chapter 1</t>
  </si>
  <si>
    <t>010.06.04.01.07</t>
  </si>
  <si>
    <t>State the most significant factor influencing the conduct of instrument approach procedures.</t>
  </si>
  <si>
    <t>ICAO Doc 8168, Volume II, Part I, Section 2, Chapter 1</t>
  </si>
  <si>
    <t>Explain why a pilot should not descend below obstacle clearance altitude/height (OCA/H), which are established for: precision approach procedures; non-precision approach procedures; visual (circling) procedures; APV approach procedures. Source: ICAO Doc 8168, Volume I, Part II, Section 5, Chapter 1, 1.6 Obstacle clearance altitude/height (OCA/H)</t>
  </si>
  <si>
    <t>010.06.04.01.08</t>
  </si>
  <si>
    <t>Explain why a pilot should not descend below obstacle clearance altitude/height (OCA/H), which are established for: precision approach procedures; non-precision approach procedures; visual (circling) procedures; APV approach procedures.</t>
  </si>
  <si>
    <t>ICAO Doc 8168, Volume I, Part II, Section 5, Chapter 1, 1.6 Obstacle clearance altitude/height (OCA/H)</t>
  </si>
  <si>
    <t>Describe in general terms the relevant factors for the calculation of operational minima. Source: ICAO Doc 8168, Volume I, Part II, Section 5, Chapter 1, 1.7 Factors affecting operational minima</t>
  </si>
  <si>
    <t>010.06.04.01.09</t>
  </si>
  <si>
    <t>Describe in general terms the relevant factors for the calculation of operational minima.</t>
  </si>
  <si>
    <t>ICAO Doc 8168, Volume I, Part II Section 5, Chapter 1, 1.7 Factors affecting operational minima</t>
  </si>
  <si>
    <t>State the following acronyms in plain language: DA, DH, OCA, OCH, MDA, MDH, MOC, DA/H, OCA/H, MDA/H. Source: ICAO Doc 8168, Volume I, Part I, Section 1, Chapters 1 and 2</t>
  </si>
  <si>
    <t>010.06.04.01.10</t>
  </si>
  <si>
    <t>State the following acronyms in plain language: DA, DH, OCA, OCH, MDA, MDH, MOC, DA/H, OCA/H, MDA/H.</t>
  </si>
  <si>
    <t>ICAO Doc 8168, Volume I, Part I, Section 1, Chapters 1 and 2</t>
  </si>
  <si>
    <t>Explain the relationship between the terms: DA, DH, OCA, OCH, MDA, MDH, MOC, DA/H, OCA/H, and MDA/H. Source: ICAO Doc 8168, Volume I, Part II, Section 5, Chapter 1 General requirements</t>
  </si>
  <si>
    <t>010.06.04.01.11</t>
  </si>
  <si>
    <t>Explain the relationship between the terms: DA, DH, OCA, OCH, MDA, MDH, MOC, DA/H, OCA/H, and MDA/H.</t>
  </si>
  <si>
    <t>ICAO Doc 8168, Volume I, Part II, Section 5, Chapter 1 General requirements, including Figures II-5-1-2, II-5-1-3. II-5-1-4</t>
  </si>
  <si>
    <t>Approach procedure design</t>
  </si>
  <si>
    <t>010.06.04.02</t>
  </si>
  <si>
    <t>ICAO Doc 8168, Volume I, Part II, Attachment A; Vol. I, Part II, Section 1, Chapter 1; Vol. I, Part II, Section 5, Chapter 1</t>
  </si>
  <si>
    <t>Describe how the vertical cross section for each of the five approach segments is broken down into the various areas. Source: ICAO Doc 8168, Volume I, Part II, Section 5, Chapter 1 General requirements</t>
  </si>
  <si>
    <t>010.06.04.02.01</t>
  </si>
  <si>
    <t>Describe how the vertical cross section for each of the five approach segments is broken down into the various areas.</t>
  </si>
  <si>
    <t>ICAO Doc 8168, Volume I, Part II, Section 5, Chapter 1 General requirements</t>
  </si>
  <si>
    <t>State within which area of the cross section the minimum obstacle clearance (MOC) is provided for the whole width of the area. Source: ICAO Doc 8168, Volume I, Part II, Section 1, Chapter 1, 1.3 Areas, 1.3.1</t>
  </si>
  <si>
    <t>010.06.04.02.02</t>
  </si>
  <si>
    <t>State within which area of the cross section the minimum obstacle clearance (MOC) is provided for the whole width of the area.</t>
  </si>
  <si>
    <t>ICAO Doc 8168, Volume I, Part II, Section 1, Chapter 1, 1.3 Areas, 1.3.1</t>
  </si>
  <si>
    <t>Define the terms ‘IAF’, ‘IF’, ‘FAF’, ‘FAP’, ‘MAPt’ and ‘TP’. Source: ICAO Doc 8168, Volume I, Part I, Section 1 Definitions, abbreviations and acronyms and units of measurement</t>
  </si>
  <si>
    <t>010.06.04.02.03</t>
  </si>
  <si>
    <t>Define the terms ‘IAF’, ‘IF’, ‘FAF’, ‘FAP’, ‘MAPt’ and ‘TP’.</t>
  </si>
  <si>
    <t>ICAO Doc 8168, Volume I, Part I, Section 1 Definitions, abbreviations and acronyms and units of measurement</t>
  </si>
  <si>
    <t>State the accuracy of facilities providing track (VHF omnidirectional radio range (VOR), instrument landing system (ILS), non-directional beacon (NDB)). Source: ICAO Doc 8168, Volume I, Attachment A, Section 2, Table A-2-1. System use accuracy (2 SD) of facility providing track guidance and facility not providing track guidance</t>
  </si>
  <si>
    <t>010.06.04.02.04</t>
  </si>
  <si>
    <t>State the accuracy of facilities providing track (VHF omnidirectional radio range (VOR), instrument landing system (ILS), non-directional beacon (NDB)).</t>
  </si>
  <si>
    <t>ICAO Doc 8168, Volume I, Attachment A, Section 2, Table A-2-1. System use accuracy (2 SD) of facility providing track guidance and facility not providing track guidance</t>
  </si>
  <si>
    <t>State the optimum descent gradient (preferred for a precision approach) in degrees and per cent. Source: ICAO Doc 8168, Volume I, Part II, Section 5, Chapter 1, 1.10 Descent gradient.</t>
  </si>
  <si>
    <t>010.06.04.02.05</t>
  </si>
  <si>
    <t>State the optimum descent gradient (preferred for a precision approach) in degrees and per cent.</t>
  </si>
  <si>
    <t>ICAO Doc 8168, Volume I, Part II, Section 5, Chapter 1, 1.10 Descent gradient</t>
  </si>
  <si>
    <t>Arrival and approach segments</t>
  </si>
  <si>
    <t>010.06.04.03</t>
  </si>
  <si>
    <t>Name the five standard segments of an instrument approach procedure, and state the beginning and end for each of them. Source: ICAO Doc 8168, Volume I, Part II, Section 5, Chapter 1, 1.2 Instrument approach procedure</t>
  </si>
  <si>
    <t>010.06.04.03.01</t>
  </si>
  <si>
    <t>Name the five standard segments of an instrument approach procedure, and state the beginning and end for each of them.</t>
  </si>
  <si>
    <t>ICAO Doc 8168, Volume I, Part II, Section 5, Chapter 1, 1.2 Instrument approach procedure</t>
  </si>
  <si>
    <t>Describe where an arrival route normally ends. Source: ICAO Doc 8168, Volume I, Part II, Section 4 Arrival procedures, Chapter 1 General requirements</t>
  </si>
  <si>
    <t>010.06.04.03.02</t>
  </si>
  <si>
    <t>Describe where an arrival route normally ends.</t>
  </si>
  <si>
    <t>ICAO Doc 8168, Volume I, Part II, Section 4 Arrival procedures, Chapter 1 General requirements</t>
  </si>
  <si>
    <t>State the main task of the initial approach segment. Source: ICAO Doc 8168, Volume I, Part II, Section 5, Chapter 3 Initial approach</t>
  </si>
  <si>
    <t>010.06.04.03.03</t>
  </si>
  <si>
    <t>State the main task of the initial approach segment.</t>
  </si>
  <si>
    <t xml:space="preserve">ICAO Doc 8168, Volume I, Part II, Section 5, Chapter 3 Initial approach </t>
  </si>
  <si>
    <t>Describe the maximum angle of interception between the initial approach segment and the intermediate approach segment (provided at the intermediate fix) for a precision approach and a non-precision approach. Source: ICAO Doc 8168, Volume I, Part II, Section 5, Chapter 3 Initial approach</t>
  </si>
  <si>
    <t>010.06.04.03.04</t>
  </si>
  <si>
    <t>Describe the maximum angle of interception between the initial approach segment and the intermediate approach segment (provided at the intermediate fix) for a precision approach and a non-precision approach.</t>
  </si>
  <si>
    <t>Describe the main task of the intermediate approach segment. Source: ICAO Doc 8168, Volume I, Part II, Section 5, Chapter 4 Intermediate approach</t>
  </si>
  <si>
    <t>010.06.04.03.05</t>
  </si>
  <si>
    <t>Describe the main task of the intermediate approach segment.</t>
  </si>
  <si>
    <t xml:space="preserve">ICAO Doc 8168, Volume I, Part II, Section 5, Chapter 4 Intermediate approach </t>
  </si>
  <si>
    <t>State the main task of the final approach segment. Source: ICAO Doc 8168, Volume I, Part II, Section 5, Chapter 5 Final approach</t>
  </si>
  <si>
    <t>010.06.04.03.06</t>
  </si>
  <si>
    <t>State the main task of the final approach segment.</t>
  </si>
  <si>
    <t xml:space="preserve">ICAO Doc 8168, Volume I, Part II, Section 5, Chapter 5 Final approach </t>
  </si>
  <si>
    <t>Name the two possible aims of a final approach. Source: ICAO Doc 8168, Volume I, Part II, Section 5, Chapter 1 General requirements and Chapter 5 Final approach</t>
  </si>
  <si>
    <t>010.06.04.03.07</t>
  </si>
  <si>
    <t>Name the two possible aims of a final approach.</t>
  </si>
  <si>
    <t xml:space="preserve">ICAO Doc 8168, Volume I, Part II, Section 5, Chapter 1 General requirements and Chapter 5 Final approach </t>
  </si>
  <si>
    <t>Explain the term ‘final approach point’ in case of an ILS approach. Source: ICAO Doc 8168, Volume I, Part II, Section 5, Chapter 5 Final approach</t>
  </si>
  <si>
    <t>010.06.04.03.08</t>
  </si>
  <si>
    <t>Explain the term ‘final approach point’ in case of an ILS approach.</t>
  </si>
  <si>
    <t>State what happens if an ILS glide path (GP) becomes inoperative during the approach. Source: ICAO Doc 8168, Volume I, Part II, Section 5, Chapter 5 Final approach</t>
  </si>
  <si>
    <t>010.06.04.03.09</t>
  </si>
  <si>
    <t>State what happens if an ILS glide path (GP) becomes inoperative during the approach.</t>
  </si>
  <si>
    <t>Missed approach</t>
  </si>
  <si>
    <t>010.06.04.04</t>
  </si>
  <si>
    <t>Name the three phases of a missed approach procedure and describe their geometric limits. Source: ICAO Doc 8168, Volume I, Part II, Section 5, Chapter 7 Missed approach</t>
  </si>
  <si>
    <t>010.06.04.04.01</t>
  </si>
  <si>
    <t>Name the three phases of a missed approach procedure and describe their geometric limits.</t>
  </si>
  <si>
    <t xml:space="preserve">ICAO Doc 8168, Volume I, Part II, Section 5, Chapter 7 Missed approach </t>
  </si>
  <si>
    <t>State the main task of a missed approach procedure. Source: ICAO Doc 8168, Volume I, Part II, Section 5, Chapter 7 Missed approach</t>
  </si>
  <si>
    <t>010.06.04.04.02</t>
  </si>
  <si>
    <t>State the main task of a missed approach procedure.</t>
  </si>
  <si>
    <t>ICAO Doc 8168, Volume I, Part II, Section 5, Chapter 7 Missed approach segment</t>
  </si>
  <si>
    <t>Define the term ‘missed approach point (MAPt)’. Source: ICAO Doc 8168, Volume I, Part I, Section 1 Definitions, abbreviations and acronyms and units of measurement</t>
  </si>
  <si>
    <t>010.06.04.04.03</t>
  </si>
  <si>
    <t>Define the term ‘missed approach point (MAPt)’.</t>
  </si>
  <si>
    <t>Describe how an MAPt may be established in an approach procedure. Source: ICAO Doc 8168, Volume I, Part II, Section 5, Chapter 7 Missed approach</t>
  </si>
  <si>
    <t>010.06.04.04.04</t>
  </si>
  <si>
    <t>Describe how an MAPt may be established in an approach procedure.</t>
  </si>
  <si>
    <t>State the pilot’s action if, upon reaching the MAPt, the required visual reference is not established. Source: ICAO Doc 8168, Volume I, Part II, Section 5, Chapter 7 Missed approach</t>
  </si>
  <si>
    <t>010.06.04.04.05</t>
  </si>
  <si>
    <t>State the pilot’s action if, upon reaching the MAPt, the required visual reference is not established.</t>
  </si>
  <si>
    <t>Describe what a pilot is expected to do in the event a missed approach is initiated prior to arriving at the MAPt. Source: ICAO Doc 8168, Volume I, Part II, Section 5, Chapter 7 Missed approach</t>
  </si>
  <si>
    <t>010.06.04.04.06</t>
  </si>
  <si>
    <t>Describe what a pilot is expected to do in the event a missed approach is initiated prior to arriving at the MAPt.</t>
  </si>
  <si>
    <t>State whether the pilot is obliged to cross the MAPt at the height (HGT)/altitude (ALT) required by the procedure or whether they are allowed to cross the MAPt at a HGT/ALT greater than that required by the procedure. Source: ICAO Doc 8168, Volume I, Part II, Section 5, Chapter 7 Missed approach</t>
  </si>
  <si>
    <t>010.06.04.04.07</t>
  </si>
  <si>
    <t>State whether the pilot is obliged to cross the MAPt at the height (HGT)/altitude (ALT) required by the procedure or whether they are allowed to cross the MAPt at a HGT/ALT greater than that required by the procedure.</t>
  </si>
  <si>
    <t>Visual manoeuvring (circling) in the vicinity of the aerodrome (AD)</t>
  </si>
  <si>
    <t>010.06.04.05</t>
  </si>
  <si>
    <t>Describe what is meant by ‘visual manoeuvring (circling)’. Source: ICAO Doc 8168, Volume I, Part II, Section 5, Chapter 6 Visual manoeuvring (circling)</t>
  </si>
  <si>
    <t>010.06.04.05.01</t>
  </si>
  <si>
    <t>Describe what is meant by ‘visual manoeuvring (circling)’.</t>
  </si>
  <si>
    <t xml:space="preserve">ICAO Doc 8168, Volume I, Part II, Section 5, Chapter 6 Visual manoeuvring (circling) </t>
  </si>
  <si>
    <t>Describe how a prominent obstacle in the visual manoeuvring (circling) area outside the final approach and missed approach area has to be considered for the visual circling. Source: ICAO Doc 8168, Volume I, Part II, Section 5, Chapter 6 Visual manoeuvring (circling)</t>
  </si>
  <si>
    <t>010.06.04.05.02</t>
  </si>
  <si>
    <t>Describe how a prominent obstacle in the visual manoeuvring (circling) area outside the final approach and missed approach area has to be considered for the visual circling.</t>
  </si>
  <si>
    <t>State for which category of aircraft the obstacle clearance altitude/height (OCA/H) within an established visual manoeuvring (circling) area is determined. Source: ICAO Doc 8168, Volume I, Part II, Section 5, Chapter 6 Visual manoeuvring (circling)</t>
  </si>
  <si>
    <t>010.06.04.05.03</t>
  </si>
  <si>
    <t>State for which category of aircraft the obstacle clearance altitude/height (OCA/H) within an established visual manoeuvring (circling) area is determined.</t>
  </si>
  <si>
    <t>ICAO Doc 8168, Volume I, Part II, Section 5, Chapter 6 Visual manoeuvring (circling); ICAO Doc 8186, Volume I, Part II, Section 5, Chapter 5, table II-5-5-3.</t>
  </si>
  <si>
    <t>Describe how the minimum descent altitude/height (MDA/H) is specified for visual manoeuvring (circling) if the OCA/H is known. Source: ICAO Doc 8168, Volume I, Part II, Section 5, Chapter 6 Visual manoeuvring (circling)</t>
  </si>
  <si>
    <t>010.06.04.05.04</t>
  </si>
  <si>
    <t>Describe how the minimum descent altitude/height (MDA/H) is specified for visual manoeuvring (circling) if the OCA/H is known.</t>
  </si>
  <si>
    <t>ICAO Doc 8168, Volume I, Part II, Section 5, Chapter 6 Visual manoeuvring (circling)</t>
  </si>
  <si>
    <t>State the conditions to be fulfilled before descending below MDA/H in a visual manoeuvring (circling) approach. Source: ICAO Doc 8168, Volume I, Part II, Section 5, Chapter 6 Visual manoeuvring (circling)</t>
  </si>
  <si>
    <t>010.06.04.05.05</t>
  </si>
  <si>
    <t>State the conditions to be fulfilled before descending below MDA/H in a visual manoeuvring (circling) approach.</t>
  </si>
  <si>
    <t>Explain why there can be no single procedure designed that will cater for conducting a circling approach in every situation. Source: ICAO Doc 8168, Volume I, Part II, Section 5, Chapter 6 Visual manoeuvring (circling)</t>
  </si>
  <si>
    <t>010.06.04.05.06</t>
  </si>
  <si>
    <t>Explain why there can be no single procedure designed that will cater for conducting a circling approach in every situation.</t>
  </si>
  <si>
    <t>State how the pilot is expected to act after initial visual contact during a visual manoeuvring (circling). Source: ICAO Doc 8168, Volume I, Part II, Section 5, Chapter 6 Visual manoeuvring (circling)</t>
  </si>
  <si>
    <t>010.06.04.05.07</t>
  </si>
  <si>
    <t>State how the pilot is expected to act after initial visual contact during a visual manoeuvring (circling).</t>
  </si>
  <si>
    <t>Describe what the pilot is expected to do if visual reference is lost while circling to land from an instrument approach. Source: ICAO Doc 8168, Volume I, Part II, Section 5, Chapter 6 Visual manoeuvring (circling)</t>
  </si>
  <si>
    <t>010.06.04.05.08</t>
  </si>
  <si>
    <t>Describe what the pilot is expected to do if visual reference is lost while circling to land from an instrument approach.</t>
  </si>
  <si>
    <t>ICAO Doc 8168, Volume I, Part II, Section 5, Chapter 6 Visual manoeuvring (circling) area</t>
  </si>
  <si>
    <t>Intentionally left blank. Note: VOR and VOR/DME are covered under 062 02 03 00 and 062 02 04 00.</t>
  </si>
  <si>
    <t>010.06.04.06</t>
  </si>
  <si>
    <r>
      <t xml:space="preserve">Intentionally left blank </t>
    </r>
    <r>
      <rPr>
        <b/>
        <i/>
        <sz val="10"/>
        <color rgb="FF000000"/>
        <rFont val="Calibri"/>
        <family val="2"/>
        <scheme val="minor"/>
      </rPr>
      <t>Note: VOR and VOR/DME are covered under 062 02 03 00 and 062 02 04 00.</t>
    </r>
  </si>
  <si>
    <t>Holding procedures - ICAO Doc 8168, Volume I</t>
  </si>
  <si>
    <t>010.06.05.00</t>
  </si>
  <si>
    <t>Entry and holding</t>
  </si>
  <si>
    <t>010.06.05.01</t>
  </si>
  <si>
    <t>Explain why deviations from the in-flight procedures of a holding established in accordance with ICAO Doc 8168 are dangerous. Source: ICAO Doc 8168, Volume I, Part II, Section 6</t>
  </si>
  <si>
    <t>010.06.05.01.01</t>
  </si>
  <si>
    <t>Explain why deviations from the in-flight procedures of a holding established in accordance with ICAO Doc 8168 are dangerous.</t>
  </si>
  <si>
    <t>ICAO Doc 8168, Volume I, Part II, Section 6</t>
  </si>
  <si>
    <t>State that if for any reason a pilot is unable to conform to the procedures for normal conditions laid down for any particular holding pattern, this pilot should advise ATC as early as possible. Source: ICAO Doc 8168, Volume I, Part II, Section 6</t>
  </si>
  <si>
    <t>010.06.05.01.02</t>
  </si>
  <si>
    <t>State that if for any reason a pilot is unable to conform to the procedures for normal conditions laid down for any particular holding pattern, this pilot should advise ATC as early as possible.</t>
  </si>
  <si>
    <t>Describe the shape and terminology associated with the holding pattern. Source: ICAO Doc 8168, Volume I, Part II, Section 6</t>
  </si>
  <si>
    <t>010.06.05.01.03</t>
  </si>
  <si>
    <t>Describe the shape and terminology associated with the holding pattern.</t>
  </si>
  <si>
    <t>State the bank angle and rate of turn to be used whilst flying in a holding pattern. Source: ICAO Doc 8168, Volume I, Part II, Section 6</t>
  </si>
  <si>
    <t>010.06.05.01.04</t>
  </si>
  <si>
    <t>State the bank angle and rate of turn to be used whilst flying in a holding pattern.</t>
  </si>
  <si>
    <t>Explain why a pilot in a holding pattern should attempt to maintain tracks and how this can be achieved. Source: ICAO Doc 8168, Volume I, Part II, Section 6</t>
  </si>
  <si>
    <t>010.06.05.01.05</t>
  </si>
  <si>
    <t>Explain why a pilot in a holding pattern should attempt to maintain tracks and how this can be achieved.</t>
  </si>
  <si>
    <t>Describe where outbound timing begins in a holding pattern. Source: ICAO Doc 8168, Volume I, Part II, Section 6</t>
  </si>
  <si>
    <t>010.06.05.01.06</t>
  </si>
  <si>
    <t>Describe where outbound timing begins in a holding pattern.</t>
  </si>
  <si>
    <t>State where the outbound leg in a holding terminates if the outbound leg is based on DME. Source: ICAO Doc 8168, Volume I, Part II, Section 6</t>
  </si>
  <si>
    <t>010.06.05.01.07</t>
  </si>
  <si>
    <t>State where the outbound leg in a holding terminates if the outbound leg is based on DME.</t>
  </si>
  <si>
    <t>Describe the three heading entry sectors for entries into a holding pattern. Source: ICAO Doc 8168, Volume I, Part II, Section 6</t>
  </si>
  <si>
    <t>010.06.05.01.08</t>
  </si>
  <si>
    <t>Describe the three heading entry sectors for entries into a holding pattern.</t>
  </si>
  <si>
    <t>Describe the terms ‘parallel entry’, ‘offset entry’ and ‘direct entry’. Source: ICAO Doc 8168, Volume I, Part II, Section 6</t>
  </si>
  <si>
    <t>010.06.05.01.09</t>
  </si>
  <si>
    <t>Describe the terms ‘parallel entry’, ‘offset entry’ and ‘direct entry’.</t>
  </si>
  <si>
    <t>Determine the correct entry procedure for a given holding pattern. Source: ICAO Doc 8168, Volume I, Part II, Section 6</t>
  </si>
  <si>
    <t>010.06.05.01.10</t>
  </si>
  <si>
    <t>Determine the correct entry procedure for a given holding pattern.</t>
  </si>
  <si>
    <t>State the still-air time for flying the outbound entry heading with or without DME. Source: ICAO Doc 8168, Volume I, Part II, Section 6</t>
  </si>
  <si>
    <t>010.06.05.01.11</t>
  </si>
  <si>
    <t>State the still-air time for flying the outbound entry heading with or without DME.</t>
  </si>
  <si>
    <t>Describe what the pilot is expected to do when clearance is received specifying the time of departure from the holding point. Source: ICAO Doc 8168, Volume I, Part II, Section 6</t>
  </si>
  <si>
    <t>010.06.05.01.12</t>
  </si>
  <si>
    <t>Describe what the pilot is expected to do when clearance is received specifying the time of departure from the holding point.</t>
  </si>
  <si>
    <t>Obstacle clearance</t>
  </si>
  <si>
    <t>010.06.05.02</t>
  </si>
  <si>
    <t>Describe the layout of the basic holding area, entry area and buffer area of a holding pattern. Source: ICAO Doc 8168, Volume I, Part II, Section 6</t>
  </si>
  <si>
    <t>010.06.05.02.01</t>
  </si>
  <si>
    <t>Describe the layout of the basic holding area, entry area and buffer area of a holding pattern.</t>
  </si>
  <si>
    <t>State which obstacle clearance is provided by a minimum permissible holding level referring to the holding area, the buffer area (general only) and over high terrain or in mountainous areas. Source: ICAO Doc 8168, Volume I, Part II, Section 6</t>
  </si>
  <si>
    <t>010.06.05.02.02</t>
  </si>
  <si>
    <t>State which obstacle clearance is provided by a minimum permissible holding level referring to the holding area, the buffer area (general only) and over high terrain or in mountainous areas.</t>
  </si>
  <si>
    <t>Altimeter-setting procedures - ICAO Doc 8168</t>
  </si>
  <si>
    <t>010.06.06.00</t>
  </si>
  <si>
    <t>Basic requirements and procedures</t>
  </si>
  <si>
    <t>010.06.06.01</t>
  </si>
  <si>
    <t>Describe the two main objectives of altimeter settings. Source: ICAO Doc 8168, Volume III, Section 2, Chapter 1</t>
  </si>
  <si>
    <t>010.06.06.01.01</t>
  </si>
  <si>
    <t>Describe the two main objectives of altimeter settings.</t>
  </si>
  <si>
    <t>ICAO Doc 8168, Volume III, Section 2, Chapter 1</t>
  </si>
  <si>
    <t>Define the terms ‘QNH’ and ‘QFE’. Source: ICAO Doc 8168, Volume I, Part I, Section 1, Chapter 2; ICAO Doc 8168, Volume III, Section 2, Chapter 1</t>
  </si>
  <si>
    <t>010.06.06.01.02</t>
  </si>
  <si>
    <t>Define the terms ‘QNH’ and ‘QFE’.</t>
  </si>
  <si>
    <t>ICAO Doc 8168, Volume I, Part I, Section 1, Chapter 2; ICAO Doc 8168, Volume III, Section 2, Chapter 1</t>
  </si>
  <si>
    <t>Describe the different terms for ALT or flight levels (FLs) respectively, which are the references during climb or descent to change the altimeter settings from QNH to 1013.2 hPa and vice versa. Source: ICAO Doc 8168, Volume III, Section 2, Chapter 1</t>
  </si>
  <si>
    <t>010.06.06.01.03</t>
  </si>
  <si>
    <t>Describe the different terms for ALT or flight levels (FLs) respectively, which are the references during climb or descent to change the altimeter settings from QNH to 1013.2 hPa and vice versa.</t>
  </si>
  <si>
    <t>Define the term ‘flight level (FL)’. Source: ICAO Doc 8168, Volume I, Part I, Section 1 Definitions, abbreviations and acronyms and units of measurement</t>
  </si>
  <si>
    <t>010.06.06.01.04</t>
  </si>
  <si>
    <t>Define the term ‘flight level (FL)’.</t>
  </si>
  <si>
    <t>State where FL zero shall be located. Source: ICAO Doc 8168, Volume III, Section 2, Chapter 2</t>
  </si>
  <si>
    <t>010.06.06.01.05</t>
  </si>
  <si>
    <t>State where FL zero shall be located.</t>
  </si>
  <si>
    <t>ICAO Doc 8168, Volume III, Section 2, Chapter 2</t>
  </si>
  <si>
    <t>State the interval by which consecutive FLs shall be separated. Source: ICAO Doc 8168, Volume III, Section 2, Chapter 2</t>
  </si>
  <si>
    <t>010.06.06.01.06</t>
  </si>
  <si>
    <t>State the interval by which consecutive FLs shall be separated.</t>
  </si>
  <si>
    <t>Describe how FLs are defined. Source: ICAO Doc 8168, Volume III, Section 2, Chapter 2</t>
  </si>
  <si>
    <t>010.06.06.01.07</t>
  </si>
  <si>
    <t>Describe how FLs are defined.</t>
  </si>
  <si>
    <t>Define the term ‘transition altitude (TA)’. Source: ICAO Doc 8168, Volume I, Part I, Section 1 Definitions, abbreviations and acronyms and units of measurement</t>
  </si>
  <si>
    <t>010.06.06.01.08</t>
  </si>
  <si>
    <t>Define the term ‘transition altitude (TA)’.</t>
  </si>
  <si>
    <t>State how TAs shall normally be specified. Source: ICAO Doc 8168, Volume III, Section 2, Chapter 2</t>
  </si>
  <si>
    <t>010.06.06.01.09</t>
  </si>
  <si>
    <t>State how TAs shall normally be specified.</t>
  </si>
  <si>
    <t>Explain how the HGT of the TA is calculated and expressed in practice. Source: ICAO Doc 8168, Volume III, Section 2, Chapter 2</t>
  </si>
  <si>
    <t>010.06.06.01.10</t>
  </si>
  <si>
    <t>Explain how the HGT of the TA is calculated and expressed in practice.</t>
  </si>
  <si>
    <t>ICAO Doc 8168, Volume III, Section 2, Chapter 2; see also ATS.TR.130 &amp; associated GM.</t>
  </si>
  <si>
    <t>State where TAs shall be published. Source: ICAO Doc 8168, Volume III, Section 2, Chapter 2</t>
  </si>
  <si>
    <t>010.06.06.01.11</t>
  </si>
  <si>
    <t>State where TAs shall be published.</t>
  </si>
  <si>
    <t>Define the term ‘transition level (TRL)’. Source: ICAO Doc 8168, Volume I, Part I, Section 1 Definitions, abbreviations and acronyms and units of measurement</t>
  </si>
  <si>
    <t>010.06.06.01.12</t>
  </si>
  <si>
    <t>Define the term ‘transition level (TRL)’.</t>
  </si>
  <si>
    <t>State when the TRL is normally passed on to the aircraft. Source: ICAO Doc 8168, Volume III, Section 2, Chapter 2</t>
  </si>
  <si>
    <t>010.06.06.01.13</t>
  </si>
  <si>
    <t>State when the TRL is normally passed on to the aircraft.</t>
  </si>
  <si>
    <t>State how the vertical position of the aircraft shall be expressed at or below the TA and TRL. Source: ICAO Doc 8168, Volume III, Section 2, Chapter 2</t>
  </si>
  <si>
    <t>010.06.06.01.14</t>
  </si>
  <si>
    <t>State how the vertical position of the aircraft shall be expressed at or below the TA and TRL.</t>
  </si>
  <si>
    <t>Define the term ‘transition layer’. Source: ICAO Doc 8168, Volume I, Part I, Section 1 Definitions, abbreviations and acronyms and units of measurement</t>
  </si>
  <si>
    <t>010.06.06.01.15</t>
  </si>
  <si>
    <t>Define the term ‘transition layer’.</t>
  </si>
  <si>
    <t>Describe when the vertical position of an aircraft passing through the transition layer shall be expressed in terms of FLs and when in terms of ALT. Source: ICAO Doc 8168, Volume III, Section 2, Chapter 2</t>
  </si>
  <si>
    <t>010.06.06.01.16</t>
  </si>
  <si>
    <t>Describe when the vertical position of an aircraft passing through the transition layer shall be expressed in terms of FLs and when in terms of ALT.</t>
  </si>
  <si>
    <t>State when the QNH altimeter setting shall be made available to departing aircraft. Source: ICAO Doc 8168, Volume III, Section 2, Chapter 2</t>
  </si>
  <si>
    <t>010.06.06.01.17</t>
  </si>
  <si>
    <t>State when the QNH altimeter setting shall be made available to departing aircraft.</t>
  </si>
  <si>
    <t>Explain when the vertical separation of an aircraft during en-route flight shall be assessed in terms of ALT and when in terms of FLs. Source: ICAO Doc 8168, Volume III, Section 2, Chapter 3</t>
  </si>
  <si>
    <t>010.06.06.01.18</t>
  </si>
  <si>
    <t>Explain when the vertical separation of an aircraft during en-route flight shall be assessed in terms of ALT and when in terms of FLs.</t>
  </si>
  <si>
    <t>ICAO Doc 8168, Volume III, Section 2, Chapter 3</t>
  </si>
  <si>
    <t>Explain when, in air–ground communications during an en-route flight, the vertical position of an aircraft shall be expressed in terms of ALT and when in terms of FLs. Source: ICAO Doc 8168, Volume III, Section 2, Chapter 3</t>
  </si>
  <si>
    <t>010.06.06.01.19</t>
  </si>
  <si>
    <t>Explain when, in air-ground communications during an en-route flight, the vertical position of an aircraft shall be expressed in terms of ALT and when in terms of FLs.</t>
  </si>
  <si>
    <t>Describe why QNH altimeter-setting reports should be provided from sufficient locations. Source: ICAO Doc 8168, Volume III, Section 2, Chapter 2</t>
  </si>
  <si>
    <t>010.06.06.01.20</t>
  </si>
  <si>
    <t>Describe why QNH altimeter-setting reports should be provided from sufficient locations.</t>
  </si>
  <si>
    <t>State how a QNH altimeter setting shall be made available to aircraft approaching a controlled aerodrome (AD) for landing. Source: ICAO Doc 8168, Volume III, Section 2, Chapter 2</t>
  </si>
  <si>
    <t>010.06.06.01.21</t>
  </si>
  <si>
    <t>State how a QNH altimeter setting shall be made available to aircraft approaching a controlled aerodrome (AD) for landing.</t>
  </si>
  <si>
    <t>State under which circumstances the vertical position of an aircraft above the TRL may be referenced in ALT. Source: ICAO Doc 8168, Volume III, Section 2, Chapter 2</t>
  </si>
  <si>
    <t>010.06.06.01.22</t>
  </si>
  <si>
    <t>State under which circumstances the vertical position of an aircraft above the TRL may be referenced in ALT.</t>
  </si>
  <si>
    <t>Procedures for operators and pilots</t>
  </si>
  <si>
    <t>010.06.06.02</t>
  </si>
  <si>
    <t>State on which setting at least one altimeter shall be set prior to take-off. Source: ICAO Doc 8168, Volume III, Section 2, Chapter 3</t>
  </si>
  <si>
    <t>010.06.06.02.01</t>
  </si>
  <si>
    <t>State on which setting at least one altimeter shall be set prior to take-off.</t>
  </si>
  <si>
    <t>State where during the climb the altimeter setting shall be changed from QNH to 1013.2 hPa. Source: ICAO Doc 8168, Volume III, Section 2, Chapter 3</t>
  </si>
  <si>
    <t>010.06.06.02.02</t>
  </si>
  <si>
    <t>State where during the climb the altimeter setting shall be changed from QNH to 1013.2 hPa.</t>
  </si>
  <si>
    <t>Describe when a pilot of an aircraft intending to land at an AD shall obtain the TRL. Source: ICAO Doc 8168, Volume III, Section 2, Chapter 3</t>
  </si>
  <si>
    <t>010.06.06.02.03</t>
  </si>
  <si>
    <t>Describe when a pilot of an aircraft intending to land at an AD shall obtain the TRL.</t>
  </si>
  <si>
    <t>Describe when a pilot of an aircraft intending to land at an AD shall obtain the actual QNH altimeter setting. Source: ICAO Doc 8168, Volume III, Section 2, Chapter 3</t>
  </si>
  <si>
    <t>010.06.06.02.04</t>
  </si>
  <si>
    <t>Describe when a pilot of an aircraft intending to land at an AD shall obtain the actual QNH altimeter setting.</t>
  </si>
  <si>
    <t>State where the altimeter settings shall be changed from 1013.2 hPa to QNH during descent for landing. Source: ICAO Doc 8168, Volume III, Section 2, Chapter 3</t>
  </si>
  <si>
    <t>010.06.06.02.05</t>
  </si>
  <si>
    <t>State where the altimeter settings shall be changed from 1013.2 hPa to QNH during descent for landing.</t>
  </si>
  <si>
    <t>Parallel or near-parallel instrument RWYs - ICAO Doc 8168, Volume III</t>
  </si>
  <si>
    <t>010.06.07.00</t>
  </si>
  <si>
    <t>Simultaneous operation on parallel or near-parallel instrument RWYs</t>
  </si>
  <si>
    <t>010.06.07.01</t>
  </si>
  <si>
    <t>Describe the difference between independent and dependent parallel approaches. Source: ICAO Doc 8168, Volume III, Section 3, Chapter 1</t>
  </si>
  <si>
    <t>010.06.07.01.01</t>
  </si>
  <si>
    <t>Describe the difference between independent and dependent parallel approaches.</t>
  </si>
  <si>
    <t>ICAO Doc 8168, Volume III, Section 3, Chapter 1</t>
  </si>
  <si>
    <t>Describe the following different operations: simultaneous instrument departures; segregated parallel approaches/departures; semi-mixed and mixed operations. Source: ICAO Doc 8168, Volume III, Section 3, Chapter 1</t>
  </si>
  <si>
    <t>010.06.07.01.02</t>
  </si>
  <si>
    <t>Describe the following different operations: simultaneous instrument departures; segregated parallel approaches/departures; semi-mixed and mixed operations.</t>
  </si>
  <si>
    <t>Describe the terms ‘normal operating zone (NOZ)’ and ‘no transgression zone (NTZ)’. Source: ICAO Doc 8168, Volume III, Section 1, Chapter 1; ICAO Doc 4444, Chapter 6 (Note: For the dimensions of the NTZ)</t>
  </si>
  <si>
    <t>010.06.07.01.03</t>
  </si>
  <si>
    <t>Describe the terms ‘normal operating zone (NOZ)’ and ‘no transgression zone (NTZ)’.</t>
  </si>
  <si>
    <t>ICAO Doc 8168, Volume III, Section 1, Chapter 1; ICAO Doc 4444, Chapter 6 (Note: For the dimensions of the NTZ), Figure 6-1</t>
  </si>
  <si>
    <t>State the aircraft avionics requirements for conducting parallel instrument approaches. Source: ICAO Doc 8168, Volume III, Section 3, Chapter 1</t>
  </si>
  <si>
    <t>010.06.07.01.04</t>
  </si>
  <si>
    <t>State the aircraft avionics requirements for conducting parallel instrument approaches.</t>
  </si>
  <si>
    <t>ICAO Doc 8168, Volume III, Section 3, Chapter 1, 1.3</t>
  </si>
  <si>
    <t>State where guidance material may be located for simultaneous operations on parallel or near-parallel instrument runways. Source: ICAO Doc 8168, Volume III, Section 3, Chapter 1</t>
  </si>
  <si>
    <t>010.06.07.01.05</t>
  </si>
  <si>
    <t>State where guidance material may be located for simultaneous operations on parallel or near-parallel instrument runways.</t>
  </si>
  <si>
    <t>State the radar requirements for simultaneous, independent, and parallel instrument approaches, and how weather conditions effect these. Source: ICAO Doc 8168, Volume III, Section 3, Chapter 1; ICAO Doc 4444, Chapter 6</t>
  </si>
  <si>
    <t>010.06.07.01.06</t>
  </si>
  <si>
    <t>State the radar requirements for simultaneous, independent, and parallel instrument approaches, and how weather conditions effect these.</t>
  </si>
  <si>
    <t>ICAO Doc 8168 Volume III, Section 3, Chapter 1; ICAO Doc 4444, Chapter 6</t>
  </si>
  <si>
    <t>State the maximum angle of interception for an ILS localiser course (CRS) or microwave landing system (MLS) final approach track in case of simultaneous, independent, and parallel instrument approaches. Source: ICAO Doc 8168, Volume III, Section 3, Chapter 1</t>
  </si>
  <si>
    <t>010.06.07.01.07</t>
  </si>
  <si>
    <t>State the maximum angle of interception for an ILS localiser course (CRS) or microwave landing system (MLS) final approach track in case of simultaneous, independent, and parallel instrument approaches.</t>
  </si>
  <si>
    <t>ICAO Doc 8168, Volume III, Section 3, Chapter 1; ICAO Doc 8168, Volume II, Part II, Section 1, Chapter 1, 1.6.1</t>
  </si>
  <si>
    <t>Describe the special conditions for tracks on missed approach procedures and departures in case of simultaneous or parallel operations. Source: ICAO Doc 8168, Volume III, Section 3, Chapter 1</t>
  </si>
  <si>
    <t>010.06.07.01.08</t>
  </si>
  <si>
    <t>Describe the special conditions for tracks on missed approach procedures and departures in case of simultaneous or parallel operations.</t>
  </si>
  <si>
    <t>Secondary surveillance radar (transponder) operating procedures - ICAO Doc 8168</t>
  </si>
  <si>
    <t>010.06.08.00</t>
  </si>
  <si>
    <t>Operation of transponders</t>
  </si>
  <si>
    <t>010.06.08.01</t>
  </si>
  <si>
    <t>State when and where the pilot shall operate the transponder. Source: ICAO Doc 8168, Volume III, Section 4, Chapter 1</t>
  </si>
  <si>
    <t>010.06.08.01.01</t>
  </si>
  <si>
    <t>State when and where the pilot shall operate the transponder.</t>
  </si>
  <si>
    <t>State the modes and codes that the pilot shall operate in the absence of any ATC directions or regional air navigation agreements. Source: ICAO Doc 8168, Volume III, Section 4, Chapter 1</t>
  </si>
  <si>
    <t>010.06.08.01.02</t>
  </si>
  <si>
    <t>State the modes and codes that the pilot shall operate in the absence of any ATC directions or regional air navigation agreements.</t>
  </si>
  <si>
    <t>State when the pilot shall operate Mode C. Source: ICAO Doc 8168, Volume III, Section 4, Chapter 1</t>
  </si>
  <si>
    <t>010.06.08.01.03</t>
  </si>
  <si>
    <t>State when the pilot shall operate Mode C.</t>
  </si>
  <si>
    <t>State when the pilot shall ‘SQUAWK IDENT’. Source: ICAO Doc 8168, Volume III, Section 4, Chapter 1</t>
  </si>
  <si>
    <t>010.06.08.01.04</t>
  </si>
  <si>
    <t>State when the pilot shall ‘SQUAWK IDENT’.</t>
  </si>
  <si>
    <t>State the transponder code to indicate: a state of emergency; a COM failure; unlawful interference. Source: ICAO Doc 8168, Volume III, Section 4, Chapter 1</t>
  </si>
  <si>
    <t>010.06.08.01.05</t>
  </si>
  <si>
    <t>State the transponder code to indicate: a state of emergency; a COM failure; unlawful interference.</t>
  </si>
  <si>
    <t>Describe the consequences of a transponder failure in flight. Source: ICAO Doc 8168, Volume III, Section 4, Chapter 1</t>
  </si>
  <si>
    <t>010.06.08.01.06</t>
  </si>
  <si>
    <t>Describe the consequences of a transponder failure in flight.</t>
  </si>
  <si>
    <t>State the primary action of the pilot in the case of an unserviceable transponder before departure when no repair or replacement at the given AD is possible. Source: ICAO Doc 8168, Volume III, Section 4, Chapter 1</t>
  </si>
  <si>
    <t>010.06.08.01.07</t>
  </si>
  <si>
    <t>State the primary action of the pilot in the case of an unserviceable transponder before departure when no repair or replacement at the given AD is possible.</t>
  </si>
  <si>
    <t>State when the pilot shall operate Mode S. Source: ICAO Doc 8168, Volume III, Section 4, Chapter 1</t>
  </si>
  <si>
    <t>010.06.08.01.08</t>
  </si>
  <si>
    <t>State when the pilot shall operate Mode S.</t>
  </si>
  <si>
    <t>Operation of airborne collision avoidance system (ACAS) equipment</t>
  </si>
  <si>
    <t>010.06.08.02</t>
  </si>
  <si>
    <t>Describe the main reason for using ACAS. Source: ICAO Doc 8168, Volume III, Section 4, Chapter 3, 3.1 ACAS overview</t>
  </si>
  <si>
    <t>010.06.08.02.01</t>
  </si>
  <si>
    <t>Describe the main reason for using ACAS.</t>
  </si>
  <si>
    <t>ICAO Doc 8168, Volume III, Section 4, Chapter 3, 3.1 ACAS overview</t>
  </si>
  <si>
    <t>State whether the ‘use of ACAS indications’ described in ICAO Doc 8168 is absolutely mandatory. Source: ICAO Doc 8168, Volume III, Section 4, Chapter 3, 3.2 Use of ACAS indications</t>
  </si>
  <si>
    <t>010.06.08.02.02</t>
  </si>
  <si>
    <t>State whether the ‘use of ACAS indications’ described in ICAO Doc 8168 is absolutely mandatory.</t>
  </si>
  <si>
    <t>Explain the pilots’ reaction required to allow ACAS to fulfil its role of assisting pilots in the avoidance of potential collisions. Source: ICAO Doc 8168, Volume III, Section 4, Chapter 3, 3.2 Use of ACAS indications</t>
  </si>
  <si>
    <t>010.06.08.02.03</t>
  </si>
  <si>
    <t>Explain the pilots’ reaction required to allow ACAS to fulfil its role of assisting pilots in the avoidance of potential collisions.</t>
  </si>
  <si>
    <t>Explain why pilots shall not manoeuvre their aircraft in response to traffic advisories (TAs) only. Source: ICAO Doc 8168, Volume III, Section 4, Chapter 3, 3.2 Use of ACAS indications</t>
  </si>
  <si>
    <t>010.06.08.02.04</t>
  </si>
  <si>
    <t>Explain why pilots shall not manoeuvre their aircraft in response to traffic advisories (TAs) only.</t>
  </si>
  <si>
    <t>Explain the significance of TAs in view of possible resolution advisories (RAs). Source: ICAO Doc 8168, Volume III, Section 4, Chapter 3, 3.2 Use of ACAS indications</t>
  </si>
  <si>
    <t>010.06.08.02.05</t>
  </si>
  <si>
    <t>Explain the significance of TAs in view of possible resolution advisories (RAs).</t>
  </si>
  <si>
    <t>State why a pilot should follow RAs immediately. Source: ICAO Doc 8168, Volume III, Section 4, Chapter 3, 3.2 Use of ACAS indications</t>
  </si>
  <si>
    <t>010.06.08.02.06</t>
  </si>
  <si>
    <t>State why a pilot should follow RAs immediately.</t>
  </si>
  <si>
    <t>List the reasons which may force a pilot to disregard an RA. Source: ICAO Doc 8168, Volume III, Section 4, Chapter 3, 3.2 Use of ACAS indications</t>
  </si>
  <si>
    <t>010.06.08.02.07</t>
  </si>
  <si>
    <t>List the reasons which may force a pilot to disregard an RA.</t>
  </si>
  <si>
    <t>Explain the importance of instructing ATC immediately that an RA has been followed. Source: ICAO Doc 8168, Volume III, Section 4, Chapter 3, 3.2 Use of ACAS indications</t>
  </si>
  <si>
    <t>010.06.08.02.08</t>
  </si>
  <si>
    <t>Explain the importance of instructing ATC immediately that an RA has been followed.</t>
  </si>
  <si>
    <t>Explain the duties of a pilot with regard to ATC when an RA situation is resolved. Source: ICAO Doc 8168, Volume III, Section 4, Chapter 3, 3.2 Use of ACAS indications</t>
  </si>
  <si>
    <t>010.06.08.02.09</t>
  </si>
  <si>
    <t>Explain the duties of a pilot with regard to ATC when an RA situation is resolved.</t>
  </si>
  <si>
    <t>Reg. (EU) 965/2012 ON AIR OPERATIONS</t>
  </si>
  <si>
    <t>010.06.09.00</t>
  </si>
  <si>
    <t>Regulation structure</t>
  </si>
  <si>
    <t>010.06.09.01</t>
  </si>
  <si>
    <t>Describe the subject matter and scope of that Regulation. Source: Reg. (EU) 965/2012, Article 1 Subject matter and scope</t>
  </si>
  <si>
    <t>010.06.09.01.01</t>
  </si>
  <si>
    <t>Describe the subject matter and scope of that Regulation.</t>
  </si>
  <si>
    <t>State that Reg. (EU) 965/2012 covers all types of commercial and non-commercial operations.</t>
  </si>
  <si>
    <t>010.06.09.01.02</t>
  </si>
  <si>
    <t>Definitions (Annex I)</t>
  </si>
  <si>
    <t>010.06.09.02</t>
  </si>
  <si>
    <t>Recall the definitions in the Regulation not already given in ICAO PAN-OPS. Source: Reg. (EU) 965/2012, Article 2 Definitions</t>
  </si>
  <si>
    <t>010.06.09.02.01</t>
  </si>
  <si>
    <t>Recall the definitions in the Regulation not already given in ICAO PAN-OPS.</t>
  </si>
  <si>
    <t>Part-SPA (Annex V), Part-NCC (Annex VI) and Part-NCO (Annex VII)</t>
  </si>
  <si>
    <t>010.06.09.03</t>
  </si>
  <si>
    <t>Describe the scope of these Parts.</t>
  </si>
  <si>
    <t>010.06.09.03.01</t>
  </si>
  <si>
    <t>Explain the main content of these Parts, except the operational procedures.</t>
  </si>
  <si>
    <t>010.06.09.03.02</t>
  </si>
  <si>
    <t>AIR TRAFFIC SERVICES (ATS) AND AIR TRAFFIC MANAGEMENT (ATM)</t>
  </si>
  <si>
    <t>010.07.00.00</t>
  </si>
  <si>
    <t>ICAO Annex 11 - Air Traffic Services</t>
  </si>
  <si>
    <t>010.07.01.00</t>
  </si>
  <si>
    <t>010.07.01.01</t>
  </si>
  <si>
    <t>Recall the definitions given in ICAO Annex 11. Source: ICAO Annex 11, Chapter 1 Definitions</t>
  </si>
  <si>
    <t>010.07.01.01.01</t>
  </si>
  <si>
    <t>Recall the definitions given in ICAO Annex 11.</t>
  </si>
  <si>
    <t>ICAO Annex 11, Chapter 1 Definitions</t>
  </si>
  <si>
    <t>General</t>
  </si>
  <si>
    <t>010.07.01.02</t>
  </si>
  <si>
    <t>State the objectives of ATS. Source: ICAO Annex 11, Chapter 2, 2.2 Objectives of ATS</t>
  </si>
  <si>
    <t>010.07.01.02.01</t>
  </si>
  <si>
    <t xml:space="preserve">State the objectives of ATS. </t>
  </si>
  <si>
    <t>ICAO Annex 11, Chapter 2, 2.2 Objectives of ATS</t>
  </si>
  <si>
    <t>Describe the three basic types of ATS. Source: ICAO Annex 11, Chapter 2, 2.3 Divisions of the air traffic services</t>
  </si>
  <si>
    <t>010.07.01.02.02</t>
  </si>
  <si>
    <t xml:space="preserve">Describe the three basic types of ATS. </t>
  </si>
  <si>
    <t>ICAO Annex 11, Chapter 2, 2.3 Divisions of the air traffic services</t>
  </si>
  <si>
    <t>Describe the three basic types of ATC services. Source: ICAO Annex 11, Chapter 2, 2.3 Divisions of the air traffic services</t>
  </si>
  <si>
    <t>010.07.01.02.03</t>
  </si>
  <si>
    <t xml:space="preserve">Describe the three basic types of ATC services. </t>
  </si>
  <si>
    <t>State on which frequencies a pilot can expect ATC to contact them in case of an emergency. Source: ICAO Annex 11, Chapter 2, 2.24 Service to aircraft in the event of an emergency, 2.25 In-flight contingencies, Chapter 5, 5.3 Use of communication facilities, and Chapter 6, 6.1.1.1 (referring to Annex 10, Volumes II and V), Chapter 4, 4.1.3.1</t>
  </si>
  <si>
    <t>010.07.01.02.04</t>
  </si>
  <si>
    <t xml:space="preserve">State on which frequencies a pilot can expect ATC to contact them in case of an emergency. </t>
  </si>
  <si>
    <t>ICAO Annex 11, Chapter 2, 2.24 Service to aircraft in the event of an emergency, 2.25 In-flight contingencies, Chapter 5, 5.3 Use of communication facilities, and Chapter 6, 6.1.1.1 (referring to Annex 10, Volumes II and V), Chapter 4, 4.1.3.1</t>
  </si>
  <si>
    <t>Describe the procedure for the transfer of an aircraft from one ATC unit to another. Source: ICAO Annex 11, Chapter 3, 3.6.1 Transfer of responsibility for control</t>
  </si>
  <si>
    <t>010.07.01.02.05</t>
  </si>
  <si>
    <t xml:space="preserve">Describe the procedure for the transfer of an aircraft from one ATC unit to another. </t>
  </si>
  <si>
    <t>ICAO Annex 11, Chapter 3, 3.6.1 Transfer of responsibility for control</t>
  </si>
  <si>
    <t>Airspace</t>
  </si>
  <si>
    <t>010.07.01.03</t>
  </si>
  <si>
    <t>Describe the purpose for establishing flight information regions (FIRs) including upper flight information regions (UIRs). Source: ICAO Annex 11, Chapter 2: 2.10; 2.11.</t>
  </si>
  <si>
    <t>010.07.01.03.01</t>
  </si>
  <si>
    <t xml:space="preserve">Describe the purpose for establishing flight information regions (FIRs) including upper flight information regions (UIRs). </t>
  </si>
  <si>
    <t>ICAO Annex 11, Chapter 2: 2.5; 2.10; 2.11</t>
  </si>
  <si>
    <t>Describe the various rules and services that apply to the various classes of airspace. Source: ICAO Annex 11, Chapter 2, 2.6 Classification of airspaces and Annex 11, Appendix 4</t>
  </si>
  <si>
    <t>010.07.01.03.02</t>
  </si>
  <si>
    <t xml:space="preserve">Describe the various rules and services that apply to the various classes of airspace. </t>
  </si>
  <si>
    <t>Explain which airspace shall be included in an FIR or UIR.</t>
  </si>
  <si>
    <t>010.07.01.03.03</t>
  </si>
  <si>
    <t>ICAO Annex 11, Chapter 2, 2.11 Specifications for flight information regions, control areas and control zones</t>
  </si>
  <si>
    <t>State the designation for those portions of the airspace where flight information service (FIS) and alerting service shall be provided. Source: ICAO Annex 11, Chapter 2, 2.5 Designation of the portions of the airspace and controlled aerodromeswhere air traffic services will be provided</t>
  </si>
  <si>
    <t>010.07.01.03.04</t>
  </si>
  <si>
    <t xml:space="preserve">State the designation for those portions of the airspace where flight information service (FIS) and alerting service shall be provided. </t>
  </si>
  <si>
    <t>ICAO Annex 11, Chapter 2, 2.5 Designation of the portions of the airspace and controlled aerodromes where air traffic services will be provided</t>
  </si>
  <si>
    <t>State the designations for those portions of the airspace where ATC services shall be provided. Source: ICAO Annex 11, Chapter 2, 2.5 Designation of the portions of the airspace and controlled aerodromeswhere air traffic services will be provided</t>
  </si>
  <si>
    <t>010.07.01.03.05</t>
  </si>
  <si>
    <t xml:space="preserve">State the designations for those portions of the airspace where ATC services shall be provided. </t>
  </si>
  <si>
    <t>Identify whether or not control areas (CTAs) and control zones (CTRs) designated within an FIR shall form part of that FIR. Source: ICAO Annex 11, Chapter 2, 2.5 Designation of the portions of the airspace and controlled aerodromeswhere air traffic services will be provided</t>
  </si>
  <si>
    <t>010.07.01.03.06</t>
  </si>
  <si>
    <t xml:space="preserve">Identify whether or not control areas (CTAs) and control zones (CTRs) designated within an FIR shall form part of that FIR. </t>
  </si>
  <si>
    <t>State the lower limit of a CTA as far as ICAO Standards are concerned. Source: ICAO Annex 11, Chapter 2, 2.11.3 Control areas</t>
  </si>
  <si>
    <t>010.07.01.03.07</t>
  </si>
  <si>
    <t xml:space="preserve">State the lower limit of a CTA as far as ICAO Standards are concerned. </t>
  </si>
  <si>
    <t>ICAO Annex 11, Chapter 2, 2.11.3 Control areas</t>
  </si>
  <si>
    <t>State whether or not the lower limit of a CTA has to be established uniformly. Source: ICAO Annex 11, Chapter 2, 2.11.3 Control areas</t>
  </si>
  <si>
    <t>010.07.01.03.08</t>
  </si>
  <si>
    <t xml:space="preserve">State whether or not the lower limit of a CTA has to be established uniformly. </t>
  </si>
  <si>
    <t>Explain why a UIR or upper CTA should be delineated to include the upper airspace within the lateral limits of a number of lower FIRs or CTAs. Source: ICAO Annex 11, Chapter 2, 2.11 Specifications for flight information regions, control areas and control zones</t>
  </si>
  <si>
    <t>010.07.01.03.09</t>
  </si>
  <si>
    <t xml:space="preserve">Explain why a UIR or upper CTA should be delineated to include the upper airspace within the lateral limits of a number of lower FIRs or CTAs. </t>
  </si>
  <si>
    <t>Describe in general the lateral limits of CTRs. Source: ICAO Annex 11, Chapter 2, 2.11.5 Control zones</t>
  </si>
  <si>
    <t>010.07.01.03.10</t>
  </si>
  <si>
    <t xml:space="preserve">Describe in general the lateral limits of CTRs. </t>
  </si>
  <si>
    <t>ICAO Annex 11, Chapter 2, 2.11.5 Control zones</t>
  </si>
  <si>
    <t>State the minimum extension (in NM) of the lateral limits of a CTR. Source: ICAO Annex 11, Chapter 2, 2.11.5 Control zones</t>
  </si>
  <si>
    <t>010.07.01.03.11</t>
  </si>
  <si>
    <t xml:space="preserve">State the minimum extension (in NM) of the lateral limits of a CTR. </t>
  </si>
  <si>
    <t>State the upper limits of a CTR located within the lateral limits of a CTA. Source: ICAO Annex 11, Chapter 2, 2.11.5 Control zones</t>
  </si>
  <si>
    <t>010.07.01.03.12</t>
  </si>
  <si>
    <t xml:space="preserve">State the upper limits of a CTR located within the lateral limits of a CTA. </t>
  </si>
  <si>
    <t>Air traffic control (ATC) services</t>
  </si>
  <si>
    <t>010.07.01.04</t>
  </si>
  <si>
    <t>Name all classes of airspace in which ATC services shall be provided. Source: ICAO Annex 11, Chapter 3, 3.1 Application</t>
  </si>
  <si>
    <t>010.07.01.04.01</t>
  </si>
  <si>
    <t xml:space="preserve">Name all classes of airspace in which ATC services shall be provided. </t>
  </si>
  <si>
    <t>2, 3</t>
  </si>
  <si>
    <t>ICAO Annex 11, Chapter 3, 3.1 Application</t>
  </si>
  <si>
    <t>Name the ATS units providing ATC services (area control service, approach control service, aerodrome control service). Source: ICAO Annex 11, Chapter 3, 3.2 Provision of air traffic control service</t>
  </si>
  <si>
    <t>010.07.01.04.02</t>
  </si>
  <si>
    <t xml:space="preserve">Name the ATS units providing ATC services (area control service, approach control service, aerodrome control service). </t>
  </si>
  <si>
    <t>ICAO Annex 11, Chapter 3, 3.2 Provision of air traffic control service</t>
  </si>
  <si>
    <t>Describe which unit(s) may be assigned with the task to provide specified services on the apron. Source: ICAO Annex 11, Chapter 3, 3.2 Provision of air traffic control service</t>
  </si>
  <si>
    <t>010.07.01.04.03</t>
  </si>
  <si>
    <t xml:space="preserve">Describe which unit(s) may be assigned with the task to provide specified services on the apron. </t>
  </si>
  <si>
    <t>State the purpose of clearances issued by an ATC unit. Source: ICAO Annex 11, Chapter 3, 3.3 Operation of air traffic control service</t>
  </si>
  <si>
    <t>010.07.01.04.04</t>
  </si>
  <si>
    <t xml:space="preserve">State the purpose of clearances issued by an ATC unit. </t>
  </si>
  <si>
    <t>List the various (five possible) parts of an ATC clearance. Source: ICAO Annex 11, Chapter 3, 3.7.1 Contents of clearances</t>
  </si>
  <si>
    <t>010.07.01.04.05</t>
  </si>
  <si>
    <t xml:space="preserve">List the various (five possible) parts of an ATC clearance. </t>
  </si>
  <si>
    <t>Explain why the movement of persons, vehicles and towed aircraft on the manoeuvring area of an AD shall be controlled by the aerodrome control tower (TWR) (as necessary). Source: ICAO Annex 11, Chapter 3, 3.8 Control of persons and vehicles at aerodromes, 3.8.1</t>
  </si>
  <si>
    <t>010.07.01.04.06</t>
  </si>
  <si>
    <t xml:space="preserve">Explain why the movement of persons, vehicles and towed aircraft on the manoeuvring area of an AD shall be controlled by the aerodrome control tower (TWR) (as necessary). </t>
  </si>
  <si>
    <t>ICAO Annex 11, Chapter 3, 3.8 Control of persons and vehicles at aerodromes, 3.8.1</t>
  </si>
  <si>
    <t>Flight information service (FIS)</t>
  </si>
  <si>
    <t>010.07.01.05</t>
  </si>
  <si>
    <t>State for which aircraft FIS shall be provided. Source: ICAO Annex 11, Chapter 4, 4.1 Application</t>
  </si>
  <si>
    <t>010.07.01.05.01</t>
  </si>
  <si>
    <t xml:space="preserve">State for which aircraft FIS shall be provided. </t>
  </si>
  <si>
    <t>ICAO Annex 11, Chapter 4, 4.1 Application</t>
  </si>
  <si>
    <t>State whether or not FIS shall include the provision of pertinent significant meteorological information (SIGMET) and air meteorological information report (AIRMET) information. Source: ICAO Annex 11, Chapter 4, 4.2 Scope of flight information service</t>
  </si>
  <si>
    <t>010.07.01.05.02</t>
  </si>
  <si>
    <t xml:space="preserve">State whether or not FIS shall include the provision of pertinent significant meteorological information (SIGMET) and air meteorological information report (AIRMET) information. </t>
  </si>
  <si>
    <t>ICAO Annex 11, Chapter 4, 4.2 Scope of flight information service</t>
  </si>
  <si>
    <t>State which information FIS shall include in addition to SIGMET and AIRMET information. Source: ICAO Annex 11, Chapter 4, 4.2 Scope of flight information service</t>
  </si>
  <si>
    <t>010.07.01.05.03</t>
  </si>
  <si>
    <t xml:space="preserve">State which information FIS shall include in addition to SIGMET and AIRMET information. </t>
  </si>
  <si>
    <t>Indicate which other information the FIS shall include in addition to the special information given in Annex 11. Source: ICAO Annex 11, Chapter 4, 4.2 Scope of flight information service, 4.2.2 Note 2 and Attachment B</t>
  </si>
  <si>
    <t>010.07.01.05.04</t>
  </si>
  <si>
    <t xml:space="preserve">Indicate which other information the FIS shall include in addition to the special information given in Annex 11. </t>
  </si>
  <si>
    <t>ICAO Annex 11, Chapter 4, 4.2 Scope of flight information service, 4.2.2 Note 2 and Attachment B</t>
  </si>
  <si>
    <t>State the meaning of the acronym ‘ATIS’ in plain language. Source: ICAO Annex 11, Chapter 4, 4.3.4 Voice-automatic terminal information service (Voice-ATIS) broadcasts</t>
  </si>
  <si>
    <t>010.07.01.05.05</t>
  </si>
  <si>
    <t xml:space="preserve">State the meaning of the acronym ‘ATIS’ in plain language. </t>
  </si>
  <si>
    <t>ICAO Annex 11, Chapter 4, 4.3.4 Voice-automatic terminal information service (Voice-ATIS) broadcasts</t>
  </si>
  <si>
    <t>List the basic information concerning automatic terminal information service (ATIS) broadcasts (e.g. frequencies used, number of ADs included, updating, identification, acknowledgment of receipt, language and channels, ALT- setting). Source: ICAO Annex 11, Chapter 4, 4.3.4 Voice-automatic terminal information service (Voice-ATIS) broadcasts</t>
  </si>
  <si>
    <t>010.07.01.05.06</t>
  </si>
  <si>
    <t xml:space="preserve">List the basic information concerning automatic terminal information service (ATIS) broadcasts (e.g. frequencies used, number of ADs included, updating, identification, acknowledgment of receipt, language and channels, ALT- setting). </t>
  </si>
  <si>
    <t>State the content of an ATIS message. Source: ICAO Annex 11, Chapter 4, 4.3.7 ATIS for arriving and departing aircraft</t>
  </si>
  <si>
    <t>010.07.01.05.07</t>
  </si>
  <si>
    <t xml:space="preserve">State the content of an ATIS message. </t>
  </si>
  <si>
    <t>ICAO Annex 11, Chapter 4, 4.3.7 ATIS for arriving and departing aircraft</t>
  </si>
  <si>
    <t>State the reasons and circumstances when an ATIS message shall be updated. Source: ICAO Annex 11, Chapter 4, 4.3.6 Automatic terminal information service (voice and/or data link)</t>
  </si>
  <si>
    <t>010.07.01.05.08</t>
  </si>
  <si>
    <t xml:space="preserve">State the reasons and circumstances when an ATIS message shall be updated. </t>
  </si>
  <si>
    <t>ICAO Annex 11, Chapter 4, 4.3.6 Automatic terminal information service (voice and/or data link)</t>
  </si>
  <si>
    <t>Alerting service</t>
  </si>
  <si>
    <t>010.07.01.06</t>
  </si>
  <si>
    <t>State who provides the alerting service. Source: ICAO Annex 11, Chapter 2, 2.10 Establishment and designation of the units providing air traffic services</t>
  </si>
  <si>
    <t>010.07.01.06.01</t>
  </si>
  <si>
    <t xml:space="preserve">State who provides the alerting service. </t>
  </si>
  <si>
    <t>ICAO Annex 11, Chapter 2, 2.10 Establishment and designation of the units providing air traffic services</t>
  </si>
  <si>
    <t>State who is responsible for initiating the appropriate emergency phase. Source: ICAO Annex 11, Chapter 5 Alerting service</t>
  </si>
  <si>
    <t>010.07.01.06.02</t>
  </si>
  <si>
    <t xml:space="preserve">State who is responsible for initiating the appropriate emergency phase. </t>
  </si>
  <si>
    <t xml:space="preserve">ICAO Annex 11, Chapter 5 Alerting service </t>
  </si>
  <si>
    <t>State the aircraft to which alerting service shall be provided. Source: ICAO Annex 11, Chapter 5 Alerting service</t>
  </si>
  <si>
    <t>010.07.01.06.03</t>
  </si>
  <si>
    <t xml:space="preserve">State the aircraft to which alerting service shall be provided. </t>
  </si>
  <si>
    <t>ICAO Annex 11, Chapter 5 Alerting service</t>
  </si>
  <si>
    <t>State which unit shall be notified by the responsible ATS unit immediately when an aircraft is considered to be in a state of emergency. Source: ICAO Annex 11, Chapter 5 Alerting service</t>
  </si>
  <si>
    <t>010.07.01.06.04</t>
  </si>
  <si>
    <t xml:space="preserve">State which unit shall be notified by the responsible ATS unit immediately when an aircraft is considered to be in a state of emergency. </t>
  </si>
  <si>
    <t>Name the three stages of emergency and describe the basic conditions for each kind of emergency. Source: ICAO Annex 11, Chapter 5 Alerting service</t>
  </si>
  <si>
    <t>010.07.01.06.05</t>
  </si>
  <si>
    <t xml:space="preserve">Name the three stages of emergency and describe the basic conditions for each kind of emergency. </t>
  </si>
  <si>
    <t>State the meaning of the expressions ‘INCERFA’, ‘ALERFA’ and ‘DETRESFA’. Source: ICAO Annex 11, Chapter 5 Alerting service</t>
  </si>
  <si>
    <t>010.07.01.06.06</t>
  </si>
  <si>
    <t xml:space="preserve">State the meaning of the expressions ‘INCERFA’, ‘ALERFA’ and ‘DETRESFA’. </t>
  </si>
  <si>
    <t>State the information to be provided to those aircraft that operate in the vicinity of an aircraft that is either in a state of emergency or unlawful interference. Source: ICAO Annex 11, Chapter 5 Alerting service</t>
  </si>
  <si>
    <t>010.07.01.06.07</t>
  </si>
  <si>
    <t xml:space="preserve">State the information to be provided to those aircraft that operate in the vicinity of an aircraft that is either in a state of emergency or unlawful interference. </t>
  </si>
  <si>
    <t>Principles governing required navigation performance (RNP) and air traffic service (ATS) route designators</t>
  </si>
  <si>
    <t>010.07.01.07</t>
  </si>
  <si>
    <t>State the meaning of the acronym ‘RNP’. Source: ICAO Annex 11, Chapter 1 Definitions</t>
  </si>
  <si>
    <t>010.07.01.07.01</t>
  </si>
  <si>
    <t>State the meaning of the acronym ‘RNP’.</t>
  </si>
  <si>
    <t>ICAO Annex 11, Chapter 1 Definitions - listed under "navigation specification"</t>
  </si>
  <si>
    <t>State the factors that RNP is based on. Source: ICAO Annex 11, Chapter 1 Definitions (Navigation specification)</t>
  </si>
  <si>
    <t>010.07.01.07.02</t>
  </si>
  <si>
    <t>State the factors that RNP is based on.</t>
  </si>
  <si>
    <t>ICAO Annex 11, Chapter 1 Definitions - see Note 2 to "navigation specification"</t>
  </si>
  <si>
    <t>Describe the reason for establishing a system of route designators and navigation specifications. Source: ICAO Annex 11, Appendix 1, 1. Designators for ATS routes and navigation specifications</t>
  </si>
  <si>
    <t>010.07.01.07.03</t>
  </si>
  <si>
    <t>Describe the reason for establishing a system of route designators and navigation specifications.</t>
  </si>
  <si>
    <t>ICAO Annex 11, Appendix 1, 1. Designators for ATS routes and navigation specifications</t>
  </si>
  <si>
    <t>State whether or not a prescribed RNP type is considered an integral part of the ATS route designator. Source: ICAO Annex 11, Appendix 1, 1. Designators for ATS routes and navigation specifications</t>
  </si>
  <si>
    <t>010.07.01.07.04</t>
  </si>
  <si>
    <t>State whether or not a prescribed RNP type is considered an integral part of the ATS route designator.</t>
  </si>
  <si>
    <t>Explain the composition of an ATS route designator. Source: ICAO Annex 11, Appendix 1, 2. Composition of designator (not to the extent of memorising the codes in 2.2.1)</t>
  </si>
  <si>
    <t>010.07.01.07.05</t>
  </si>
  <si>
    <t>Explain the composition of an ATS route designator.</t>
  </si>
  <si>
    <t>ICAO Annex 11, Appendix 1, 2. Composition of designator (not to the extent of memorising the codes in 2.2.1)</t>
  </si>
  <si>
    <t>ICAO Doc 4444 - Air Traffic Management</t>
  </si>
  <si>
    <t>010.07.02.00</t>
  </si>
  <si>
    <t>ICAO Doc 4444</t>
  </si>
  <si>
    <t>Foreword (Scope and purpose)</t>
  </si>
  <si>
    <t>010.07.02.01</t>
  </si>
  <si>
    <t>State which ATS units provide clearances that do, and do not, include the prevention of collision with terrain. Source: ICAO Doc 4444, Foreword, 2 Scope and purpose, 2.1</t>
  </si>
  <si>
    <t>010.07.02.01.01</t>
  </si>
  <si>
    <t>State which ATS units provide clearances that do, and do not, include the prevention of collision with terrain.</t>
  </si>
  <si>
    <t>010.07.02.02</t>
  </si>
  <si>
    <t>Recall all definitions given in ICAO Doc 4444 except the following accepting unit/controller, AD taxi circuit, aeronautical fixed service (AFS), aeronautical fixed station, air-taxiing, allocation, approach funnel, assignment, data convention, data processing, discrete code, D-value, flight status, ground effect, receiving unit/controller, sending unit/controller, transfer of control point, transferring unit/controller, unmanned free balloon. Source: ICAO Doc 4444, Chapter 1 Definitions</t>
  </si>
  <si>
    <t>010.07.02.02.01</t>
  </si>
  <si>
    <t>Recall all definitions given in ICAO Doc 4444 except the following: accepting unit/controller, AD taxi circuit, aeronautical fixed service (AFS), aeronautical fixed station, air-taxiing, allocation, approach funnel, assignment, data convention, data processing, discrete code, D-value, flight status, ground effect, receiving unit/controller, sending unit/controller, transfer of control point, transferring unit/controller, unmanned free balloon.</t>
  </si>
  <si>
    <t>ICAO Doc 4444, Chapter 1 Definitions</t>
  </si>
  <si>
    <t>ATS system capacity and air traffic flow management (ATFM)</t>
  </si>
  <si>
    <t>010.07.02.03</t>
  </si>
  <si>
    <t>Explain when and where ATFM services shall be implemented. Source: ICAO Doc 4444, Chapter 3, 3.2 Air traffic flow management, 3.2.1 General</t>
  </si>
  <si>
    <t>010.07.02.03.01</t>
  </si>
  <si>
    <t>Explain when and where ATFM services shall be implemented.</t>
  </si>
  <si>
    <t>ICAO Doc 4444, Chapter 3, 3.2 Air traffic flow management, 3.2.1 General</t>
  </si>
  <si>
    <t>General provisions for air traffic services (ATS)</t>
  </si>
  <si>
    <t>010.07.02.04</t>
  </si>
  <si>
    <t>Describe who is responsible for the provision of flight information and alerting services within an FIR, within controlled airspace and at controlled ADs. Source: ICAO Doc 4444, Chapter 4, 4.2 Responsibility for the provision of flight information service and alerting service</t>
  </si>
  <si>
    <t>010.07.02.04.01</t>
  </si>
  <si>
    <t>Describe who is responsible for the provision of flight information and alerting services within an FIR, within controlled airspace and at controlled ADs.</t>
  </si>
  <si>
    <t>ICAO Doc 4444, Chapter 4, 4.2 Responsibility for the provision of flight information service and alerting service</t>
  </si>
  <si>
    <t>ATC clearances</t>
  </si>
  <si>
    <t>010.07.02.05</t>
  </si>
  <si>
    <t>State which information the issue of an ATC clearance is based on. Source: ICAO Doc 4444, Chapter 4, 4.5 Air traffic control clearances, 4.5.1 Scope and purpose</t>
  </si>
  <si>
    <t>010.07.02.05.01</t>
  </si>
  <si>
    <t>State which information the issue of an ATC clearance is based on.</t>
  </si>
  <si>
    <t>Describe what a PIC should do if an ATC clearance is not suitable. Source: ICAO Doc 4444, Chapter 4, 4.5 Air traffic control clearances, 4.5.1 Scope and purpose</t>
  </si>
  <si>
    <t>010.07.02.05.02</t>
  </si>
  <si>
    <t>Describe what a PIC should do if an ATC clearance is not suitable.</t>
  </si>
  <si>
    <t>State who bears the responsibility for adhering to the applicable rules and regulations whilst flying under the control of an ATC unit. Source: ICAO Doc 4444, Chapter 4, 4.5 Air traffic control clearances, 4.5.1 Scope and purpose</t>
  </si>
  <si>
    <t>010.07.02.05.03</t>
  </si>
  <si>
    <t>State who bears the responsibility for adhering to the applicable rules and regulations whilst flying under the control of an ATC unit.</t>
  </si>
  <si>
    <t>State the two primary purposes of clearances issued by ATC units. Source: ICAO Doc 4444, Chapter 4, 4.5 Air traffic control clearances, 4.5.1 Scope and purpose</t>
  </si>
  <si>
    <t>010.07.02.05.04</t>
  </si>
  <si>
    <t>State the two primary purposes of clearances issued by ATC units.</t>
  </si>
  <si>
    <t>State why clearances must be issued ‘early enough’ to aircraft. Source: ICAO Doc 4444, Chapter 4, 4.5 Air traffic control clearances, 4.5.1 Scope and purpose</t>
  </si>
  <si>
    <t>010.07.02.05.05</t>
  </si>
  <si>
    <t>State why clearances must be issued ‘early enough’ to aircraft.</t>
  </si>
  <si>
    <t>Explain what is meant by the expression ‘clearance limit’. Source: ICAO Doc 4444, Chapter 4, 4.5.7 Description of air traffic control clearances, 4.5.7.1 Clearance limit</t>
  </si>
  <si>
    <t>010.07.02.05.06</t>
  </si>
  <si>
    <t>Explain what is meant by the expression ‘clearance limit’.</t>
  </si>
  <si>
    <t>Explain the meaning of the phrases ‘cleared via flight planned route’, ‘cleared via (designation) departure’ and ‘cleared via (designation) arrival’ in an ATC clearance. Source: ICAO Doc 4444, Chapter 4, 4.5.7 Description of air traffic control clearances, 4.5.7.2 Route of flight</t>
  </si>
  <si>
    <t>010.07.02.05.07</t>
  </si>
  <si>
    <t>Explain the meaning of the phrases ‘cleared via flight planned route’, ‘cleared via (designation) departure’ and ‘cleared via (designation) arrival’ in an ATC clearance.</t>
  </si>
  <si>
    <t>List which items of an ATC clearance shall always be read back by the flight crew. Source: ICAO Doc 4444, Chapter 4, 4.5.7.5 Readback of clearances</t>
  </si>
  <si>
    <t>010.07.02.05.08</t>
  </si>
  <si>
    <t>List which items of an ATC clearance shall always be read back by the flight crew.</t>
  </si>
  <si>
    <t>Horizontal speed control instructions</t>
  </si>
  <si>
    <t>010.07.02.06</t>
  </si>
  <si>
    <t>Explain the reason for speed control by ATC. Source: ICAO Doc 4444, Chapter 4, 4.6 Horizontal speed control instructions, 4.6.1 General</t>
  </si>
  <si>
    <t>010.07.02.06.01</t>
  </si>
  <si>
    <t>Explain the reason for speed control by ATC</t>
  </si>
  <si>
    <t>ICAO Doc 4444, Chapter 4, 4.6 Horizontal speed control instructions, 4.6.1 General</t>
  </si>
  <si>
    <t>Define the maximum speed changes that ATC may impose. Source: ICAO Doc 4444, Chapter 4, 4.6.3 Descending and arriving aircraft</t>
  </si>
  <si>
    <t>010.07.02.06.02</t>
  </si>
  <si>
    <t>Define the maximum speed changes that ATC may impose.</t>
  </si>
  <si>
    <t>ICAO Doc 4444, Chapter 4, 4.6.3 Descending and arriving aircraft</t>
  </si>
  <si>
    <t>State within what distance from the THR the PIC should not expect any kind of speed control. Source: ICAO Doc 4444, Chapter 4, 4.6.3 Descending and arriving aircraft</t>
  </si>
  <si>
    <t>010.07.02.06.03</t>
  </si>
  <si>
    <t>State within what distance from the THR the PIC should not expect any kind of speed control.</t>
  </si>
  <si>
    <t>Change from IFR to VFR flight</t>
  </si>
  <si>
    <t>010.07.02.07</t>
  </si>
  <si>
    <t>Explain how the change from IFR to VFR can be initiated by the PIC. Source: ICAO Doc 4444, Chapter 4, 4.8 Change from IFR to VFR flight</t>
  </si>
  <si>
    <t>010.07.02.07.01</t>
  </si>
  <si>
    <t>Explain how the change from IFR to VFR can be initiated by the PIC.</t>
  </si>
  <si>
    <t>Describe the expected reaction of the appropriate ATC unit upon a request to change from IFR to VFR. Source: ICAO Doc 4444, Chapter 4, 4.8 Change from IFR to VFR flight</t>
  </si>
  <si>
    <t>010.07.02.07.02</t>
  </si>
  <si>
    <t>Describe the expected reaction of the appropriate ATC unit upon a request to change from IFR to VFR.</t>
  </si>
  <si>
    <t>Wake turbulence</t>
  </si>
  <si>
    <t>010.07.02.08</t>
  </si>
  <si>
    <t>State the wake-turbulence categories of aircraft. Source: ICAO Doc 4444, Chapter 4, 4.9.1 Wake turbulence categories of aircraft</t>
  </si>
  <si>
    <t>010.07.02.08.01</t>
  </si>
  <si>
    <t>State the wake-turbulence categories of aircraft.</t>
  </si>
  <si>
    <t>ICAO Doc 4444, Chapter 4, 4.9.1 Wake turbulence categories of aircraft; see also AMC1 ATS.TR.220</t>
  </si>
  <si>
    <t>State the wake-turbulence separation minima. Source: ICAO Doc 4444, Chapter 5, 5.8 Time-based wake turbulence longitudinal separation minima; ICAO Doc 4444, Chapter 8, 8.7.3.4 (table of distance-based wake turbulence separation minima) and 8.7.3.4.1 (appropriate conditions for application)</t>
  </si>
  <si>
    <t>010.07.02.08.02</t>
  </si>
  <si>
    <t>State the wake-turbulence separation minima.</t>
  </si>
  <si>
    <t>ICAO Doc 4444, Chapter 5, 5.8 Time-based wake turbulence longitudinal separation minima;
ICAO Doc 4444, Chapter 8, 8.7.3.4 (table of distance-based wake turbulence separation minima) and 8.7.3.6</t>
  </si>
  <si>
    <t>Describe how a ‘heavy’ aircraft shall indicate this in the initial radiotelephony contact with ATS. Source: ICAO Doc 4444, Chapter 4, 4.9.2 Indication of heavy wake turbulence category</t>
  </si>
  <si>
    <t>010.07.02.08.03</t>
  </si>
  <si>
    <t>Describe how a ‘heavy’ aircraft shall indicate this in the initial radiotelephony contact with ATS.</t>
  </si>
  <si>
    <t>ICAO Doc 4444, Chapter 4, 4.9.2 Indication of heavy wake turbulence category</t>
  </si>
  <si>
    <t>Altimeter-setting procedures</t>
  </si>
  <si>
    <t>010.07.02.09</t>
  </si>
  <si>
    <t>Define the following terms: TRL; transition layer; andTA. Source: ICAO Doc 4444, Chapter 1 Definitions</t>
  </si>
  <si>
    <t>010.07.02.09.01</t>
  </si>
  <si>
    <t>Define the following terms: TRL; transition layer; and TA.</t>
  </si>
  <si>
    <t>Describe how the vertical position of an aircraft in the vicinity of an AD shall be expressed at or below the TA, at or above the TRL, and while climbing or descending through the transition layer. Source: ICAO Doc 4444, Chapter 4, 4.10.1 Expression of vertical position of aircraft</t>
  </si>
  <si>
    <t>010.07.02.09.02</t>
  </si>
  <si>
    <t>Describe how the vertical position of an aircraft in the vicinity of an AD shall be expressed at or below the TA, at or above the TRL, and while climbing or descending through the transition layer.</t>
  </si>
  <si>
    <t>Describe when the HGT of an aircraft using QFE during an NDB approach is referred to the landing THR instead of the AD elevation. Source: ICAO Doc 4444, Chapter 4, 4.10.1 Expression of vertical position of aircraft</t>
  </si>
  <si>
    <t>010.07.02.09.03</t>
  </si>
  <si>
    <t>Describe when the HGT of an aircraft using QFE during an NDB approach is referred to the landing THR instead of the AD elevation.</t>
  </si>
  <si>
    <t>State in which margin altimeter settings provided to aircraft shall be rounded up or down. Source: ICAO Doc 4444, Chapter 4, 4.10.4 Provision of altimeter setting information</t>
  </si>
  <si>
    <t>010.07.02.09.04</t>
  </si>
  <si>
    <t>State in which margin altimeter settings provided to aircraft shall be rounded up or down.</t>
  </si>
  <si>
    <t>Describe the expression ‘lowest usable FL’. Source: ICAO Doc 4444, Chapter 4, 4.10.4 Provision of altimeter setting information</t>
  </si>
  <si>
    <t>010.07.02.09.05</t>
  </si>
  <si>
    <t>Describe the expression ‘lowest usable FL’.</t>
  </si>
  <si>
    <t>Determine how the vertical position of an aircraft on an en-route flight is expressed at or above the lowest usable FL and below the lowest usable FL. Source: ICAO Doc 4444, Chapter 4, 4.10.1 Expression of vertical position of aircraft</t>
  </si>
  <si>
    <t>010.07.02.09.06</t>
  </si>
  <si>
    <t>Determine how the vertical position of an aircraft on an en-route flight is expressed at or above the lowest usable FL and below the lowest usable FL.</t>
  </si>
  <si>
    <t>State who establishes the TRL to be used in the vicinity of an AD. Source: ICAO Doc 4444, Chapter 4, 4.10.2 Determination of the transition level</t>
  </si>
  <si>
    <t>010.07.02.09.07</t>
  </si>
  <si>
    <t>State who establishes the TRL to be used in the vicinity of an AD.</t>
  </si>
  <si>
    <t>Decide how and when a flight crew member shall be informed about the TRL. Source: ICAO Doc 4444, Chapter 4, 4.10.4 Provision of altimeter setting information</t>
  </si>
  <si>
    <t>010.07.02.09.08</t>
  </si>
  <si>
    <t>Decide how and when a flight crew member shall be informed about the TRL.</t>
  </si>
  <si>
    <t>State whether or not the pilot can request TRL to be included in the approach clearance. Source: ICAO Doc 4444, Chapter 4, 4.10.4 Provision of altimeter setting information</t>
  </si>
  <si>
    <t>010.07.02.09.09</t>
  </si>
  <si>
    <t>State whether or not the pilot can request TRL to be included in the approach clearance.</t>
  </si>
  <si>
    <t>Position reporting</t>
  </si>
  <si>
    <t>010.07.02.10</t>
  </si>
  <si>
    <t>Describe when position reports shall be made by an aircraft flying on routes defined by designated significant points. Source: ICAO Doc 4444, Chapter 4, 4.11.1 Transmission of position reports, 4.11.1.1</t>
  </si>
  <si>
    <t>010.07.02.10.01</t>
  </si>
  <si>
    <t>Describe when position reports shall be made by an aircraft flying on routes defined by designated significant points.</t>
  </si>
  <si>
    <t>List the six items that are normally included in a voice position report. Source: ICAO Doc 4444, Chapter 4, 4.11.2 Contents of voice position reports</t>
  </si>
  <si>
    <t>010.07.02.10.02</t>
  </si>
  <si>
    <t>List the six items that are normally included in a voice position report.</t>
  </si>
  <si>
    <t>State the requirements for using a simplified position report with FL, next position (and time-over) and ensuing significant points omitted. Source: ICAO Doc 4444, Chapter 4, 4.11.2 Contents of voice position reports</t>
  </si>
  <si>
    <t>010.07.02.10.03</t>
  </si>
  <si>
    <t>State the requirements for using a simplified position report with FL, next position (and time-over) and ensuing significant points omitted.</t>
  </si>
  <si>
    <t>State the item of a position report which must be forwarded on to ATC with the initial call after changing to a new frequency. Source: ICAO Doc 4444, Chapter 4, 4.11.2 Contents of voice position reports</t>
  </si>
  <si>
    <t>010.07.02.10.04</t>
  </si>
  <si>
    <t>State the item of a position report which must be forwarded on to ATC with the initial call after changing to a new frequency.</t>
  </si>
  <si>
    <t>Indicate the item of a position report which may be omitted if secondary surveillance radar (SSR) Mode C is used. Source: ICAO Doc 4444, Chapter 4, 4.11.2 Contents of voice position reports</t>
  </si>
  <si>
    <t>010.07.02.10.05</t>
  </si>
  <si>
    <t>Indicate the item of a position report which may be omitted if secondary surveillance radar (SSR) Mode C is used.</t>
  </si>
  <si>
    <t>ICAO Doc 4444, Chapter 4, 4.11.2 Contents of voice position reports</t>
  </si>
  <si>
    <t>Explain in which circumstances the airspeed should be included in a position report. Source: ICAO Doc 4444, Chapter 4, 4.11.2 Contents of voice position reports</t>
  </si>
  <si>
    <t>010.07.02.10.06</t>
  </si>
  <si>
    <t>Explain in which circumstances the airspeed should be included in a position report.</t>
  </si>
  <si>
    <t>Explain the meaning of the acronym ‘ADS’.</t>
  </si>
  <si>
    <t>010.07.02.10.07</t>
  </si>
  <si>
    <t>ATM/ANS Regulation, Annex I Definitions (142), (143)</t>
  </si>
  <si>
    <t>Describe which expression shall precede the level figures in a position report if the level is reported in relation to 1013.2 hPa (standard pressure). Source: ICAO Doc 4444, Chapter 4, 4.5.7.5 Readback of clearances; ICAO Doc 4444, Chapter 4, 4.11.2 Contents of voice position reports</t>
  </si>
  <si>
    <t>010.07.02.10.08</t>
  </si>
  <si>
    <t>Describe which expression shall precede the level figures in a position report if the level is reported in relation to 1013.2 hPa (standard pressure).</t>
  </si>
  <si>
    <t>ICAO Doc 4444, Chapter 4, 4.5.7.5 Readback of clearances;
ICAO Doc 4444, Chapter 4, 4.11.2 Contents of voice position reports</t>
  </si>
  <si>
    <t>Reporting of operational and meteorological information</t>
  </si>
  <si>
    <t>010.07.02.11</t>
  </si>
  <si>
    <t>List the occasions when special air-reports shall be made. Source: ICAO Doc 4444, Chapter 4, 4.12.3 Contents of special air-reports 4.12.3.1 (a to k inclusive)</t>
  </si>
  <si>
    <t>010.07.02.11.01</t>
  </si>
  <si>
    <t>List the occasions when special air-reports shall be made.</t>
  </si>
  <si>
    <t>Separation methods and minima</t>
  </si>
  <si>
    <t>010.07.02.12</t>
  </si>
  <si>
    <t>Explain the general provisions for the separation of controlled air traffic. Source: ICAO Doc 4444, Chapter 5, 5.2.1 General and 5.2.2 Degraded aircraft performance</t>
  </si>
  <si>
    <t>010.07.02.12.01</t>
  </si>
  <si>
    <t>Explain the general provisions for the separation of controlled air traffic.</t>
  </si>
  <si>
    <t>ICAO Doc 4444, Chapter 5, 5.2.1 General and 5.2.2 Degraded aircraft performance</t>
  </si>
  <si>
    <t>Name the different kinds of separation used in aviation. Source: ICAO Doc 4444, Chapter 5; ICAO Annex 11, Chapter 3, 3.5.2</t>
  </si>
  <si>
    <t>010.07.02.12.02</t>
  </si>
  <si>
    <t>Name the different kinds of separation used in aviation.</t>
  </si>
  <si>
    <t>ICAO Doc 4444, Chapter 5;
ICAO Annex 11, Chapter 3, 3.3</t>
  </si>
  <si>
    <t>State the difference between the type of separation provided within the various classes of airspace and the various types of flight. Source: ICAO Doc 4444, Chapter 5, 5.2 Provisions for the separation of controlled traffic</t>
  </si>
  <si>
    <t>010.07.02.12.03</t>
  </si>
  <si>
    <t>State the difference between the type of separation provided within the various classes of airspace and the various types of flight.</t>
  </si>
  <si>
    <t>ICAO Doc 4444, Chapter 5, 5.2 Provisions for the separation of controlled traffic</t>
  </si>
  <si>
    <t>State who is responsible for the avoidance of collision with other aircraft when operating in VMC. Source: ICAO Doc 4444, Chapter 5, 5.9 Clearances to fly maintaining own separation while in VMC</t>
  </si>
  <si>
    <t>010.07.02.12.04</t>
  </si>
  <si>
    <t>State who is responsible for the avoidance of collision with other aircraft when operating in VMC.</t>
  </si>
  <si>
    <t>ICAO Doc 4444, Chapter 5, 5.9 Clearances to fly maintaining own separation while in VMC</t>
  </si>
  <si>
    <t>Describe how vertical separation is obtained. Source: ICAO Doc 4444, Chapter 5, 5.3.1 Vertical separation application</t>
  </si>
  <si>
    <t>010.07.02.12.05</t>
  </si>
  <si>
    <t>Describe how vertical separation is obtained.</t>
  </si>
  <si>
    <t>ICAO Doc 4444, Chapter 5, 5.3.1 Vertical separation application</t>
  </si>
  <si>
    <t>State the required vertical separation minimum. Source: ICAO Doc 4444, Chapter 5, 5.3.2 Vertical separation minimum</t>
  </si>
  <si>
    <t>010.07.02.12.06</t>
  </si>
  <si>
    <t>State the required vertical separation minimum.</t>
  </si>
  <si>
    <t>ICAO Doc 4444, Chapter 5, 5.3.2 Vertical separation minimum</t>
  </si>
  <si>
    <t>Describe how the cruising levels of aircraft flying to the same destination and in the expected approach sequence are correlated with each other. Source: ICAO Doc 4444, Chapter 5, 5.3.3 Assignment of cruising levels for controlled flights</t>
  </si>
  <si>
    <t>010.07.02.12.07</t>
  </si>
  <si>
    <t>Describe how the cruising levels of aircraft flying to the same destination and in the expected approach sequence are correlated with each other.</t>
  </si>
  <si>
    <t>ICAO Doc 4444, Chapter 5, 5.3.3 Assignment of cruising levels for controlled flights</t>
  </si>
  <si>
    <t>Name the conditions that must be adhered to when two aircraft are cleared to maintain a specified vertical separation between them during climb or descent. Source: ICAO Doc 4444, Chapter 5, 5.3.4 Vertical separation during climb or descent</t>
  </si>
  <si>
    <t>010.07.02.12.08</t>
  </si>
  <si>
    <t>Name the conditions that must be adhered to when two aircraft are cleared to maintain a specified vertical separation between them during climb or descent.</t>
  </si>
  <si>
    <t>ICAO Doc 4444, Chapter 5, 5.3.4 Vertical separation during climb or descent</t>
  </si>
  <si>
    <t>State the two main methods for horizontal separation. Source: ICAO Doc 4444, Chapter 5</t>
  </si>
  <si>
    <t>010.07.02.12.09</t>
  </si>
  <si>
    <t>State the two main methods for horizontal separation.</t>
  </si>
  <si>
    <t>ICAO Doc 4444, Chapter 5, 5.4.1, 5.4.2</t>
  </si>
  <si>
    <t>Describe how lateral separation of aircraft at the same level may be obtained. Source: ICAO Doc 4444, Chapter 5, 5.4.1 Lateral separation, 5.4.1.1.2</t>
  </si>
  <si>
    <t>010.07.02.12.10</t>
  </si>
  <si>
    <t>Describe how lateral separation of aircraft at the same level may be obtained.</t>
  </si>
  <si>
    <t>Explain the term ‘geographical separation’. Source: ICAO Doc 4444, Chapter 5, 5.4.1 Lateral separation</t>
  </si>
  <si>
    <t>010.07.02.12.11</t>
  </si>
  <si>
    <t>Explain the term ‘geographical separation’.</t>
  </si>
  <si>
    <t>ICAO Doc 4444, Chapter 5, 5.4.1 Lateral separation, 5.4.1.1.2, 5.4.1.2.1.1, 5.4.2.1.3</t>
  </si>
  <si>
    <t>Describe track separation between aircraft using the same navigation aid or method. Source: ICAO Doc 4444, Chapter 5, 5.4.1.2 Lateral separation criteria and minima, 5.4.1.2.1.2</t>
  </si>
  <si>
    <t>010.07.02.12.12</t>
  </si>
  <si>
    <t>Describe track separation between aircraft using the same navigation aid or method.</t>
  </si>
  <si>
    <t>ICAO Doc 4444, Chapter 5, 5.4.1.2 Lateral separation criteria and minima, 5.4.1.2.1.2</t>
  </si>
  <si>
    <t>Describe the three basic means for the establishment of longitudinal separation. Source: ICAO Doc 4444, Chapter 5, 5.4.2</t>
  </si>
  <si>
    <t>010.07.02.12.13</t>
  </si>
  <si>
    <t>Describe the three basic means for the establishment of longitudinal separation.</t>
  </si>
  <si>
    <t>State the minimum standard horizontal radar separation in NM. Source: ICAO Doc 4444, Chapter 5</t>
  </si>
  <si>
    <t>010.07.02.12.14</t>
  </si>
  <si>
    <t>State the minimum standard horizontal radar separation in NM.</t>
  </si>
  <si>
    <t>ICAO Doc 4444, Chapter 5; Chapter 8, 8.7.3 Separation minima based on ATS surveillance systems; AMC1 ATS.TR.210(c)(2)</t>
  </si>
  <si>
    <t>Describe the method of the Mach number technique. Source: ICAO Doc 4444, Chapter 5, 5.4.2.4 Longitudinal separation minima with mach number technique based on time</t>
  </si>
  <si>
    <t>010.07.02.12.15</t>
  </si>
  <si>
    <t>Describe the method of the Mach number technique.</t>
  </si>
  <si>
    <t>ICAO Doc 4444, Chapter 5, 5.4.2.4 Longitudinal separation minima with Mach number technique based on time</t>
  </si>
  <si>
    <t>Separation in the vicinity of aerodromes (ADs)</t>
  </si>
  <si>
    <t>010.07.02.13</t>
  </si>
  <si>
    <t>See also Reg. (EU) 2017/373 Annex I Definitions, ATS.TR.210 and associated AMC/GM</t>
  </si>
  <si>
    <t>Describe the expression ‘essential local traffic’. Source: ICAO Doc 4444, Chapter 6, 6.2 Essential local traffic</t>
  </si>
  <si>
    <t>010.07.02.13.01</t>
  </si>
  <si>
    <t>Describe the expression ‘essential local traffic’.</t>
  </si>
  <si>
    <t>State which possible decision the PIC may choose to take if they are asked to accept take-off in a direction which is not ‘into the wind’. Source: ICAO Doc 4444, Chapter 6, 6.3.3 Departure sequence</t>
  </si>
  <si>
    <t>010.07.02.13.02</t>
  </si>
  <si>
    <t>State which possible decision the PIC may choose to take if they are asked to accept take-off in a direction which is not ‘into the wind’.</t>
  </si>
  <si>
    <t>ICAO Doc 4444, Chapter 6, 6.3.3 Departure sequence</t>
  </si>
  <si>
    <t>State the condition to enable ATC to initiate a visual approach for an IFR flight. Source: ICAO Doc 4444, Chapter 6, 6.5.3 Visual approach, 6.5.3.1</t>
  </si>
  <si>
    <t>010.07.02.13.03</t>
  </si>
  <si>
    <t>State the condition to enable ATC to initiate a visual approach for an IFR flight.</t>
  </si>
  <si>
    <t>ICAO Doc 4444, Chapter 6, 6.5.3 Visual approach, 6.5.3.1; see also AMC1 SERA.8005(c)</t>
  </si>
  <si>
    <t>State whether or not separation shall be provided by ATC between an aircraft executing a visual approach and other arriving or departing aircraft. Source: ICAO Doc 4444, Chapter 6, 6.5.3 Visual approach, 6.5.3.4</t>
  </si>
  <si>
    <t>010.07.02.13.04</t>
  </si>
  <si>
    <t>State whether or not separation shall be provided by ATC between an aircraft executing a visual approach and other arriving or departing aircraft.</t>
  </si>
  <si>
    <t>ICAO Doc 4444, Chapter 6, 6.5.3 Visual approach, 6.5.3.4, 6.5.3.5</t>
  </si>
  <si>
    <t>State in which case, when the flight crew are not familiar with the instrument approach procedure being carried out, only the final approach track has to be given to them by ATC. Source: ICAO Doc 4444, Chapter 6, 6.5.4 Instrument approach</t>
  </si>
  <si>
    <t>010.07.02.13.05</t>
  </si>
  <si>
    <t>State in which case, when the flight crew are not familiar with the instrument approach procedure being carried out, only the final approach track has to be given to them by ATC.</t>
  </si>
  <si>
    <t>ICAO Doc 4444, Chapter 6, 6.5.4 Instrument approach</t>
  </si>
  <si>
    <t>Describe which FL should be assigned to an aircraft first arriving over a holding fix for landing. Source: ICAO Doc 4444, Chapter 6, 6.5.5 Holding</t>
  </si>
  <si>
    <t>010.07.02.13.06</t>
  </si>
  <si>
    <t>Describe which FL should be assigned to an aircraft first arriving over a holding fix for landing.</t>
  </si>
  <si>
    <t>ICAO Doc 4444, Chapter 6, 6.5.5 Holding</t>
  </si>
  <si>
    <t>State which kinds of priority can be applied to aircraft for a landing. Source: ICAO Doc 4444, Chapter 6, 6.5.6 Approach sequence, 6.5.6.1 General</t>
  </si>
  <si>
    <t>010.07.02.13.07</t>
  </si>
  <si>
    <t>State which kinds of priority can be applied to aircraft for a landing.</t>
  </si>
  <si>
    <t>ICAO Doc 4444, Chapter 6, 6.5.6 Approach sequence, 6.5.6.1 General</t>
  </si>
  <si>
    <t>Describe the situation when a pilot of an aircraft in an approach sequence indicates their intention to hold for weather improvements. Source: ICAO Doc 4444, Chapter 6, 6.5.6 Approach sequence, 6.5.6.1 General</t>
  </si>
  <si>
    <t>010.07.02.13.08</t>
  </si>
  <si>
    <t>Describe the situation when a pilot of an aircraft in an approach sequence indicates their intention to hold for weather improvements.</t>
  </si>
  <si>
    <t>Explain the term ‘expected approach time’ and the procedures for its use. Source: ICAO Doc 4444, Chapter 6, 6.5.7 Expected approach time</t>
  </si>
  <si>
    <t>010.07.02.13.09</t>
  </si>
  <si>
    <t>Explain the term ‘expected approach time’ and the procedures for its use.</t>
  </si>
  <si>
    <t>ICAO Doc 4444, Chapter 6, 6.5.7 Expected approach time</t>
  </si>
  <si>
    <t>State the reasons which could probably lead to the decision to use another take-off or landing direction than the one into the wind. Source: ICAO Doc 4444, Chapter 7, 7.2 Selection of runway-in-use</t>
  </si>
  <si>
    <t>010.07.02.13.10</t>
  </si>
  <si>
    <t>State the reasons which could probably lead to the decision to use another take-off or landing direction than the one into the wind.</t>
  </si>
  <si>
    <t>ICAO Doc 4444, Chapter 7, 7.2 Selection of runway-in-use</t>
  </si>
  <si>
    <t>State the possible consequences for a PIC if the ‘RWY-in-use’ is not considered suitable for the operation involved. Source: ICAO Doc 4444, Chapter 7</t>
  </si>
  <si>
    <t>010.07.02.13.11</t>
  </si>
  <si>
    <t>State the possible consequences for a PIC if the ‘RWY-in-use’ is not considered suitable for the operation involved.</t>
  </si>
  <si>
    <t>ICAO Doc 4444, Chapter 7</t>
  </si>
  <si>
    <t>Miscellaneous separation procedures</t>
  </si>
  <si>
    <t>010.07.02.14</t>
  </si>
  <si>
    <t>State the minimum separation between departing and arriving aircraft. Source: ICAO Doc 4444, Chapter 5, 5.7 Separation of departing aircraft from arriving aircraft</t>
  </si>
  <si>
    <t>010.07.02.14.01</t>
  </si>
  <si>
    <t>State the minimum separation between departing and arriving aircraft.</t>
  </si>
  <si>
    <t>ICAO Doc 4444, Chapter 5, 5.7 Separation of departing aircraft from arriving aircraft</t>
  </si>
  <si>
    <t>State the non-radar wake-turbulence longitudinal separation minima. Source: ICAO Doc 4444, Chapter 5 and 6</t>
  </si>
  <si>
    <t>010.07.02.14.02</t>
  </si>
  <si>
    <t>State the non-radar wake-turbulence longitudinal separation minima.</t>
  </si>
  <si>
    <t>ICAO Doc 4444, Chapter 5, 5.8, Chapter 6, 6.5.3; 6.7.3.2.6; 6.7.3.4.3</t>
  </si>
  <si>
    <t>Describe the consequences of a clearance to ‘maintain own separation’ while in VMC. Source: ICAO Doc 4444, Chapter 5, 5.8 Time-based wake turbulence longitudinal separation minima, 5.8.1; ICAO Doc 4444, Chapter 6, 6.5.3 Visual approach</t>
  </si>
  <si>
    <t>010.07.02.14.03</t>
  </si>
  <si>
    <t>Describe the consequences of a clearance to ‘maintain own separation’ while in VMC.</t>
  </si>
  <si>
    <t>ICAO Doc 4444, Chapter 5, 5.8 Time-based wake turbulence longitudinal separation minima, 5.8.1;
ICAO Doc 4444, Chapter 6, 6.5.3 Visual approach</t>
  </si>
  <si>
    <t>Give a brief description of ‘essential traffic’ and ‘essential traffic information’. Source: ICAO Doc 4444, Chapter 5, 5.10 Essential traffic information</t>
  </si>
  <si>
    <t>010.07.02.14.04</t>
  </si>
  <si>
    <t>Give a brief description of ‘essential traffic’ and ‘essential traffic information’.</t>
  </si>
  <si>
    <t>ICAO Doc 4444, Chapter 5, 5.10 Essential traffic information; ATS.TR.250</t>
  </si>
  <si>
    <t>Describe the circumstances under which a reduction in separation minima may be allowed. Source: ICAO Doc 4444, Chapter 6, 6.1 Reduction in separation minima in the vicinity of aerodromes</t>
  </si>
  <si>
    <t>010.07.02.14.05</t>
  </si>
  <si>
    <t>Describe the circumstances under which a reduction in separation minima may be allowed.</t>
  </si>
  <si>
    <t>ICAO Doc 4444, Chapter 6, 6.1 Reduction in separation minima in the vicinity of aerodromes</t>
  </si>
  <si>
    <t>Arriving and departing aircraft</t>
  </si>
  <si>
    <t>010.07.02.15</t>
  </si>
  <si>
    <t>List the elements of information which shall be transmitted to an aircraft as early as practicable if an approach for landing is intended. Source: ICAO Doc 4444, Chapter 6, 6.6 Information for arriving aircraft</t>
  </si>
  <si>
    <t>010.07.02.15.01</t>
  </si>
  <si>
    <t>List the elements of information which shall be transmitted to an aircraft as early as practicable if an approach for landing is intended.</t>
  </si>
  <si>
    <t>ICAO Doc 4444, Chapter 6, 6.6 Information for arriving aircraft; see also AMC10 ATS.TR.210(a)(3)</t>
  </si>
  <si>
    <t>List the elements of information to be transmitted to an aircraft at the commencement of final approach. Source: ICAO Doc 4444, Chapter 6, 6.6 Information for arriving aircraft</t>
  </si>
  <si>
    <t>010.07.02.15.02</t>
  </si>
  <si>
    <t>List the elements of information to be transmitted to an aircraft at the commencement of final approach.</t>
  </si>
  <si>
    <t>List the elements of information to be transmitted to an aircraft during final approach. Source: ICAO Doc 4444, Chapter 6, 6.6 Information for arriving aircraft</t>
  </si>
  <si>
    <t>010.07.02.15.03</t>
  </si>
  <si>
    <t>List the elements of information to be transmitted to an aircraft during final approach.</t>
  </si>
  <si>
    <t>State the prerequisites for operating on parallel or near-parallel RWYs including the different combinations of parallel arrivals or departures. Source: ICAO Doc 4444, Chapter 6, 6.7 Operations on parallel or near-parallel runways</t>
  </si>
  <si>
    <t>010.07.02.15.04</t>
  </si>
  <si>
    <t>State the prerequisites for operating on parallel or near-parallel RWYs including the different combinations of parallel arrivals or departures.</t>
  </si>
  <si>
    <t>ICAO Doc 4444, Chapter 6, 6.7 Operations on parallel or near-parallel runways</t>
  </si>
  <si>
    <t>State the sequence of priority between aircraft landing (or in the final stage of an approach to land) and aircraft intending to depart. Source: ICAO Doc 4444, Chapter 7, 7.8 Order of priority for arriving and departing aircraft</t>
  </si>
  <si>
    <t>010.07.02.15.05</t>
  </si>
  <si>
    <t>State the sequence of priority between aircraft landing (or in the final stage of an approach to land) and aircraft intending to depart.</t>
  </si>
  <si>
    <t>ICAO Doc 4444, Chapter 7, 7.8 Order of priority for arriving and departing aircraft</t>
  </si>
  <si>
    <t>State the significant changes in the meteorological conditions in the take-off or climb-out area that shall be transmitted without delay to a departing aircraft. Source: ICAO Doc 4444, Chapter 6, 6.4.1 Meteorological conditions</t>
  </si>
  <si>
    <t>010.07.02.15.06</t>
  </si>
  <si>
    <t>State the significant changes in the meteorological conditions in the take-off or climb-out area that shall be transmitted without delay to a departing aircraft.</t>
  </si>
  <si>
    <t>ICAO Doc 4444, Chapter 6, 6.4.1 Meteorological conditions</t>
  </si>
  <si>
    <t>State the significant changes that shall be transmitted as early as practicably possible to an arriving aircraft, particularly changes in the meteorological conditions. Source: ICAO Doc 4444, Chapter 6, 6.6 Information for arriving aircraft</t>
  </si>
  <si>
    <t>010.07.02.15.07</t>
  </si>
  <si>
    <t>State the significant changes that shall be transmitted as early as practicably possible to an arriving aircraft, particularly changes in the meteorological conditions.</t>
  </si>
  <si>
    <t>ICAO Doc 4444, Chapter 6, 6.6 Information for arriving aircraft</t>
  </si>
  <si>
    <t>Procedures for aerodrome (AD) control service</t>
  </si>
  <si>
    <t>010.07.02.16</t>
  </si>
  <si>
    <t>Name the operational failure or irregularity of AD equipment which shall be reported by the TWR immediately. Source: ICAO Doc 4444, Chapter 7, 7.1.3 Failure or irregularity of aids and equipment</t>
  </si>
  <si>
    <t>010.07.02.16.01</t>
  </si>
  <si>
    <t>Name the operational failure or irregularity of AD equipment which shall be reported by the TWR immediately.</t>
  </si>
  <si>
    <t>Explain that, after a given period of time, the TWR shall report to the area control centre (ACC) or flight information centre (FIC) if an aircraft does not land as expected. Source: ICAO Doc 4444, Chapter 7, 7.1.2 Alerting service provided by aerodrome control towers</t>
  </si>
  <si>
    <t>010.07.02.16.02</t>
  </si>
  <si>
    <t>Explain that, after a given period of time, the TWR shall report to the area control centre (ACC) or flight information centre (FIC) if an aircraft does not land as expected.</t>
  </si>
  <si>
    <t>ICAO Doc 4444, Chapter 7, 7.1.2 Alerting service provided by aerodrome control towers</t>
  </si>
  <si>
    <t>Describe the procedures to be observed by the TWR whenever VFR operations are suspended. Source: ICAO Doc 4444, Chapter 7, 7.13 Suspension of visual flight rules operations</t>
  </si>
  <si>
    <t>010.07.02.16.03</t>
  </si>
  <si>
    <t>Describe the procedures to be observed by the TWR whenever VFR operations are suspended.</t>
  </si>
  <si>
    <t>Explain the term ‘RWY-in-use’ and its selection. Source: ICAO Doc 4444, Chapter 7, 7.2 Selection of runway-in-use</t>
  </si>
  <si>
    <t>010.07.02.16.04</t>
  </si>
  <si>
    <t>Explain the term ‘RWY-in-use’ and its selection.</t>
  </si>
  <si>
    <t>List the information the TWR should give to an aircraft prior to: taxiing for take-off; take-off; entering the traffic circuit. Source: ICAO Doc 4444, Chapter 7, 7.4.1.2 Aerodrome and meteorological information</t>
  </si>
  <si>
    <t>010.07.02.16.05</t>
  </si>
  <si>
    <t>List the information the TWR should give to an aircraft prior to: taxiing for take-off; take-off; entering the traffic circuit.</t>
  </si>
  <si>
    <t>ICAO Doc 4444, Chapter 7, 7.4.1.2 Aerodrome and meteorological information</t>
  </si>
  <si>
    <t>Explain that a report of surface wind direction given to a pilot by the TWR is magnetic. Source: ICAO Doc 4444, Chapter 11, 11.4.3.2 Messages containing meteorological information</t>
  </si>
  <si>
    <t>010.07.02.16.06</t>
  </si>
  <si>
    <t>Explain that a report of surface wind direction given to a pilot by the TWR is magnetic.</t>
  </si>
  <si>
    <t>ICAO Doc 4444, Chapter 11, 11.4.3.2 Messages containing meteorological information</t>
  </si>
  <si>
    <t>Explain the exact meaning of the expression ‘RWY vacated’. Source: ICAO Doc 4444, Chapter 7, 7.10.3.4</t>
  </si>
  <si>
    <t>010.07.02.16.07</t>
  </si>
  <si>
    <t>Explain the exact meaning of the expression ‘RWY vacated’.</t>
  </si>
  <si>
    <t>ICAO Doc 4444, Chapter 7, 7.10.3.4; Appendix 1 to AMC1 SERA.14001, 1.4.9</t>
  </si>
  <si>
    <t>Radar services</t>
  </si>
  <si>
    <t>010.07.02.17</t>
  </si>
  <si>
    <t>State the basic identification procedures used with radar. Source: ICAO Doc 4444, Chapter 8, 8.6.2.3 SSR and/or MLAT identification procedures and Chapter 8, 8.6.2.4 PSR identification procedures</t>
  </si>
  <si>
    <t>010.07.02.17.01</t>
  </si>
  <si>
    <t>State the basic identification procedures used with radar.</t>
  </si>
  <si>
    <t>ICAO Doc 4444, Chapter 8, 8.6.2.3 SSR and/or MLAT identification procedures and Chapter 8, 8.6.2.4 PSR identification procedures</t>
  </si>
  <si>
    <t>Define the term ‘PSR’. Source: ICAO Doc 4444, Chapter 1 Definitions</t>
  </si>
  <si>
    <t>010.07.02.17.02</t>
  </si>
  <si>
    <t>Define the term ‘PSR’.</t>
  </si>
  <si>
    <t>Describe the circumstances under which an aircraft provided with radar service should be informed of its position. Source: ICAO Doc 4444, Chapter 8, 8.6.4 Position information</t>
  </si>
  <si>
    <t>010.07.02.17.03</t>
  </si>
  <si>
    <t>Describe the circumstances under which an aircraft provided with radar service should be informed of its position.</t>
  </si>
  <si>
    <t>ICAO Doc 4444, Chapter 8, 8.6.4 Position information</t>
  </si>
  <si>
    <t>List the possible forms of position information passed on to the aircraft by radar services. Source: ICAO Doc 4444, Chapter 8, 8.6.4 Position information</t>
  </si>
  <si>
    <t>010.07.02.17.04</t>
  </si>
  <si>
    <t>List the possible forms of position information passed on to the aircraft by radar services.</t>
  </si>
  <si>
    <t>Describe the term ‘radar vectoring’. Source: ICAO Doc 4444, Chapter 8, 8.6.5 Vectoring</t>
  </si>
  <si>
    <t>010.07.02.17.05</t>
  </si>
  <si>
    <t>Describe the term ‘radar vectoring’.</t>
  </si>
  <si>
    <t>ICAO Doc 4444, Chapter 8, 8.6.5 Vectoring</t>
  </si>
  <si>
    <t>State the aims of radar vectoring as shown in ICAO Doc 4444. Source: ICAO Doc 4444, Chapter 8, 8.6.5 Vectoring</t>
  </si>
  <si>
    <t>010.07.02.17.06</t>
  </si>
  <si>
    <t>State the aims of radar vectoring as shown in ICAO Doc 4444.</t>
  </si>
  <si>
    <t>Describe how radar vectoring shall be achieved. Source: ICAO Doc 4444, Chapter 8, 8.6.5 Vectoring</t>
  </si>
  <si>
    <t>010.07.02.17.07</t>
  </si>
  <si>
    <t>Describe how radar vectoring shall be achieved.</t>
  </si>
  <si>
    <t>Describe the information which shall be given to an aircraft when radar vectoring is terminated and the pilot is instructed to resume own navigation. Source: ICAO Doc 4444, Chapter 8, 8.6.5 Vectoring</t>
  </si>
  <si>
    <t>010.07.02.17.08</t>
  </si>
  <si>
    <t>Describe the information which shall be given to an aircraft when radar vectoring is terminated and the pilot is instructed to resume own navigation.</t>
  </si>
  <si>
    <t>Explain the procedures for the conduct of surveillance radar approaches (SRAs). Source: ICAO Doc 4444, Chapter 8, 8.9.7.1 Surveillance radar approach</t>
  </si>
  <si>
    <t>010.07.02.17.09</t>
  </si>
  <si>
    <t>Explain the procedures for the conduct of surveillance radar approaches (SRAs).</t>
  </si>
  <si>
    <t>Describe what kind of action (concerning the transponder) the pilot is expected to perform in case of emergency if they have previously been directed by ATC to operate the transponder on a specific code. Source: ICAO Doc 4444, Chapter 8, 8.8.1 Emergencies</t>
  </si>
  <si>
    <t>010.07.02.17.10</t>
  </si>
  <si>
    <t>Describe what kind of action (concerning the transponder) the pilot is expected to perform in case of emergency if they have previously been directed by ATC to operate the transponder on a specific code.</t>
  </si>
  <si>
    <t>Air traffic advisory service</t>
  </si>
  <si>
    <t>010.07.02.18</t>
  </si>
  <si>
    <t>Describe the objective and basic principles of the air traffic advisory service. Source: ICAO Doc 4444, Chapter 9, 9.1.4.1 Objective and basic principles</t>
  </si>
  <si>
    <t>010.07.02.18.01</t>
  </si>
  <si>
    <t>Describe the objective and basic principles of the air traffic advisory service.</t>
  </si>
  <si>
    <t>State to which aircraft air traffic advisory service may be provided. Source: ICAO Doc 4444, Chapter 9, 9.1.4.1 Objective and basic principles</t>
  </si>
  <si>
    <t>010.07.02.18.02</t>
  </si>
  <si>
    <t xml:space="preserve">State to which aircraft air traffic advisory service may be provided. </t>
  </si>
  <si>
    <t>Explain the difference between advisory information and clearances, stating which ATS units are responsible for their issue. Source: ICAO Doc 4444, Chapter 9, 9.1.4.1.3</t>
  </si>
  <si>
    <t>010.07.02.18.03</t>
  </si>
  <si>
    <t xml:space="preserve">Explain the difference between advisory information and clearances, stating which ATS units are responsible for their issue. </t>
  </si>
  <si>
    <t>Procedures related to emergencies, communication (COM) failure and contingencies</t>
  </si>
  <si>
    <t>010.07.02.19</t>
  </si>
  <si>
    <t>State the mode and code of SSR equipment a pilot might operate in a (general) state of emergency or (specifically) in case the aircraft is subject to unlawful interference. Source: ICAO Doc 4444, Chapter 15, 15.1 Emergency procedures</t>
  </si>
  <si>
    <t>010.07.02.19.01</t>
  </si>
  <si>
    <t>State the mode and code of SSR equipment a pilot might operate in a (general) state of emergency or (specifically) in case the aircraft is subject to unlawful interference.</t>
  </si>
  <si>
    <t>State the special rights an aircraft in a state of emergency can expect from ATC. Source: ICAO Doc 4444, Chapter 15, 15.1.1 General; 15.1.2 Priority; 15.1.3 Unlawful interference and aircraft bomb threat</t>
  </si>
  <si>
    <t>010.07.02.19.02</t>
  </si>
  <si>
    <t>State the special rights an aircraft in a state of emergency can expect from ATC.</t>
  </si>
  <si>
    <t>Describe the expected action of aircraft after receiving a broadcast from ATS concerning the emergency descent of an aircraft. Source: ICAO Doc 4444, Chapter 15, 15.1.4 Emergency descent</t>
  </si>
  <si>
    <t>010.07.02.19.03</t>
  </si>
  <si>
    <t>Describe the expected action of aircraft after receiving a broadcast from ATS concerning the emergency descent of an aircraft.</t>
  </si>
  <si>
    <t>ICAO Doc 4444, Chapter 15, 15.1.4 Emergency descent; GM1 SERA.11001</t>
  </si>
  <si>
    <t>State how it can be ascertained, in case of a failure of two-way COM, whether the aircraft is able to receive transmissions from the ATS unit. Source: ICAO Doc 4444, Chapter 15, 15.3 Air-ground communications failure</t>
  </si>
  <si>
    <t>010.07.02.19.04</t>
  </si>
  <si>
    <t>State how it can be ascertained, in case of a failure of two-way COM, whether the aircraft is able to receive transmissions from the ATS unit.</t>
  </si>
  <si>
    <t>State on which frequencies appropriate information, for an aircraft encountering two-way COM failure, shall be sent by ATS. Source: ICAO Doc 4444, Chapter 15, 15.3.5</t>
  </si>
  <si>
    <t>010.07.02.19.05</t>
  </si>
  <si>
    <t>State on which frequencies appropriate information, for an aircraft encountering two-way COM failure, shall be sent by ATS.</t>
  </si>
  <si>
    <t>State what is meant by the expressions ‘strayed aircraft’ and ‘unidentified aircraft’. Source: ICAO Doc 4444, Chapter 15, 15.5.1 Strayed or unidentified aircraft</t>
  </si>
  <si>
    <t>010.07.02.19.06</t>
  </si>
  <si>
    <t>State what is meant by the expressions ‘strayed aircraft’ and ‘unidentified aircraft’.</t>
  </si>
  <si>
    <t>Explain the reasons for fuel-dumping and state the minimum level. Source: ICAO Doc 4444, Chapter 15, 15.5.3 Fuel dumping</t>
  </si>
  <si>
    <t>010.07.02.19.07</t>
  </si>
  <si>
    <t>Explain the reasons for fuel-dumping and state the minimum level.</t>
  </si>
  <si>
    <t>ICAO Doc 4444, Chapter 15, 15.5.3 Fuel dumping</t>
  </si>
  <si>
    <t>Explain the possible request of ATC to an aircraft to change its radio-telephone (RTF) call sign.</t>
  </si>
  <si>
    <t>010.07.02.19.08</t>
  </si>
  <si>
    <t>Miscellaneous procedures</t>
  </si>
  <si>
    <t>010.07.02.20</t>
  </si>
  <si>
    <t>Explain the meaning of ‘AIRPROX’. Source: ICAO Doc 4444, Chapter 1 Definitions; ICAO Doc 4444, Chapter 16, 16.3 Air traffic incident report</t>
  </si>
  <si>
    <t>010.07.02.20.01</t>
  </si>
  <si>
    <t>Explain the meaning of ‘AIRPROX’.</t>
  </si>
  <si>
    <t>ICAO Doc 4444, Chapter 1 Definitions;
ICAO Doc 4444, Chapter 16, 16.3 Air traffic incident report</t>
  </si>
  <si>
    <t>Describe the task of an air traffic incident report. Source: ICAO Doc 4444, Chapter 16, 16.3 Air traffic incident report</t>
  </si>
  <si>
    <t>010.07.02.20.02</t>
  </si>
  <si>
    <t>Describe the task of an air traffic incident report.</t>
  </si>
  <si>
    <t>ICAO Doc 4444, Chapter 16, 16.3 Air traffic incident report</t>
  </si>
  <si>
    <t>AERONAUTICAL INFORMATION SERVICE (AIS)</t>
  </si>
  <si>
    <t>010.08.00.00</t>
  </si>
  <si>
    <t>ICAO Annex 15, ICAO Doc 10066; see also Reg. (EU) 2017/373</t>
  </si>
  <si>
    <t>Introduction</t>
  </si>
  <si>
    <t>010.08.01.00</t>
  </si>
  <si>
    <t>Introduction to ICAO Annex 15 - Aeronautical Information Service (AIS)</t>
  </si>
  <si>
    <t>010.08.01.01</t>
  </si>
  <si>
    <t>State, in general terms, the objective of an AIS. Source: ICAO Annex 15, Chapter 1, Note 1</t>
  </si>
  <si>
    <t>010.08.01.01.01</t>
  </si>
  <si>
    <t>State, in general terms, the objective of an AIS.</t>
  </si>
  <si>
    <t>ICAO Annex 15, Chapter 1, Note 1</t>
  </si>
  <si>
    <t>Definitions of ICAO Annex 15</t>
  </si>
  <si>
    <t>010.08.02.00</t>
  </si>
  <si>
    <t>010.08.02.01</t>
  </si>
  <si>
    <t>Recall the following definitions aeronautical information circular (AIC), aeronautical information publication (AIP), AIP amendment, AIP supplement, aeronautical information regulation and control (AIRAC), danger area, aeronautical information management, international airport, international NOTAM office (NOF), manoeuvring area, movement area, NOTAM, pre-flight information bulletin (PIB), prohibited area, restricted area, SNOWTAM, ASHTAM. Source: ICAO Annex 15, Chapter 1, 1.1 Definitions</t>
  </si>
  <si>
    <t>010.08.02.01.01</t>
  </si>
  <si>
    <t>Recall the following definitions: aeronautical information circular (AIC), aeronautical information publication (AIP), AIP amendment, AIP supplement, aeronautical information regulation and control (AIRAC), danger area, aeronautical information management, international airport, international NOTAM office (NOF), manoeuvring area, movement area, NOTAM, pre-flight information bulletin (PIB), prohibited area, restricted area, SNOWTAM, ASHTAM.</t>
  </si>
  <si>
    <t>ICAO Annex 15, Chapter 1, 1.1 Definitions</t>
  </si>
  <si>
    <t>Aeronautical information products and services</t>
  </si>
  <si>
    <t>010.08.03.00</t>
  </si>
  <si>
    <t>General - AIS responsibilities and functions</t>
  </si>
  <si>
    <t>010.08.03.01</t>
  </si>
  <si>
    <t>State during which period of time an AIS shall be available with reference to an aircraft flying in the area of responsibility of an AIS, provided a 24-hour service is not available. Source: ICAO Annex 15, Chapter 2, 2.2 AIS responsibilities and functions</t>
  </si>
  <si>
    <t>010.08.03.01.01</t>
  </si>
  <si>
    <t>State during which period of time an AIS shall be available with reference to an aircraft flying in the area of responsibility of an AIS, provided a 24-hour service is not available.</t>
  </si>
  <si>
    <t>ICAO Annex 15, Chapter 2, 2.2 AIS responsibilities and functions</t>
  </si>
  <si>
    <t>List, in general, the kind of aeronautical information/data which an AIS service shall make available in a suitable form to flight crew. Source: ICAO Annex 15, Chapter 2, 2.2 AIS responsibilities and functions</t>
  </si>
  <si>
    <t>010.08.03.01.02</t>
  </si>
  <si>
    <t>List, in general, the kind of aeronautical information/data which an AIS service shall make available in a suitable form to flight crew.</t>
  </si>
  <si>
    <t>Summarise the duties of an AIS concerning aeronautical information data for the territory of a particular State. Source: ICAO Annex 15, Chapter 2, 2.2 AIS responsibilities and functions; ICAO Annex 15, Chapter 2, 2.3 Exchange of aeronautical data and aeronautical information</t>
  </si>
  <si>
    <t>010.08.03.01.03</t>
  </si>
  <si>
    <t>Summarise the duties of an AIS concerning aeronautical information data for the territory of a particular State.</t>
  </si>
  <si>
    <t>ICAO Annex 15, Chapter 2, 2.2 AIS responsibilities and functions; 2.3 Exchange of aeronautical data and aeronautical information (the reference is unchanged but minor style edits are applied)</t>
  </si>
  <si>
    <t>010.08.04.00</t>
  </si>
  <si>
    <t>Aeronautical information publication (AIP)</t>
  </si>
  <si>
    <t>010.08.04.01</t>
  </si>
  <si>
    <t>State the primary purpose of the AIP. Source: ICAO Annex 15, Chapter 5, 5.2.2, Notes 1 and 2</t>
  </si>
  <si>
    <t>010.08.04.01.01</t>
  </si>
  <si>
    <t>State the primary purpose of the AIP.</t>
  </si>
  <si>
    <t>ICAO Annex 15, Chapter 5, 5.2.2, Notes 1 and 2</t>
  </si>
  <si>
    <t>Name the different parts of the AIP. Source: ICAO Annex 15, Chapter 5, 5.2.1, Note 1; PANS-AIM (ICAO Doc 10066), Chapter 5, 5.2.1.2.5</t>
  </si>
  <si>
    <t>010.08.04.01.02</t>
  </si>
  <si>
    <t>Name the different parts of the AIP.</t>
  </si>
  <si>
    <t>State the main parts of the AIP where the following information can be found: differences from the ICAO Standards, Recommended Practices and Procedures; location indicators, AIS, minimum flight ALT, meteorological information for aircraft in flight (VOLMET) service, SIGMET service; general rules and procedures (especially general rules, VFR, IFR, ALT-setting procedure, interception of civil aircraft, unlawful interference, air traffic incidents); ATS airspace (especially FIR, UIR, TMA); ATS routes (especially lower ATS routes, upper ATS routes, area navigation routes); AD data including aprons, taxiways (TWYs) and check locations/positions data; navigation warnings (especially prohibited, restricted and danger areas); aircraft instruments, equipment and flight documents; AD surface movement guidance and control system and markings; RWY physical characteristics, declared distances, approach (APP) and RWY lighting; AD radio navigation and landing aids; charts related to an AD; entry, transit and departure of aircraft, passengers, crew and cargo, and the significance of this information to flight crew. Source: ICAO Annex 15, Chapter 5, 5.2.1, Note 1; PANS-AIM (ICAO Doc 10066), Appendix 2</t>
  </si>
  <si>
    <t>010.08.04.01.03</t>
  </si>
  <si>
    <t>State the main parts of the AIP where the following information can be found: differences from the ICAO Standards, Recommended Practices and Procedures; location indicators, AIS, minimum flight ALT, meteorological information for aircraft in flight (VOLMET) service, SIGMET service; general rules and procedures (especially general rules, VFR, IFR, ALT-setting procedure, interception of civil aircraft, unlawful interference, air traffic incidents); ATS airspace (especially FIR, UIR, TMA); ATS routes (especially lower ATS routes, upper ATS routes, area navigation routes); AD data including aprons, taxiways (TWYs) and check locations/positions data; navigation warnings (especially prohibited, restricted and danger areas); aircraft instruments, equipment and flight documents; AD surface movement guidance and control system and markings; RWY physical characteristics, declared distances, approach (APP) and RWY lighting; AD radio navigation and landing aids; charts related to an AD; entry, transit and departure of aircraft, passengers, crew and cargo, and the significance of this information to flight crew.</t>
  </si>
  <si>
    <t>State how permanent changes to the AIP shall be published. Source: ICAO Annex 15, Chapter 5, 5.4 Distribution services and Chapter 6, 6.3.1 AIP updates, 6.3.1.2; PANS-AIM (ICAO Doc 10066), Chapter 5, 5.2.1 Aeronautical Information Publication (AIP), 5.2.1.3, 5.4 Distribution services, Chapter 6, 6.1.2 Specifications for AIP amendments</t>
  </si>
  <si>
    <t>010.08.04.01.04</t>
  </si>
  <si>
    <t>State how permanent changes to the AIP shall be published.</t>
  </si>
  <si>
    <t>ICAO Annex 15, Chapter 5, 5.4 Distribution services and Chapter 6, 6.3.1 AIP updates, 6.3.1.2; PANS-AIM (ICAO Doc 10066), Chapter 5, 5.2.1 Aeronautical Information Publication (AIP), 5.2.1.3, 5.4 Distribution services, Chapter 6, 6.1.2 Specifications for AIP amendments</t>
  </si>
  <si>
    <t>Explain what kind of information shall be published in the form of AIP Supplements. Source: ICAO Annex 15, Chapter 6, 6.3.1 AIP updates, 6.3.1.3; PANS-AIM (ICAO Doc 10066), Chapter 5, 5.2.1.4 Specifications for AIP Supplements</t>
  </si>
  <si>
    <t>010.08.04.01.05</t>
  </si>
  <si>
    <t>Explain what kind of information shall be published in the form of AIP Supplements.</t>
  </si>
  <si>
    <t>ICAO Annex 15, Chapter 6, 6.3.1 AIP updates, 6.3.1.3; PANS-AIM (ICAO Doc 10066), Chapter 5, 5.2.1.4 Specifications for AIP Supplements</t>
  </si>
  <si>
    <t>Notices to airmen (NOTAMs)</t>
  </si>
  <si>
    <t>010.08.04.02</t>
  </si>
  <si>
    <t>Describe how information shall be published which in principle would belong to NOTAMs but includes extensive text or graphics. Source: ICAO Annex 15, Chapter 6, 6.3.1.3, 6.3.2.1 and 6.3.2.2</t>
  </si>
  <si>
    <t>010.08.04.02.01</t>
  </si>
  <si>
    <t>Describe how information shall be published which in principle would belong to NOTAMs but includes extensive text or graphics.</t>
  </si>
  <si>
    <t>ICAO Annex 15, Chapter 6, 6.3.1.3, 6.3.2.1 and 6.3.2.2</t>
  </si>
  <si>
    <t>Summarise the essential information which leads to the issue of a NOTAM. Source: ICAO Annex 15, Chapter 6, 6.3.2.3</t>
  </si>
  <si>
    <t>010.08.04.02.02</t>
  </si>
  <si>
    <t>Summarise the essential information which leads to the issue of a NOTAM.</t>
  </si>
  <si>
    <t>ICAO Annex 15, Chapter 6, 6.3.2.3</t>
  </si>
  <si>
    <t>State how NOTAMs shall be distributed. Source: ICAO Annex 15, Chapter 5, 5.4.2</t>
  </si>
  <si>
    <t>010.08.04.02.03</t>
  </si>
  <si>
    <t>State how NOTAMs shall be distributed.</t>
  </si>
  <si>
    <t>ICAO Annex 15, Chapter 5.4.2</t>
  </si>
  <si>
    <t>Explain how information regarding snow, ice and standing water on AD pavements shall be reported. Source: ICAO Annex 15, Chapter 5, 5.2.6 Note; PANS-AIM (ICAO Doc 10066), Appendix 4 Instructions for the completion of the SNOWTAM format</t>
  </si>
  <si>
    <t>010.08.04.02.04</t>
  </si>
  <si>
    <t>Explain how information regarding snow, ice and standing water on AD pavements shall be reported.</t>
  </si>
  <si>
    <t>Describe the means by which NOTAMs shall be distributed. Source: ICAO Annex 15, Chapter 5, 5.4 Distribution services; PANS-AIM (ICAO Doc 10066), 5.2.5 NOTAM, 5.2.5.1.3, and Appendix 7</t>
  </si>
  <si>
    <t>010.08.04.02.05</t>
  </si>
  <si>
    <t>Describe the means by which NOTAMs shall be distributed.</t>
  </si>
  <si>
    <t>ICAO Annex 15, Chapter 5, 5.4 Distribution services; PANS-AIM (ICAO Doc 10066), 5.2.5 NOTAM, 5.2.5.1.3, and Appendix 7</t>
  </si>
  <si>
    <t>Define and state which information an ASHTAM may contain. Source: ICAO Annex 15, Chapter 5, 5.2.6 Note; PANS-AIM (ICAO Doc 10066), Appendix 5 ASHTAM format</t>
  </si>
  <si>
    <t>010.08.04.02.06</t>
  </si>
  <si>
    <t>Define and state which information an ASHTAM may contain.</t>
  </si>
  <si>
    <t>Aeronautical information regulation and control (AIRAC)</t>
  </si>
  <si>
    <t>010.08.04.03</t>
  </si>
  <si>
    <t>List the circumstances under which the information concerned shall or should be distributed as an AIRAC. Source: ICAO Annex 15, Chapter 6, 6.2</t>
  </si>
  <si>
    <t>010.08.04.03.01</t>
  </si>
  <si>
    <t>List the circumstances under which the information concerned shall or should be distributed as an AIRAC.</t>
  </si>
  <si>
    <t>Aeronautical information circulars (AICs)</t>
  </si>
  <si>
    <t>010.08.04.04</t>
  </si>
  <si>
    <t>Describe the type of information that may be published in AICs. Source: ICAO Annex 15, Chapter 5, 5.2.4 Aeronautical Information Circulars; PANS-AIM (ICAO Doc 10066), Chapter 5, 5.2.2 Aeronautical Information Circulars (AIC)</t>
  </si>
  <si>
    <t>010.08.04.04.01</t>
  </si>
  <si>
    <t xml:space="preserve">Describe the type of information that may be published in AICs. </t>
  </si>
  <si>
    <t>Explain the organisation of AICs. Source: ICAO Annex 15, Chapter 5, 5.2.4, Note; PANS-AIM (ICAO Doc 10066), Chapter 5, 5.2.2 Aeronautical Information Circulars (AIC), 5.2.2.3 to 5.2.2.9</t>
  </si>
  <si>
    <t>010.08.04.04.02</t>
  </si>
  <si>
    <t>Explain the organisation of AICs.</t>
  </si>
  <si>
    <t>Pre-flight and post-flight information/data</t>
  </si>
  <si>
    <t>010.08.04.05</t>
  </si>
  <si>
    <t>Summarise, in addition to the elements of the integrated AIP and maps/charts, the additional current information relating to the AD of departure that shall be provided as pre-flight information. Source: ICAO Annex 15, Chapter 5, 5.5 Pre-flight information service; PANS-AIM (ICAO Doc 10066), Chapter 5, 5.5 Pre-flight information services</t>
  </si>
  <si>
    <t>010.08.04.05.01</t>
  </si>
  <si>
    <t>Summarise, in addition to the elements of the integrated AIP and maps/charts, the additional current information relating to the AD of departure that shall be provided as pre-flight information.</t>
  </si>
  <si>
    <t>Describe how a recapitulation of current NOTAM and other information of urgent character shall be made available to flight crew. Source: ICAO Annex 15, Chapter 5, 5.5 Pre-flight information service, Note 2</t>
  </si>
  <si>
    <t>010.08.04.05.02</t>
  </si>
  <si>
    <t>Describe how a recapitulation of current NOTAM and other information of urgent character shall be made available to flight crew.</t>
  </si>
  <si>
    <t>ICAO Annex 15, Chapter 5, 5.5 Pre-flight information service, Note 2; see also GM1 AIS.OR.405(b)</t>
  </si>
  <si>
    <t>State which post-flight information from flight crew shall be submitted to AIS for distribution as required by the circumstances. Source: ICAO Annex 15, Chapter 5, 5.6 Post-flight information service</t>
  </si>
  <si>
    <t>010.08.04.05.03</t>
  </si>
  <si>
    <t>State which post-flight information from flight crew shall be submitted to AIS for distribution as required by the circumstances.</t>
  </si>
  <si>
    <t>ICAO Annex 15, Chapter 5, 5.6 Post-flight information service</t>
  </si>
  <si>
    <t>ATM service providers</t>
  </si>
  <si>
    <t>010.08.05.00</t>
  </si>
  <si>
    <t>ATM</t>
  </si>
  <si>
    <t>010.08.05.01</t>
  </si>
  <si>
    <t>State that Commission Implementing Regulation (EU) No 2017/373 provides: general requirements for the provision of air navigation services; specific requirements for the provision of air traffic services; specific requirements for the provision of meteorological services; specific requirements for the provision of aeronautical information services; specific requirements for the provision of communication, navigation or surveillance services.</t>
  </si>
  <si>
    <t>010.08.05.01.01</t>
  </si>
  <si>
    <t>State that Commission Implementing Regulation (EU) 2017/373 provides: general requirements for the provision of air navigation services; specific requirements for the provision of air traffic services; specific requirements for the provision of meteorological services; specific requirements for the provision of aeronautical information services; specific requirements for the provision of communication, navigation or surveillance services.</t>
  </si>
  <si>
    <t>AERODROMES (ICAO Annex 14 and Regulation (EU) No 139/2014)</t>
  </si>
  <si>
    <t>010.09.00.00</t>
  </si>
  <si>
    <t>ICAO Annex 14, Vol. I, Reg. (EU)  No 139/2014; Note that ICAO provisions are transposed in CS ADR-DSN; AMG/GM to ADR.OPS</t>
  </si>
  <si>
    <t>010.09.01.00</t>
  </si>
  <si>
    <t>General - AD reference code</t>
  </si>
  <si>
    <t>010.09.01.01</t>
  </si>
  <si>
    <t>Describe the intent of the AD reference code and state the functions of the two code elements. Source: ICAO Annex 14, Volume 1, Chapter 1, 1.6 Reference Code</t>
  </si>
  <si>
    <t>010.09.01.01.01</t>
  </si>
  <si>
    <t>Describe the intent of the AD reference code and state the functions of the two code elements.</t>
  </si>
  <si>
    <t>ICAO Annex 14, Volume 1, Chapter 1, 1.6 Aerodrome Reference Code; see also CS ADR-DSN, Chapter A (CS ADR-DSN.A.005)</t>
  </si>
  <si>
    <t>Aerodrome (AD) data</t>
  </si>
  <si>
    <t>010.09.02.00</t>
  </si>
  <si>
    <t>Aerodrome (AD) reference point</t>
  </si>
  <si>
    <t>010.09.02.01</t>
  </si>
  <si>
    <t>Describe where the AD reference point shall be located and where it shall normally remain. Source: ICAO Annex 14, Volume 1, Chapter 2, 2.2 Aerodrome reference point</t>
  </si>
  <si>
    <t>010.09.02.01.01</t>
  </si>
  <si>
    <t xml:space="preserve">Describe where the AD reference point shall be located and where it shall normally remain. </t>
  </si>
  <si>
    <t>Pavement strengths</t>
  </si>
  <si>
    <t>010.09.02.02</t>
  </si>
  <si>
    <t>Explain the terms: ‘pavement classification number (PCN)’ and ‘aircraft classification number (ACN)’, and describe their mutual dependence. Source: ICAO Annex 14, Volume 1, Chapter 2, 2.6 Strength of pavements</t>
  </si>
  <si>
    <t>010.09.02.02.01</t>
  </si>
  <si>
    <t xml:space="preserve">Explain the terms: ‘pavement classification number (PCN)’ and ‘aircraft classification number (ACN)’, and describe their mutual dependence. </t>
  </si>
  <si>
    <t>Describe how the bearing strength for an aircraft with an apron mass equal to or less than 5 700 kg shall be reported. Source: ICAO Annex 14, Volume 1, Chapter 2, 2.6 Strength of pavements</t>
  </si>
  <si>
    <t>010.09.02.02.02</t>
  </si>
  <si>
    <t xml:space="preserve">Describe how the bearing strength for an aircraft with an apron mass equal to or less than 5 700 kg shall be reported. </t>
  </si>
  <si>
    <t>ICAO Annex 14, Volume 1, Chapter 2, 2.6.8. This aspect of the ICAO Annex 14 provisions has not been amended</t>
  </si>
  <si>
    <t>Declared distances</t>
  </si>
  <si>
    <t>010.09.02.03</t>
  </si>
  <si>
    <t>State that ICAO Annex 14 provides guidance on the calculation of declared distances (TORA, TODA, ASDA, LDA).</t>
  </si>
  <si>
    <t>010.09.02.03.01</t>
  </si>
  <si>
    <t>Recall the definitions for the four main declared distances. Source: ICAO Annex 14, Volume 1, Chapter 1, 1.1 Definitions</t>
  </si>
  <si>
    <t>010.09.02.03.02</t>
  </si>
  <si>
    <t>Recall the definitions for the four main declared distances.</t>
  </si>
  <si>
    <t>Condition of the movement area and related facilities</t>
  </si>
  <si>
    <t>010.09.02.04</t>
  </si>
  <si>
    <t>State the purpose of informing AIS and ATS units about the condition of the movement area and related facilities. Source: ICAO Annex 14, Volume 1, Chapter 2, 2.9 Condition of the movement area and related facilities</t>
  </si>
  <si>
    <t>010.09.02.04.01</t>
  </si>
  <si>
    <t>State the purpose of informing AIS and ATS units about the condition of the movement area and related facilities.</t>
  </si>
  <si>
    <t>List the matters of operational significance or affecting aircraft performance which should be reported to AIS and ATS units to be transmitted to aircraft involved. Source: ICAO Annex 14, Volume 1, Chapter 2, 2.9 Condition of the movement area and related facilities</t>
  </si>
  <si>
    <t>010.09.02.04.02</t>
  </si>
  <si>
    <t>List the matters of operational significance or affecting aircraft performance which should be reported to AIS and ATS units to be transmitted to aircraft involved.</t>
  </si>
  <si>
    <t>ICAO Annex 14, Volume 1, Chapter 2, 2.9.2 Condition of the movement area and related facilities; AMC/GM to Reg. (EU) 139/2014 AMC1 ADR.OPS.A.015</t>
  </si>
  <si>
    <t>Describe the three different types of water deposit on RWYs. Source: ICAO Annex 14, Volume 1, Chapter 2, 2.9 Condition of the movement area and related facilities</t>
  </si>
  <si>
    <t>010.09.02.04.03</t>
  </si>
  <si>
    <t>Describe the different types of contaminant on RWYs.</t>
  </si>
  <si>
    <t>Explain the different types of frozen water on the RWY and their impact on aircraft braking performance. Source: ICAO Annex 14, Volume 1, Chapter 1, 1.1 Definitions and Chapter 2, 2.9 Condition of the movement area and related facilities</t>
  </si>
  <si>
    <t>010.09.02.04.04</t>
  </si>
  <si>
    <t>Explain the different types of frozen water on the RWY and their impact on aircraft braking performance.</t>
  </si>
  <si>
    <t>Describe the five levels of braking action including the associated coefficients and codes. Source: ICAO Annex 14, Volume 1, Attachment A, 6. Assessing the surface friction characteristics of snow-, slush-, ice- and frost-covered paved surfaces</t>
  </si>
  <si>
    <t>010.09.02.04.05</t>
  </si>
  <si>
    <t>Describe the runway condition codes and the associated runway braking action.</t>
  </si>
  <si>
    <t>Physical characteristics</t>
  </si>
  <si>
    <t>010.09.03.00</t>
  </si>
  <si>
    <t>Runways (RWYs)</t>
  </si>
  <si>
    <t>010.09.03.01</t>
  </si>
  <si>
    <t>Describe where a THR should normally be located. Source: ICAO Annex 14, Volume 1, Chapter 3, 3.1.5 and 3.1.6 Location of threshold</t>
  </si>
  <si>
    <t>010.09.03.01.01</t>
  </si>
  <si>
    <t>Describe where a THR should normally be located.</t>
  </si>
  <si>
    <t>ICAO Annex 14, Volume 1, Chapter 3, 3.1.5 and 3.1.6 Location of threshold; CS ADR-DSN.B.030; GM1 ADR-DSN.B.030, (a) - (c)</t>
  </si>
  <si>
    <t>Describe the general considerations concerning RWYs associated with a stopway (SWY) or clearway (CWY). Source: ICAO Annex 14, Volume 1, Chapter 3, 3.1.9 Runways with stopways or clearways</t>
  </si>
  <si>
    <t>010.09.03.01.02</t>
  </si>
  <si>
    <r>
      <t>Describe the general considerations concerning RWYs</t>
    </r>
    <r>
      <rPr>
        <strike/>
        <sz val="10"/>
        <color rgb="FF000000"/>
        <rFont val="Calibri"/>
        <family val="2"/>
        <scheme val="minor"/>
      </rPr>
      <t xml:space="preserve"> </t>
    </r>
    <r>
      <rPr>
        <sz val="10"/>
        <color rgb="FF000000"/>
        <rFont val="Calibri"/>
        <family val="2"/>
        <scheme val="minor"/>
      </rPr>
      <t>associated with a stopway (SWY) or clearway (CWY).</t>
    </r>
  </si>
  <si>
    <t>ICAO Annex 14, Volume 1, Chapter 3, 3.1.9 Runways with stopways or clearways; GM1 ADR-DSN.B.035, CS ADR-DSN.B.040; GM1 ADR-DSN.B.040; GM1 ADR.OPS.A.005</t>
  </si>
  <si>
    <t>Runway (RWY) strips</t>
  </si>
  <si>
    <t>010.09.03.02</t>
  </si>
  <si>
    <t>Explain the term ‘runway strip’. Source: ICAO Annex 14, Volume 1, Chapter 3, 3.4 General, 3.4.1</t>
  </si>
  <si>
    <t>010.09.03.02.01</t>
  </si>
  <si>
    <t xml:space="preserve">Explain the term ‘runway strip’. </t>
  </si>
  <si>
    <t>ICAO Annex 14, Volume 1, Chapter 1 Definitions; Chapter 3, 3.4 General, 3.4.1; see also Reg. (EU) 139/2014 Annex I Definitions; CS ADR-DSN, CS ADR.DSN.A.002 Definitions; Chapter B, CS ADR-DSN.B.150</t>
  </si>
  <si>
    <t>Runway-end safety area</t>
  </si>
  <si>
    <t>010.09.03.03</t>
  </si>
  <si>
    <t>Explain the term ‘runway-end safety area’. Source: ICAO Annex 14, Volume 1, Chapter 3, 3.5 Runway end safety area 3.5.1 and 3.5.2</t>
  </si>
  <si>
    <t>010.09.03.03.01</t>
  </si>
  <si>
    <t xml:space="preserve">Explain the term ‘runway-end safety area’. </t>
  </si>
  <si>
    <t>ICAO Annex 14, Volume 1, Chapter 1, Definitions; Chapter 3, 3.5 Runway end safety area 3.5.1 and 3.5.2; see also Reg. (EU) 139/2014 Annex I Definitions; CS ADR.DSN.A.002 Definitions; Chapter C, CS ADR-DSN.C.210</t>
  </si>
  <si>
    <t>Clearway (CWY)</t>
  </si>
  <si>
    <t>010.09.03.04</t>
  </si>
  <si>
    <t>Explain the term ‘clearway’. Source: ICAO Annex 14, Volume 1, Chapter 3, 3.6 Clearways</t>
  </si>
  <si>
    <t>010.09.03.04.01</t>
  </si>
  <si>
    <t xml:space="preserve">Explain the term ‘clearway’. </t>
  </si>
  <si>
    <t>ICAO Annex 14, Volume 1, Chapter 1; Chapter 3, 3.6 Clearways; see also Reg. (EU) 139/2014 Annex I Definitions; CS ADR.DSN.A.002 Definitions; CS ADR-DSN.B.195</t>
  </si>
  <si>
    <t>Stopway (SWY)</t>
  </si>
  <si>
    <t>010.09.03.05</t>
  </si>
  <si>
    <t>Explain the term ‘stopway’. Source: ICAO Annex 14, Volume 1, Chapter 3, 3.7 Stopways</t>
  </si>
  <si>
    <t>010.09.03.05.01</t>
  </si>
  <si>
    <t xml:space="preserve">Explain the term ‘stopway’. </t>
  </si>
  <si>
    <t>ICAO Annex 14, Volume 1, Chapter 1; Chapter 3, 3.7 Stopways; see also Reg. (EU) 139/2014 Annex I Definitions; CS ADR.DSN.A.002 Definitions; CS ADR-DSN.B.200</t>
  </si>
  <si>
    <t>010.09.03.06</t>
  </si>
  <si>
    <t>Taxiways (TWYs)</t>
  </si>
  <si>
    <t>010.09.03.07</t>
  </si>
  <si>
    <t>Describe the reasons and the requirements for rapid-exit TWYs. Source: ICAO Annex 14, Volume 1, Chapter 3, 3.9 Taxiways – Rapid-exit taxiways</t>
  </si>
  <si>
    <t>010.09.03.07.01</t>
  </si>
  <si>
    <t xml:space="preserve">Describe the reasons and the requirements for rapid-exit TWYs. </t>
  </si>
  <si>
    <t>ICAO Annex 14, Volume 1, Chapter 1 Definitions; Chapter 3, 3.9 Taxiways – Rapid-exit taxiways; see also Reg. (EU) 139/2014  Annex I Definitions; CS ADR-DSN.A.002 Definitions; CS ADR-DSN.D.295</t>
  </si>
  <si>
    <t>Explain TWY widening in curves. Source: ICAO Annex 14, Volume 1, Chapter 3, 3.9.5 Taxiways curves</t>
  </si>
  <si>
    <t>010.09.03.07.02</t>
  </si>
  <si>
    <t xml:space="preserve">Explain TWY widening in curves. </t>
  </si>
  <si>
    <t>ICAO Annex 14, Volume 1, Chapter 3, 3.9.5 Taxiways curves; CS ADR-DSN.D.250; GM1 ADR-DSN.D.250</t>
  </si>
  <si>
    <t>Explain when and where holding bays should be provided. Source: ICAO Annex 14, Volume 1, Chapter 3, 3.12</t>
  </si>
  <si>
    <t>010.09.03.07.03</t>
  </si>
  <si>
    <t xml:space="preserve">Explain when and where holding bays should be provided. </t>
  </si>
  <si>
    <t>ICAO Annex 14, Volume 1, Chapter 3, 3.12; CS ADR-DSN.D.335</t>
  </si>
  <si>
    <t>Describe where RWY holding positions shall be established. Source: ICAO Annex 14, Volume 1, Chapter 3, 3.12</t>
  </si>
  <si>
    <t>010.09.03.07.04</t>
  </si>
  <si>
    <t xml:space="preserve">Describe where RWY holding positions shall be established. </t>
  </si>
  <si>
    <t>Describe the term ‘road holding position’. Source: ICAO Annex 14, Volume 1, Chapter 1, 1.1 and Chapter 3, 3.12</t>
  </si>
  <si>
    <t>010.09.03.07.05</t>
  </si>
  <si>
    <t xml:space="preserve">Describe the term ‘road holding position’. </t>
  </si>
  <si>
    <t>ICAO Annex 14, Volume 1, Chapter 1, 1.1 and Chapter 3, 3.12; see also CS ADR-DSN, CS ADR-DSN.A.002 &amp; Chapter D (CS ADR-DSN.D.335)</t>
  </si>
  <si>
    <t>Describe where intermediate TWY holding positions should be established. Source: ICAO Annex 14, Volume 1, Chapter 3, 3.12</t>
  </si>
  <si>
    <t>010.09.03.07.06</t>
  </si>
  <si>
    <t xml:space="preserve">Describe where intermediate TWY holding positions should be established. </t>
  </si>
  <si>
    <t>Visual aids for navigation</t>
  </si>
  <si>
    <t>010.09.04.00</t>
  </si>
  <si>
    <t>Indicators and signalling devices</t>
  </si>
  <si>
    <t>010.09.04.01</t>
  </si>
  <si>
    <t>Describe the wind-direction indicators with which ADs shall be equipped. Source: ICAO Annex 14, Volume 1, Chapter 5, 5.1.1 Wind direction indicator (Application, Location and Characteristics)</t>
  </si>
  <si>
    <t>010.09.04.01.01</t>
  </si>
  <si>
    <t>Describe the wind-direction indicators with which ADs shall be equipped.</t>
  </si>
  <si>
    <t>ICAO Annex 14, Volume 1, Chapter 5, 5.1.1 Wind direction indicator (Application, Location and Characteristics); CS ADR-DSN.K.490</t>
  </si>
  <si>
    <t>Describe a landing-direction indicator. Source: ICAO Annex 14, Volume 1, Chapter 5, 5.1.2 Landing direction indicator</t>
  </si>
  <si>
    <t>010.09.04.01.02</t>
  </si>
  <si>
    <t>Describe a landing-direction indicator.</t>
  </si>
  <si>
    <t>ICAO Annex 14, Volume 1, Chapter 5, 5.1.2 Landing direction indicator; CS ADR-DSN.K.495</t>
  </si>
  <si>
    <t>Explain the capabilities of a signalling lamp.</t>
  </si>
  <si>
    <t>010.09.04.01.03</t>
  </si>
  <si>
    <t>State which characteristics a signal area should have. Source: ICAO Annex 14, Volume 1, Chapter 5, 5.1.4 Signal panels and signal area, 5.1.4.1 to 5.1.4.3</t>
  </si>
  <si>
    <t>010.09.04.01.04</t>
  </si>
  <si>
    <t>State which characteristics a signal area should have.</t>
  </si>
  <si>
    <t>ICAO Annex 14, Volume 1, Chapter 5, 5.1.4 Signal panels and signal area, 5.1.4.1 to 5.1.4.3; GM1 ADR-DSN.K.505, GM1 ADR-DSN.K.510, GM1 ADR-DSN.K.515</t>
  </si>
  <si>
    <t>Interpret all indications and signals that may be used in a signal area. Source: Commission Implementing Regulation (EU) No 923/2012 (SERA) - Appendix 1 Signals, 3.2 Visual ground signals</t>
  </si>
  <si>
    <t>010.09.04.01.05</t>
  </si>
  <si>
    <t>Interpret all indications and signals that may be used in a signal area.</t>
  </si>
  <si>
    <t>Markings</t>
  </si>
  <si>
    <t>010.09.04.02</t>
  </si>
  <si>
    <t>Name the colours used for the various markings (RWY, TWY, aircraft stands, apron safety lines). Source: ICAO Annex 14, Volume 1, Chapter 5, 5.2 Markings</t>
  </si>
  <si>
    <t>010.09.04.02.01</t>
  </si>
  <si>
    <t>Name the colours used for the various markings (RWY, TWY, aircraft stands, apron safety lines).</t>
  </si>
  <si>
    <t>ICAO Annex 14, Volume 1, Chapter 5, 5.2 Markings; CS ADR-DSN Chapter L Visual aids for navigation (markings), CS ADR-DSN.L.520</t>
  </si>
  <si>
    <t>State where a RWY designation marking shall be provided and describe the different layouts (excluding dimensions). Source: ICAO Annex 14, Volume 1, Chapter 5, 5.2 Markings</t>
  </si>
  <si>
    <t>010.09.04.02.02</t>
  </si>
  <si>
    <t>State where a RWY designation marking shall be provided and describe the different layouts (excluding dimensions).</t>
  </si>
  <si>
    <t>ICAO Annex 14, Volume 1, Chapter 5, 5.2 Markings; CS ADR-DSN.L.525</t>
  </si>
  <si>
    <t>Describe the application and general characteristics (excluding dimensions) of: RWY-centre-line markings; THR markings; touchdown-zone (TDZ) markings; RWY-side-stripe markings; TWY-centre-line markings; RWY holding position markings; intermediate holding position markings; aircraft-stand markings; apron safety lines; road holding position markings; mandatory instruction markings; information markings. Source: ICAO Annex 14, Volume 1, Chapter 5, 5.2 Markings</t>
  </si>
  <si>
    <t>010.09.04.02.03</t>
  </si>
  <si>
    <t>Describe the application and general characteristics (excluding dimensions) of: RWY-centre-line markings; THR markings; touchdown-zone (TDZ) markings; RWY-side-stripe markings; TWY-centre-line markings; RWY holding position markings; intermediate holding position markings; aircraft-stand markings; apron safety lines; road holding position markings; mandatory instruction markings; information markings.</t>
  </si>
  <si>
    <t>ICAO Annex 14, Volume 1, Chapter 5, 5.2 Markings; CS ADR-DSN Chapter L Visual aids for navigation (markings)</t>
  </si>
  <si>
    <t>Lights</t>
  </si>
  <si>
    <t>010.09.04.03</t>
  </si>
  <si>
    <t>Describe the mechanical safety considerations regarding elevated approach lights and elevated RWY, SWY and TWY lights. Source: ICAO Annex 14, Volume 1, Chapter 5, 5.3.1.4 to 5.3.1.8 (Elevated approach lights, elevated lights and surface lights)</t>
  </si>
  <si>
    <t>010.09.04.03.01</t>
  </si>
  <si>
    <t>Describe the mechanical safety considerations regarding elevated approach lights and elevated RWY, SWY and TWY lights.</t>
  </si>
  <si>
    <t>ICAO Annex 14, Volume 1, Chapter 5, 5.3.1.4 to 5.3.1.8 (Elevated approach lights, elevated lights and surface lights); CS ADR-DSN.M.615, (a) to (c)</t>
  </si>
  <si>
    <t>List the conditions for the installation of an aerodrome beacon (ABN) and describe its general characteristics. Source: ICAO Annex 14, Volume 1, Chapter 5, 5.3.3 Aeronautical beacons</t>
  </si>
  <si>
    <t>010.09.04.03.02</t>
  </si>
  <si>
    <t>List the conditions for the installation of an aerodrome beacon (ABN) and describe its general characteristics.</t>
  </si>
  <si>
    <t>ICAO Annex 14, Volume 1, Chapter 5, 5.3.3 Aeronautical beacons; CS ADR-DSN.M.620, (a)</t>
  </si>
  <si>
    <t>Describe the different kinds of operations for which a simple approach lighting system shall be used. Source: ICAO Annex 14, Volume 1, Chapter 5, 5.3.4 Approach lighting systems</t>
  </si>
  <si>
    <t>010.09.04.03.03</t>
  </si>
  <si>
    <t>Describe the different kinds of operations for which a simple approach lighting system shall be used.</t>
  </si>
  <si>
    <t>ICAO Annex 14, Volume 1, Chapter 5, 5.3.4 Approach lighting systems, 5.3.4.1; CS ADR-DSN.M.625</t>
  </si>
  <si>
    <t>Describe the basic installations of a simple approach lighting system including the dimensions and distances normally used. Source: ICAO Annex 14, Volume 1, Chapter 5, 5.3.4.2</t>
  </si>
  <si>
    <t>010.09.04.03.04</t>
  </si>
  <si>
    <t>Describe the basic installations of a simple approach lighting system including the dimensions and distances normally used.</t>
  </si>
  <si>
    <t>ICAO Annex 14, Volume 1, Chapter 5, 5.3.4.2; CS ADR-DSN.M.626, (a)</t>
  </si>
  <si>
    <t>Describe the principle of a precision approach category I lighting system including information such as location and characteristics. Source: ICAO Annex 14, Volume 1, Chapter 5, 5.3.4.10; ICAO Annex 14, Volume 1, Chapter 5, 5.3.4.14</t>
  </si>
  <si>
    <t>010.09.04.03.05</t>
  </si>
  <si>
    <t>Describe the principle of a precision approach category I lighting system including information such as location and characteristics.</t>
  </si>
  <si>
    <t>ICAO Annex 14, Volume 1, Chapter 5, 5.3.4.10; 
ICAO Annex 14, Volume 1, Chapter 5, 5.3.4.10, 5.3.4.14; CS ADR-DSN.M.630, (b)(a), (c)(1)</t>
  </si>
  <si>
    <t>Describe the principle of a precision approach category II and III lighting system including information such as location and characteristics, especially the inner 300 m of the system. Source: ICAO Annex 14, Volume 1, Chapter 5, 5.3.4.22; ICAO Annex 14, Volume 1, Chapter 5, 5.3.4.30; ICAO Annex 14, Volume 1, Chapter 5, 5.3.4.31</t>
  </si>
  <si>
    <t>010.09.04.03.06</t>
  </si>
  <si>
    <t>Describe the principle of a precision approach category II and III lighting system including information such as location and characteristics, especially the inner 300 m of the system.</t>
  </si>
  <si>
    <t>ICAO Annex 14, Volume 1, Chapter 5, 5.3.4.22;
ICAO Annex 14, Volume 1, Chapter 5, 5.3.4.30;
ICAO Annex 14, Volume 1, Chapter 5, 5.3.4.31; CS ADR-DSN.M.635</t>
  </si>
  <si>
    <t>Describe the wing bars of the precision approach path indicator (PAPI) and the abbreviated precision approach path indicator (APAPI). Interpret what the pilot will see during the approach using PAPI. Source: ICAO Annex 14, Volume 1, Chapter 5, 5.3.5.24 to 5.3.5.27 PAPI and APAPI</t>
  </si>
  <si>
    <t>010.09.04.03.07</t>
  </si>
  <si>
    <t>Describe the wing bars of the precision approach path indicator (PAPI) and the abbreviated precision approach path indicator (APAPI). Interpret what the pilot will see during the approach using PAPI.</t>
  </si>
  <si>
    <t>Interpret what the pilot will see during an approach using a helicopter approach path indicator (HAPI). Source: ICAO Annex 14, Volume II, Chapter 5, 5.3.6 Visual approach slope indicator</t>
  </si>
  <si>
    <t>010.09.04.03.08</t>
  </si>
  <si>
    <t>Interpret what the pilot will see during an approach using a helicopter approach path indicator (HAPI).</t>
  </si>
  <si>
    <t>ICAO Annex 14, Volume II, Chapter 5, 5.3.6 Visual approach slope indicator; ICAO Doc 9261, Part II, Appendix B to Chapter 5; CS HPT-DSN.F.660</t>
  </si>
  <si>
    <t>Explain the application and characteristics (as applicable, but limited to colour, intensity, direction and whether fixed or flashing) of: RWY-edge lights; RWY-THR and wing-bar lights; RWY-end lights; RWY-centre-line lights; RWY-lead-in lights; RWY-TDZ lights; SWY lights; TWY-centre-line lights; TWY-edge lights; stop bars; intermediate holding position lights; RWY guard lights; road holding position lights. Source: ICAO Annex 14, Volume 1, Chapter 5</t>
  </si>
  <si>
    <t>010.09.04.03.09</t>
  </si>
  <si>
    <t>Explain the application and characteristics (as applicable, but limited to colour, intensity, direction and whether fixed or flashing) of: RWY-edge lights; RWY-THR and wing-bar lights; RWY-end lights; RWY-centre-line lights; RWY-lead-in lights; RWY-TDZ lights; SWY lights; TWY-centre-line lights; TWY-edge lights; stop bars; intermediate holding position lights; RWY guard lights; road holding position lights.</t>
  </si>
  <si>
    <t>ICAO Annex 14, Volume 1, Chapter 5; CS ADR-DSN Chapter M</t>
  </si>
  <si>
    <t>State the timescale within which aeronautical ground lights shall be made available to arriving aircraft. Source: ICAO Doc 4444, Section 7.15 Aeronautical ground lights</t>
  </si>
  <si>
    <t>010.09.04.03.10</t>
  </si>
  <si>
    <t>State the timescale within which aeronautical ground lights shall be made available to arriving aircraft.</t>
  </si>
  <si>
    <t>ICAO Doc 4444, Section 7.16 Aeronautical ground lights</t>
  </si>
  <si>
    <t>Signs</t>
  </si>
  <si>
    <t>010.09.04.04</t>
  </si>
  <si>
    <t>See also CS ADR-DSN Chapter N Visual aids for navigation (signs)</t>
  </si>
  <si>
    <t>Explain which signs are the only ones on the movement area utilising red. Source: ICAO Annex 14, Volume 1, Chapter 5.4 Signs</t>
  </si>
  <si>
    <t>010.09.04.04.01</t>
  </si>
  <si>
    <t>Explain which signs are the only ones on the movement area utilising red.</t>
  </si>
  <si>
    <t>List the provisions for illuminating signs. Source: ICAO Annex 14, Volume 1, Chapter 5.4 Signs</t>
  </si>
  <si>
    <t>010.09.04.04.02</t>
  </si>
  <si>
    <t>List the provisions for illuminating signs.</t>
  </si>
  <si>
    <t>Name the kinds of signs which shall be included in mandatory instruction signs. Source: ICAO Annex 14, Volume 1, Chapter 5.4 Signs</t>
  </si>
  <si>
    <t>010.09.04.04.03</t>
  </si>
  <si>
    <t>Name the kinds of signs which shall be included in mandatory instruction signs.</t>
  </si>
  <si>
    <t>ICAO Annex 14, Volume 1, Chapter 5.4 Signs; CS ADR-DSN.N.780</t>
  </si>
  <si>
    <t>Name the colours used for mandatory instruction signs. Source: ICAO Annex 14, Volume 1, Chapter 5.4 Signs</t>
  </si>
  <si>
    <t>010.09.04.04.04</t>
  </si>
  <si>
    <t>Name the colours used for mandatory instruction signs.</t>
  </si>
  <si>
    <t>ICAO Annex 14, Volume 1, Chapter 5.4 Signs; see also CS ADR-DSN, Chapter N (CS ADR-DSN.N.780)</t>
  </si>
  <si>
    <t>Describe by which sign a pattern ‘A’ RWY holding position (i.e. at an intersection of a TWY and a non-instrument, non-precision approach or take-off RWY) marking shall be supplemented. Source: ICAO Annex 14, Volume 1, Chapter 5.4 Signs</t>
  </si>
  <si>
    <t>010.09.04.04.05</t>
  </si>
  <si>
    <t>Describe by which sign a pattern ‘A’ RWY holding position (i.e. at an intersection of a TWY and a non-instrument, non-precision approach or take-off RWY) marking shall be supplemented.</t>
  </si>
  <si>
    <t>Describe by which sign a pattern ‘B’ RWY holding position (i.e. at an intersection of a TWY and a precision approach RWY) marking shall be supplemented. Source: ICAO Annex 14, Volume 1, Chapter 5.4 Signs</t>
  </si>
  <si>
    <t>010.09.04.04.06</t>
  </si>
  <si>
    <t>Describe by which sign a pattern ‘B’ RWY holding position (i.e. at an intersection of a TWY and a precision approach RWY) marking shall be supplemented.</t>
  </si>
  <si>
    <t>Describe the location of: a RWY designation sign at a TWY/RWY intersection; a ‘NO ENTRY’ sign; a RWY holding position sign. Source: ICAO Annex 14, Volume 1, Chapter 5.4 Signs</t>
  </si>
  <si>
    <t>010.09.04.04.07</t>
  </si>
  <si>
    <t>Describe the location of: a RWY designation sign at a TWY/RWY intersection; a ‘NO ENTRY’ sign; a RWY holding position sign.</t>
  </si>
  <si>
    <t>State which sign indicates that a taxiing aircraft is about to infringe an obstacle limitation surface or interfere with the operation of radio navigation aids (e.g. ILS/MLS critical/sensitive area). Source: ICAO Annex 14, Volume 1, Chapter 5.4 Signs</t>
  </si>
  <si>
    <t>010.09.04.04.08</t>
  </si>
  <si>
    <t>State which sign indicates that a taxiing aircraft is about to infringe an obstacle limitation surface or interfere with the operation of radio navigation aids (e.g. ILS/MLS critical/sensitive area).</t>
  </si>
  <si>
    <t>Describe the various possible inscriptions on RWY designation signs and on holding position signs. Source: ICAO Annex 14, Volume 1, Chapter 5.4 Signs</t>
  </si>
  <si>
    <t>010.09.04.04.09</t>
  </si>
  <si>
    <t>Describe the various possible inscriptions on RWY designation signs and on holding position signs.</t>
  </si>
  <si>
    <t>Describe the colours used in connection with information signs. Source: ICAO Annex 14, Volume 1, Chapter 5.4 Signs</t>
  </si>
  <si>
    <t>010.09.04.04.10</t>
  </si>
  <si>
    <t>Describe the colours used in connection with information signs.</t>
  </si>
  <si>
    <t>ICAO Annex 14, Volume 1, Chapter 5.4 Signs; CS ADR-DSN.N.785</t>
  </si>
  <si>
    <t>Describe the possible inscriptions on information signs. Source: ICAO Annex 14, Volume 1, Chapter 5.4 Signs</t>
  </si>
  <si>
    <t>010.09.04.04.11</t>
  </si>
  <si>
    <t>Describe the possible inscriptions on information signs.</t>
  </si>
  <si>
    <t>Explain the application, location and characteristics of aircraft stand identification signs. Source: ICAO Annex 14, Volume 1, Chapter 5.4 Signs</t>
  </si>
  <si>
    <t>010.09.04.04.12</t>
  </si>
  <si>
    <t>Explain the application, location and characteristics of aircraft stand identification signs.</t>
  </si>
  <si>
    <t>ICAO Annex 14, Volume 1, Chapter 5.4 Signs; CS ADR-DSN.N.795</t>
  </si>
  <si>
    <t>Explain the application, location and characteristics of road holding position signs. Source: ICAO Annex 14, Volume 1, Chapter 5.4 Signs</t>
  </si>
  <si>
    <t>010.09.04.04.13</t>
  </si>
  <si>
    <t>Explain the application, location and characteristics of road holding position signs.</t>
  </si>
  <si>
    <t>ICAO Annex 14, Volume 1, Chapter 5.4 Signs; CS ADR-DSN.N.800</t>
  </si>
  <si>
    <t>Markers</t>
  </si>
  <si>
    <t>010.09.04.05</t>
  </si>
  <si>
    <t>See also CS ADR-DSN Chapter P Visual aids for navigation (markers)</t>
  </si>
  <si>
    <t>Explain why markers located near a RWY or TWY shall be HGT limited. Source: ICAO Annex 14, Volume 1, Chapter 5.5 Markers</t>
  </si>
  <si>
    <t>010.09.04.05.01</t>
  </si>
  <si>
    <t xml:space="preserve">Explain why markers located near a RWY or TWY shall be HGT limited. </t>
  </si>
  <si>
    <t>ICAO Annex 14, Volume 1, Chapter 5.5 Markers; see also CS ADR-DSN, CS ADR-DSN.P.805</t>
  </si>
  <si>
    <t>Explain the application and characteristics (excluding dimensions) of: unpaved RWY-edge markers; TWY-edge markers; TWY-centre-line markers; unpaved TWY-edge markers; boundary markers; SWY-edge markers. Source: ICAO Annex 14, Volume 1, Chapter 5.5 Markers</t>
  </si>
  <si>
    <t>010.09.04.05.02</t>
  </si>
  <si>
    <t>Explain the application and characteristics (excluding dimensions) of: unpaved RWY-edge markers; TWY-edge markers; TWY-centre-line markers; unpaved TWY-edge markers; boundary markers; SWY-edge markers.</t>
  </si>
  <si>
    <t>ICAO Annex 14, Volume 1, Chapter 5.5 Markers; CS ADR-DSN Chapter P</t>
  </si>
  <si>
    <t>Visual aids for denoting obstacles</t>
  </si>
  <si>
    <t>010.09.05.00</t>
  </si>
  <si>
    <t>See also CS ADR-DSN Chapter Q Visual aids for denoting obstacles</t>
  </si>
  <si>
    <t>Marking of objects</t>
  </si>
  <si>
    <t>010.09.05.01</t>
  </si>
  <si>
    <t>State how fixed or mobile objects shall be marked if colouring is not practicable. Source: ICAO Annex 14, Volume 1, Chapter 6, 6.2.3.1 Marking</t>
  </si>
  <si>
    <t>010.09.05.01.01</t>
  </si>
  <si>
    <t>State how fixed or mobile objects shall be marked if colouring is not practicable.</t>
  </si>
  <si>
    <t>Describe marking by colours (fixed or mobile objects). Source: ICAO Annex 14, Volume 1, Chapter 6, 6.2.2 Mobile objects: 6.2.2.1, 6.2.2.2; 6.2.2.3; 6.2.2.4; ICAO Annex 14, Volume 1, Chapter 6, 6.2.3 Fixed objects: 6.2.3.1; 6.2.3.2; 6.2.3.3</t>
  </si>
  <si>
    <t>010.09.05.01.02</t>
  </si>
  <si>
    <t>Describe marking by colours (fixed or mobile objects).</t>
  </si>
  <si>
    <t>Explain the use of markers for the marking of objects, overhead wires, cables, etc. Source: ICAO Annex 14, Volume 1, Chapter 6, 6.2.5 Overhead wires, cables, etc., and supporting towers</t>
  </si>
  <si>
    <t>010.09.05.01.03</t>
  </si>
  <si>
    <t>Explain the use of markers for the marking of objects, overhead wires, cables, etc.</t>
  </si>
  <si>
    <t>ICAO Annex 14, Volume 1, Chapter 6, 6.2.5 Overhead wires, cables, etc., and supporting towers; CS ADR-DSN.Q.852</t>
  </si>
  <si>
    <t>Explain the use of flags for the marking of objects. Source: ICAO Annex 14, Volume 1, Chapter 6, 6.2.3 Fixed objects: 6.2.3.5; 6.2.3.6; 6.2.3.7</t>
  </si>
  <si>
    <t>010.09.05.01.04</t>
  </si>
  <si>
    <t xml:space="preserve">Explain the use of flags for the marking of objects. </t>
  </si>
  <si>
    <t xml:space="preserve">Fixed objects: ICAO Annex 14, Volume 1, Chapter 6, 6.2.3.5; 6.2.3.6; 6.2.3.7; CS ADR-DSN.Q.845; GM1 ADR-DSN.Q.845; Mobile objects: ICAO Annex 14, Volume 1, Chapter 6, 6.2.2.3, 6.2.2.4; Reg. 139/2014, ADR.OPS.B.080 and associated AMC/GM; Fixed objects: </t>
  </si>
  <si>
    <t>Lighting of objects</t>
  </si>
  <si>
    <t>010.09.05.02</t>
  </si>
  <si>
    <t>Name the different types of lights to indicate the presence of objects which must be lighted. Source: ICAO Annex 14, Volume 1, Chapter 6, 6.2 Marking and/or lighting of objects: 6.2.1.1</t>
  </si>
  <si>
    <t>010.09.05.02.01</t>
  </si>
  <si>
    <t xml:space="preserve">Name the different types of lights to indicate the presence of objects which must be lighted. </t>
  </si>
  <si>
    <t>ICAO Annex 14, Volume 1, Chapter 6, 6.2 Marking and/or lighting of objects: 6.2.1.1; CS ADR-DSN.Q.846</t>
  </si>
  <si>
    <t>Describe (in general terms) the location of obstacle lights. Source: ICAO Annex 14, Volume 1, Chapter 6, 6.2 Marking and/or lighting of objects: 6.2.1.3</t>
  </si>
  <si>
    <t>010.09.05.02.02</t>
  </si>
  <si>
    <t xml:space="preserve">Describe (in general terms) the location of obstacle lights. </t>
  </si>
  <si>
    <t>ICAO Annex 14, Volume 1, Chapter 6, 6.2 Marking and/or lighting of objects: 6.2.1.3</t>
  </si>
  <si>
    <t>Describe (in general and for normal circumstances) the colour and sequence of low-intensity obstacle lights, medium-intensity obstacle lights and high-intensity obstacle lights. Source: ICAO Annex 14, Volume 1, Chapter 6: Table 6-1. Characteristics of obstacle lights</t>
  </si>
  <si>
    <t>010.09.05.02.03</t>
  </si>
  <si>
    <t xml:space="preserve">Describe (in general and for normal circumstances) the colour and sequence of low-intensity obstacle lights, medium-intensity obstacle lights and high-intensity obstacle lights. </t>
  </si>
  <si>
    <t>ICAO Annex 14, Volume 1, Chapter 6: Table 6-1. Characteristics of obstacle lights</t>
  </si>
  <si>
    <t>State that information about lights to be displayed by aircraft is provided in both ICAO Annex 2 (Rules of the Air) and SERA.</t>
  </si>
  <si>
    <t>010.09.05.02.04</t>
  </si>
  <si>
    <t xml:space="preserve">State that information about lights to be displayed by aircraft is provided in both ICAO Annex 2 (Rules of the Air) and SERA. </t>
  </si>
  <si>
    <t>Visual aids for denoting restricted use of areas</t>
  </si>
  <si>
    <t>010.09.06.00</t>
  </si>
  <si>
    <t>Visual aids for denoting restricted use of areas on RWYs and TWYs</t>
  </si>
  <si>
    <t>010.09.06.01</t>
  </si>
  <si>
    <t>Describe the colours and meaning of ‘closed markings’ on RWYs and TWYs. Source: ICAO Annex 14, Volume 1, Chapter 7, 7.1 Closed runways and taxiways, or parts thereof</t>
  </si>
  <si>
    <t>010.09.06.01.01</t>
  </si>
  <si>
    <t xml:space="preserve">Describe the colours and meaning of ‘closed markings’ on RWYs and TWYs. </t>
  </si>
  <si>
    <t>ICAO Annex 14, Volume 1, Chapter 7, 7.1 Closed runways and taxiways, or parts thereof; CS ADR-DSN.R.855</t>
  </si>
  <si>
    <t>State how the pilot of an aircraft moving on the surface of a TWY, holding bay or apron shall be warned that the shoulders of these surfaces are ‘non-load-bearing’. Source: ICAO Annex 14, Volume 1, Chapter 7, 7.2 Non-load-bearing surfaces</t>
  </si>
  <si>
    <t>010.09.06.01.02</t>
  </si>
  <si>
    <t xml:space="preserve">State how the pilot of an aircraft moving on the surface of a TWY, holding bay or apron shall be warned that the shoulders of these surfaces are ‘non-load-bearing’. </t>
  </si>
  <si>
    <t>ICAO Annex 14, Volume 1, Chapter 7, 7.2 Non-load-bearing surfaces; CS ADR-DSN.R.860 and associated GM</t>
  </si>
  <si>
    <t>Describe the pre-THR marking (including colours) when the surface before the THR is not suitable for normal use by aircraft. Source: ICAO Annex 14, Volume 1, Chapter 7, 7.3 Pre-threshold area</t>
  </si>
  <si>
    <t>010.09.06.01.03</t>
  </si>
  <si>
    <t xml:space="preserve">Describe the pre-THR marking (including colours) when the surface before the THR is not suitable for normal use by aircraft. </t>
  </si>
  <si>
    <t>ICAO Annex 14, Volume 1, Chapter 7, 7.3 Pre-threshold area; CS ADR-DSN.R.865 and associated GM</t>
  </si>
  <si>
    <t>Aerodrome (AD) operational services, equipment and installations</t>
  </si>
  <si>
    <t>010.09.07.00</t>
  </si>
  <si>
    <t>Rescue and firefighting (RFF)</t>
  </si>
  <si>
    <t>010.09.07.01</t>
  </si>
  <si>
    <t>See also ADR.OPS.B.010 &amp; associated AMG/GM</t>
  </si>
  <si>
    <t>State the principal objective of RFF services. Source: ICAO Annex 14, Volume 1, Chapter 9, 9.2 Rescue and firefighting</t>
  </si>
  <si>
    <t>010.09.07.01.01</t>
  </si>
  <si>
    <t xml:space="preserve">State the principal objective of RFF services. </t>
  </si>
  <si>
    <t>ICAO Annex 14, Volume 1, Chapter 9, 9.2 Rescue and firefighting; see also GM1 ADR.OPS.B.010(a)(1)</t>
  </si>
  <si>
    <t>Explain the basic information the AD category (for RFF) depends upon. Source: ICAO Annex 14, Volume 1, Chapter 9, 9.2 Rescue and firefighting</t>
  </si>
  <si>
    <t>010.09.07.01.02</t>
  </si>
  <si>
    <t xml:space="preserve">Explain the basic information the AD category (for RFF) depends upon. </t>
  </si>
  <si>
    <t>ICAO Annex 14, Volume 1, Chapter 9, 9.2 Rescue and firefighting; see also ADR.OPS.B.010, AMC2 ADR.OPS.B.010(a)(2)</t>
  </si>
  <si>
    <t>Describe what is meant by the term ‘response time’, and state its normal and maximum limits. Source: ICAO Annex 14, Volume 1, Chapter 9, 9.2 Rescue and firefighting</t>
  </si>
  <si>
    <t>010.09.07.01.03</t>
  </si>
  <si>
    <t xml:space="preserve">Describe what is meant by the term ‘response time’, and state its normal and maximum limits. </t>
  </si>
  <si>
    <t>ICAO Annex 14, Volume 1, Chapter 9, 9.2 Rescue and firefighting; see also AMC5 ADR.OPS.B.010(a)(2)</t>
  </si>
  <si>
    <t>Apron management service</t>
  </si>
  <si>
    <t>010.09.07.02</t>
  </si>
  <si>
    <t>State who has a right-of-way against vehicles operating on an apron. Source: ICAO Annex 14, Volume 1, Chapter 9, 9.5 Apron management service</t>
  </si>
  <si>
    <t>010.09.07.02.01</t>
  </si>
  <si>
    <t xml:space="preserve">State who has a right-of-way against vehicles operating on an apron. </t>
  </si>
  <si>
    <t>Ground-servicing of aircraft</t>
  </si>
  <si>
    <t>010.09.07.03</t>
  </si>
  <si>
    <t>Describe the necessary actions during the ground-servicing of an aircraft with regard to the possible event of a fuel fire. Source: ICAO Annex 14, Volume 1, Chapter 9, 9.6 Ground servicing of aircraft</t>
  </si>
  <si>
    <t>010.09.07.03.01</t>
  </si>
  <si>
    <t xml:space="preserve">Describe the necessary actions during the ground-servicing of an aircraft with regard to the possible event of a fuel fire. </t>
  </si>
  <si>
    <t>Supplementary Guidance Material</t>
  </si>
  <si>
    <t>010.09.08.00</t>
  </si>
  <si>
    <t>ICAO Annex 14, Vol. I, Guidance Material Supplementary to Annex 14, Vol. I</t>
  </si>
  <si>
    <t>010.09.08.01</t>
  </si>
  <si>
    <t>List the four types of ‘declared distances’ on a RWY and also the appropriate abbreviations. Source: ICAO Annex 14, Volume 1, Attachment A, 3. Calculation of declared distances: 3.1</t>
  </si>
  <si>
    <t>010.09.08.01.01</t>
  </si>
  <si>
    <t>List the four types of ‘declared distances’ on a RWY and also the appropriate abbreviations.</t>
  </si>
  <si>
    <t>ICAO Annex 14, Volume 1, Attachment A, 3. Calculation of declared distances: 3.1; see also CS ADR-DSN, Chapter B
(CS ADR-DSN.B.035)</t>
  </si>
  <si>
    <t>Explain the circumstances which lead to the situation that the four declared distances on a RWY are equal to the length of the RWY. Source: ICAO Annex 14, Volume 1, Attachment A, 3. Calculation of declared distances: 3.2</t>
  </si>
  <si>
    <t>010.09.08.01.02</t>
  </si>
  <si>
    <t>Explain the circumstances which lead to the situation that the four declared distances on a RWY are equal to the length of the RWY.</t>
  </si>
  <si>
    <t>ICAO Annex 14, Volume 1, Attachment A, 3. Calculation of declared distances: 3.2; GM1 ADR.OPS.A.005</t>
  </si>
  <si>
    <t>Describe the influence of a CWY, SWY or displaced THR upon the four ‘declared distances’. Source: ICAO Annex 14, Volume 1, Attachment A, 3. Calculation of declared distances: 3.3; 3.4; 3.5</t>
  </si>
  <si>
    <t>010.09.08.01.03</t>
  </si>
  <si>
    <t>Describe the influence of a CWY, SWY or displaced THR upon the four ‘declared distances’.</t>
  </si>
  <si>
    <t>ICAO Annex 14, Volume 1, Attachment A, 3. Calculation of declared distances: 3.3; 3.4; 3.5; 3.6; GM1 ADR.OPS.A.005</t>
  </si>
  <si>
    <t>010.09.08.02</t>
  </si>
  <si>
    <t>Approach lighting systems</t>
  </si>
  <si>
    <t>010.09.08.03</t>
  </si>
  <si>
    <t>Name the two main groups of approach lighting systems. Source: ICAO Annex 14, Volume 1, Attachment A, 12.1 Types and characteristics</t>
  </si>
  <si>
    <t>010.09.08.03.01</t>
  </si>
  <si>
    <t>Name the two main groups of approach lighting systems.</t>
  </si>
  <si>
    <t>ICAO Annex 14, Volume 1, Attachment A, 11.1 Types and characteristics</t>
  </si>
  <si>
    <t>Describe the two different versions of a simple approach lighting system.</t>
  </si>
  <si>
    <t>010.09.08.03.02</t>
  </si>
  <si>
    <t xml:space="preserve">CS ADR-DSN, Chapter M (CS ADR-DSN.M.626); See ICAO Annex 14, Vol. 1, Attachment A, 11 and Fig. A-7; </t>
  </si>
  <si>
    <t>Describe the two different basic versions of precision approach lighting systems for CAT I.</t>
  </si>
  <si>
    <t>010.09.08.03.03</t>
  </si>
  <si>
    <t>ICAO Annex 14, Vol. 1, Attachment A, 11 and Fig. A-8; CS ADR-DSN.M.630</t>
  </si>
  <si>
    <t>Describe the diagram of the inner 300 m of the precision approach lighting system in the case of CAT II and III.</t>
  </si>
  <si>
    <t>010.09.08.03.04</t>
  </si>
  <si>
    <t>ICAO Annex 14, Vol. 1, Figs 5-14, 5-15; CS ADR-DSN.M.635</t>
  </si>
  <si>
    <t>Describe how the arrangement of an approach lighting system and the location of the appropriate THR are interrelated.</t>
  </si>
  <si>
    <t>010.09.08.03.05</t>
  </si>
  <si>
    <t>ICAO Annex 14, Vol. 1, 5.3.4.29; CS ADR-DSN.M.635, (a)(7)</t>
  </si>
  <si>
    <t>FACILITATION (ICAO Annex 9)</t>
  </si>
  <si>
    <t>010.10.00.00</t>
  </si>
  <si>
    <t>ICAO Annex 9, Facilitation</t>
  </si>
  <si>
    <t>010.10.01.00</t>
  </si>
  <si>
    <t>Entry and departure of aircraft</t>
  </si>
  <si>
    <t>010.10.02.00</t>
  </si>
  <si>
    <t>General declaration</t>
  </si>
  <si>
    <t>010.10.02.01</t>
  </si>
  <si>
    <t xml:space="preserve">General declaration </t>
  </si>
  <si>
    <t>Describe the purpose and use of aircraft documents as regards a ‘general declaration’. Source: ICAO Annex 9, Chapter 2 Entry and departure of aircraft, Section B Documents - requirements and use and Section D Disinsection of aircraft</t>
  </si>
  <si>
    <t>010.10.02.01.01</t>
  </si>
  <si>
    <t>Describe the purpose and use of aircraft documents as regards a ‘general declaration’.</t>
  </si>
  <si>
    <t>ICAO Annex 9, Chapter 2 Entry and departure of aircraft, Section B Documents — requirements and use and Section D Disinsection of aircraft</t>
  </si>
  <si>
    <t>Entry and departure of crew</t>
  </si>
  <si>
    <t>010.10.02.02</t>
  </si>
  <si>
    <t>Explain entry requirements for crew. Source: ICAO Annex 9, Chapter 3, K. Entry procedures and responsibilities; N. Identification and entry of crew and other aircraft operators’ personnel</t>
  </si>
  <si>
    <t>010.10.02.02.01</t>
  </si>
  <si>
    <t>Explain entry requirements for crew.</t>
  </si>
  <si>
    <t>ICAO Annex 9, Chapter 3, J. Entry procedures and responsibilities; M. Identification and entry of crew and other aircraft operators’ personnel</t>
  </si>
  <si>
    <t>Explain the reasons for the use of crew member certificates (CMC) for crew members engaged in international air transport. Source: ICAO Annex 9, Chapter 3, N. Identification and entry of crew and other aircraft operators’ personnel</t>
  </si>
  <si>
    <t>010.10.02.02.02</t>
  </si>
  <si>
    <t>Explain the reasons for the use of crew member certificates (CMC) for crew members engaged in international air transport.</t>
  </si>
  <si>
    <t>ICAO Annex 9, Chapter 3, M. Identification and entry of crew and other aircraft operators’ personnel</t>
  </si>
  <si>
    <t>Explain in which cases Contracting States should accept the CMC as an identity document instead of a passport or visa. Source: ICAO Annex 9, Chapter 3, N. Identification and entry of crew and other aircraft operators’ personnel</t>
  </si>
  <si>
    <t>010.10.02.02.03</t>
  </si>
  <si>
    <t>Explain in which cases Contracting States should accept the CMC as an identity document instead of a passport or visa.</t>
  </si>
  <si>
    <t>Entry and departure of passengers and baggage</t>
  </si>
  <si>
    <t>010.10.02.03</t>
  </si>
  <si>
    <t>Explain the entry requirements for passengers and their baggage. Source: ICAO Annex 9, Chapter 3 Entry and departure of persons and their baggage A. General; B. Documents required for travel; F. Entry/re-entry visas; P. Emergency assistance/entry visas in cases of force majeure</t>
  </si>
  <si>
    <t>010.10.02.03.01</t>
  </si>
  <si>
    <t>Explain the entry requirements for passengers and their baggage.</t>
  </si>
  <si>
    <t>ICAO Annex 9, Chapter 3 Entry and departure of persons and their baggage:
A. General; 
B. Documents required for travel; 
F. Entry/re-entry visas; 
O. Emergency assistance/entry visas in cases of force majeure</t>
  </si>
  <si>
    <t>Explain the requirements and documentation for unaccompanied baggage. Source: ICAO Annex 9, Chapter 3, M. Disposition of baggage separated from its owner; ICAO Annex 9, Chapter 4, C. Release and clearance of export and import cargo</t>
  </si>
  <si>
    <t>010.10.02.03.02</t>
  </si>
  <si>
    <t>Explain the requirements and documentation for unaccompanied baggage.</t>
  </si>
  <si>
    <t>ICAO Annex 9, Chapter 3, L. Disposition of baggage separated from its owner;
ICAO Annex 9, Chapter 4, C. Release and clearance of export and import cargo</t>
  </si>
  <si>
    <t>Identify the documentation required for the departure and entry of passengers and their baggage. Source: ICAO Annex 9, Chapter 3. Entry and departure of persons and their baggage</t>
  </si>
  <si>
    <t>010.10.02.03.03</t>
  </si>
  <si>
    <t>Identify the documentation required for the departure and entry of passengers and their baggage.</t>
  </si>
  <si>
    <t>ICAO Annex 9, Chapter 3. Entry and departure of persons and their baggage</t>
  </si>
  <si>
    <t>Explain the arrangements in the event of a passenger being declared an inadmissible person. Source: ICAO Annex 9, Chapter 5, INADMISSIBLE PERSONS AND DEPORTEES: A. General; B. Inadmissible persons</t>
  </si>
  <si>
    <t>010.10.02.03.04</t>
  </si>
  <si>
    <t>Explain the arrangements in the event of a passenger being declared an inadmissible person.</t>
  </si>
  <si>
    <t>ICAO Annex 9, Chapter 5, INADMISSIBLE PERSONS AND DEPORTEES: A. General; B. Inadmissible persons</t>
  </si>
  <si>
    <t>Describe the pilot’s authority towards unruly passengers. Source: ICAO Annex 9, Chapter 6, E. Unruly passengers</t>
  </si>
  <si>
    <t>010.10.02.03.05</t>
  </si>
  <si>
    <t>Describe the pilot’s authority towards unruly passengers.</t>
  </si>
  <si>
    <t>ICAO Annex 9, Chapter 6, E. Unruly passengers</t>
  </si>
  <si>
    <t>Entry and departure of cargo</t>
  </si>
  <si>
    <t>010.10.02.04</t>
  </si>
  <si>
    <t>Explain the entry requirements for cargo.</t>
  </si>
  <si>
    <t>010.10.02.04.01</t>
  </si>
  <si>
    <t>ICAO Annex 9, Chapter 1 Definitions; Chapter 1, B. General Principles; Chapter 4 Entry and departure of cargo and other articles</t>
  </si>
  <si>
    <t>SEARCH AND RESCUE (SAR)</t>
  </si>
  <si>
    <t>010.11.00.00</t>
  </si>
  <si>
    <t>Essential SAR definitions</t>
  </si>
  <si>
    <t>010.11.01.00</t>
  </si>
  <si>
    <t>Essential SAR definitions - ICAO Annex 12</t>
  </si>
  <si>
    <t>010.11.01.01</t>
  </si>
  <si>
    <t>ICAO Annex 12</t>
  </si>
  <si>
    <t>Recall the definitions of the following terms alert phase, distress phase, emergency phase, operator, PIC, rescue coordination centre, State of Registry, uncertainty phase. Source: ICAO Annex 12, Chapter 1 Definitions</t>
  </si>
  <si>
    <t>010.11.01.01.01</t>
  </si>
  <si>
    <t>Recall the definitions of the following terms: alert phase, distress phase, emergency phase, operator, PIC, rescue coordination centre, State of Registry, uncertainty phase.</t>
  </si>
  <si>
    <t>ICAO Annex 12, Chapter 1 Definitions</t>
  </si>
  <si>
    <t>SAR - Organisation</t>
  </si>
  <si>
    <t>010.11.02.00</t>
  </si>
  <si>
    <t>SAR - Organisation - Establishment and provision</t>
  </si>
  <si>
    <t>010.11.02.01</t>
  </si>
  <si>
    <t>Describe how ICAO Contracting States shall arrange for the establishment and prompt provision of SAR services. Source: ICAO Annex 12, Chapter 2</t>
  </si>
  <si>
    <t>010.11.02.01.01</t>
  </si>
  <si>
    <t>Describe how ICAO Contracting States shall arrange for the establishment and prompt provision of SAR services.</t>
  </si>
  <si>
    <t>ICAO Annex 12, Chapter 2</t>
  </si>
  <si>
    <t>Explain the establishment of SAR by Contracting States. Source: ICAO Annex 12, Chapter 2</t>
  </si>
  <si>
    <t>010.11.02.01.02</t>
  </si>
  <si>
    <t xml:space="preserve">Explain the establishment of SAR by Contracting States. </t>
  </si>
  <si>
    <t>Describe the areas within which SAR services shall be established by Contracting States. Source: ICAO Annex 12, Chapter 2</t>
  </si>
  <si>
    <t>010.11.02.01.03</t>
  </si>
  <si>
    <t xml:space="preserve">Describe the areas within which SAR services shall be established by Contracting States. </t>
  </si>
  <si>
    <t>ICAO Annex 12, Chapter 2, 2.1.1</t>
  </si>
  <si>
    <t>State the period of time per day within which SAR services shall be available. Source: ICAO Annex 12, Chapter 2</t>
  </si>
  <si>
    <t>010.11.02.01.04</t>
  </si>
  <si>
    <t xml:space="preserve">State the period of time per day within which SAR services shall be available. </t>
  </si>
  <si>
    <t>Describe for which areas rescue coordination centres shall be established. Source: ICAO Annex 12, Chapter 2</t>
  </si>
  <si>
    <t>010.11.02.01.05</t>
  </si>
  <si>
    <t xml:space="preserve">Describe for which areas rescue coordination centres shall be established. </t>
  </si>
  <si>
    <t>Operating procedures for non-SAR crews</t>
  </si>
  <si>
    <t>010.11.03.00</t>
  </si>
  <si>
    <t>Operating procedures for non-SAR crews - PIC</t>
  </si>
  <si>
    <t>010.11.03.01</t>
  </si>
  <si>
    <t>Explain the SAR operating procedures for the PIC who arrives first at the scene of an accident. Source: ICAO Annex 12, Chapter 5, 5.6 Procedures at thescene of an accident</t>
  </si>
  <si>
    <t>010.11.03.01.01</t>
  </si>
  <si>
    <t>Explain the SAR operating procedures for the PIC who arrives first at the scene of an accident.</t>
  </si>
  <si>
    <t>ICAO Annex 12, Chapter 5, 5.6 Procedures at the scene of an accident, 5.6.2</t>
  </si>
  <si>
    <t>Explain the SAR operating procedures for the PIC intercepting a distress transmission. Source: ICAO Annex 12, Chapter 5, 5.7 Procedures for a pilot-in-command intercepting a distress transmission</t>
  </si>
  <si>
    <t>010.11.03.01.02</t>
  </si>
  <si>
    <t>Explain the SAR operating procedures for the PIC intercepting a distress transmission.</t>
  </si>
  <si>
    <t>ICAO Annex 12, Chapter 5, 5.7 Procedures for a pilot-in-command intercepting a distress transmission</t>
  </si>
  <si>
    <t>Search and rescue signals</t>
  </si>
  <si>
    <t>010.11.04.00</t>
  </si>
  <si>
    <t>Search and rescue signals - Survivors</t>
  </si>
  <si>
    <t>010.11.04.01</t>
  </si>
  <si>
    <t>Explain the ‘ground–air visual signal code’ for use by survivors. Source: ICAO Annex 12, Chapter 5.8 Search and rescue signals and Appendix</t>
  </si>
  <si>
    <t>010.11.04.01.01</t>
  </si>
  <si>
    <t>Explain the ‘ground–air visual signal code’ for use by survivors.</t>
  </si>
  <si>
    <t>ICAO Annex 12, Chapter 5.8 Search and rescue signals and Appendix Search and rescue signals</t>
  </si>
  <si>
    <t>Recognise the SAR ‘air-to-ground signals’ for use by survivors. Source: ICAO Annex 12, Chapter 5.8 Search and rescue signals and Appendix</t>
  </si>
  <si>
    <t>010.11.04.01.02</t>
  </si>
  <si>
    <t>Recognise the SAR ‘air-to-ground signals’ for use by survivors.</t>
  </si>
  <si>
    <t xml:space="preserve">SECURITY - Safeguarding International Civil Aviation against Acts of Unlawful Interference (ICAO Annex 17) </t>
  </si>
  <si>
    <t>010.12.00.00</t>
  </si>
  <si>
    <t>ICAO Annex 17</t>
  </si>
  <si>
    <t>Definitions of ICAO Annex 17</t>
  </si>
  <si>
    <t>010.12.01.00</t>
  </si>
  <si>
    <t>Essential definitions of ICAO Annex 17</t>
  </si>
  <si>
    <t>010.12.01.01</t>
  </si>
  <si>
    <t>Recall the definitions of the following terms airside, aircraft security check, screening, security, security control, security-restricted area, unidentified baggage. Source: ICAO Annex 17, Chapter 1 Definitions</t>
  </si>
  <si>
    <t>010.12.01.01.01</t>
  </si>
  <si>
    <t>Recall the definitions of the following terms: airside, aircraft security check, screening, security, security control, security-restricted area, unidentified baggage.</t>
  </si>
  <si>
    <t>ICAO Annex 17, Chapter 1 Definitions (note "aviation security" is defined, not "security")</t>
  </si>
  <si>
    <t>General principles</t>
  </si>
  <si>
    <t>010.12.02.00</t>
  </si>
  <si>
    <t>General principles - Objectives of security</t>
  </si>
  <si>
    <t>010.12.02.01</t>
  </si>
  <si>
    <t>State the objectives of security. Source: ICAO Annex 17, Chapter 2, 2.1 Objectives</t>
  </si>
  <si>
    <t>010.12.02.01.01</t>
  </si>
  <si>
    <t>State the objectives of security.</t>
  </si>
  <si>
    <t>ICAO Annex 17, Chapter 2, 2.1 Objectives</t>
  </si>
  <si>
    <t>010.12.03.00</t>
  </si>
  <si>
    <t>Preventive security measures</t>
  </si>
  <si>
    <t>010.12.04.00</t>
  </si>
  <si>
    <t>010.12.04.01</t>
  </si>
  <si>
    <t>Describe the objects not allowed (for reasons of aviation security) on board an aircraft that is engaged in international civil aviation. Source: ICAO Annex 17, Chapter 4, 4.1 Objective</t>
  </si>
  <si>
    <t>010.12.04.01.01</t>
  </si>
  <si>
    <t xml:space="preserve">Describe the objects not allowed (for reasons of aviation security) on board an aircraft that is engaged in international civil aviation. </t>
  </si>
  <si>
    <t>ICAO Annex 17, Chapter 4, 4.1 Objective</t>
  </si>
  <si>
    <t>State what each Contracting State is supposed to do if passengers subjected to security control have mixed after a security screening point. Source: ICAO Annex 17, Chapter 4, 4.4 Measures relating to passengers and their cabin baggage</t>
  </si>
  <si>
    <t>010.12.04.01.02</t>
  </si>
  <si>
    <t xml:space="preserve">State what each Contracting State is supposed to do if passengers subjected to security control have mixed after a security screening point. </t>
  </si>
  <si>
    <t>ICAO Annex 17, Chapter 4, 4.4 Measures relating to passengers and their cabin baggage</t>
  </si>
  <si>
    <t>Explain what has to be done when passengers who are obliged to travel because of judicial or administrative proceedings are supposed to board an aircraft. Source: ICAO Annex 17, Chapter 4, 4.7 Measures relating to special categories of passengers</t>
  </si>
  <si>
    <t>010.12.04.01.03</t>
  </si>
  <si>
    <t xml:space="preserve">Explain what has to be done when passengers who are obliged to travel because of judicial or administrative proceedings are supposed to board an aircraft. </t>
  </si>
  <si>
    <t>ICAO Annex 17, Chapter 4, 4.7 Measures relating to special categories of passengers</t>
  </si>
  <si>
    <t>Explain what has to be considered if law enforcement officers carry weapons on board. Source: ICAO Annex 17, Chapter 4, 4.7 Measures relating to special categories of passengers</t>
  </si>
  <si>
    <t>010.12.04.01.04</t>
  </si>
  <si>
    <t xml:space="preserve">Explain what has to be considered if law enforcement officers carry weapons on board. </t>
  </si>
  <si>
    <t>Management of response to acts of unlawful interference</t>
  </si>
  <si>
    <t>010.12.05.00</t>
  </si>
  <si>
    <t>010.12.05.01</t>
  </si>
  <si>
    <t>Describe the assistance each Contracting State shall provide to an aircraft subjected to an act of unlawful seizure. Source: ICAO Annex 17, Chapter 5, 5.2 Response</t>
  </si>
  <si>
    <t>010.12.05.01.01</t>
  </si>
  <si>
    <t>Describe the assistance each Contracting State shall provide to an aircraft subjected to an act of unlawful seizure.</t>
  </si>
  <si>
    <t>ICAO Annex 17, Chapter 5, 5.2 Response</t>
  </si>
  <si>
    <t>State the circumstances which could prevent a Contracting State from detaining an aircraft on the ground after being subjected to an act of unlawful seizure. Source: ICAO Annex 17, Chapter 5, 5.2 Response</t>
  </si>
  <si>
    <t>010.12.05.01.02</t>
  </si>
  <si>
    <t>State the circumstances which could prevent a Contracting State from detaining an aircraft on the ground after being subjected to an act of unlawful seizure.</t>
  </si>
  <si>
    <t>Operators’ security programme</t>
  </si>
  <si>
    <t>010.12.06.00</t>
  </si>
  <si>
    <t>Operators’ security programme - Principles</t>
  </si>
  <si>
    <t>010.12.06.01</t>
  </si>
  <si>
    <t>Describe the principles of the written operator’s security programme each Contracting State requires from operators. Source: ICAO Annex 17, Chapter 3, 3.3 Aircraft operators</t>
  </si>
  <si>
    <t>010.12.06.01.01</t>
  </si>
  <si>
    <t>Describe the principles of the written operator’s security programme each Contracting State requires from operators.</t>
  </si>
  <si>
    <t>ICAO Annex 17, Chapter 3, 3.3 Aircraft operators</t>
  </si>
  <si>
    <t>Security procedures in other documents, i.e. ICAO Annexes 2, 6 and 14, ICAO Doc 4444, Reg. (EU) 965/2012 and CS-ADR-DSN</t>
  </si>
  <si>
    <t>010.12.07.00</t>
  </si>
  <si>
    <t>ICAO Annex 2 - Rules of the Air, including Attachment B - Unlawful interference</t>
  </si>
  <si>
    <t>010.12.07.01</t>
  </si>
  <si>
    <t>Describe what the PIC should do, in a situation of unlawful interference, unless considerations aboard the aircraft dictate otherwise. Source: ICAO Annex 2, Chapter 3, 3.7 Unlawful interference</t>
  </si>
  <si>
    <t>010.12.07.01.01</t>
  </si>
  <si>
    <t>Describe what the PIC should do, in a situation of unlawful interference, unless considerations aboard the aircraft dictate otherwise.</t>
  </si>
  <si>
    <t>Describe what the PIC, of an aircraft subjected to unlawful interference, should do if the aircraft must depart from its assigned track; the aircraft must depart from its assigned cruising level; the aircraft is unable to notify an ATS unit of the unlawful interference. Source: ICAO Annex 2, Attachment B ‘Unlawful interference’</t>
  </si>
  <si>
    <t>010.12.07.01.02</t>
  </si>
  <si>
    <t>Describe what the PIC, of an aircraft subjected to unlawful interference, should do if: the aircraft must depart from its assigned track; the aircraft must depart from its assigned cruising level; the aircraft is unable to notify an ATS unit of the unlawful interference.</t>
  </si>
  <si>
    <t>Describe what the PIC should attempt to do with regard to broadcast warnings and the level at which to proceed, in a situation of unlawful interference, if no applicable regional procedures for in-flight contingencies have been established. Source: ICAO Annex 2, Attachment B ‘Unlawful interference’</t>
  </si>
  <si>
    <t>010.12.07.01.03</t>
  </si>
  <si>
    <t>Describe what the PIC should attempt to do with regard to broadcast warnings and the level at which to proceed, in a situation of unlawful interference, if no applicable regional procedures for in-flight contingencies have been established.</t>
  </si>
  <si>
    <t>ICAO Annex 6 - Operation of Aircraft Chapter 13 - Security</t>
  </si>
  <si>
    <t>010.12.07.02</t>
  </si>
  <si>
    <t>ICAO Annex 6 - Operation of Aircraft - Security</t>
  </si>
  <si>
    <t>ICAO Annex 6, Part I, Chapter 13; 
ICAO Annex 6, Part III, Section II, Chapter 11</t>
  </si>
  <si>
    <t>Describe the special considerations referring to flight crew compartment doors with regard to aviation security. Source: ICAO Annex 6, Part I - International Commercial Air Transport - Aeroplanes, Chapter 13, 13.2 Security of the flight crew compartment</t>
  </si>
  <si>
    <t>010.12.07.02.01</t>
  </si>
  <si>
    <t>Describe the special considerations referring to flight crew compartment doors with regard to aviation security.</t>
  </si>
  <si>
    <t>ICAO Annex 6, Part I — International Commercial Air Transport — Aeroplanes,Chapter 13, 13.2 Security of the flight crew compartment</t>
  </si>
  <si>
    <t>ICAO Annex 14 Volume I - Aerodromes Chapter 3 - Physical characteristics</t>
  </si>
  <si>
    <t>010.12.07.03</t>
  </si>
  <si>
    <t>ICAO Annex 14 Volume I - Aerodromes - Physical characteristics</t>
  </si>
  <si>
    <t>ICAO Annex 14, Vol. I, Chapter 3; see also CS ADR-DSN</t>
  </si>
  <si>
    <t>Describe what minimum distance an isolated aircraft parking position (after the aircraft has been subjected to unlawful interference) should have from other parking positions, buildings or public areas. Source: ICAO Annex 14 Volume I, Chapter 3, 3.14 Isolated aircraft parking position</t>
  </si>
  <si>
    <t>010.12.07.03.01</t>
  </si>
  <si>
    <t>Describe what minimum distance an isolated aircraft parking position (after the aircraft has been subjected to unlawful interference) should have from other parking positions, buildings or public areas.</t>
  </si>
  <si>
    <t>ICAO Annex 14 Volume I, Chapter 3, 3.14 Isolated aircraft parking position; see also CS ADR-DSN, Chapter F (CS ADR-DSN.F.370)</t>
  </si>
  <si>
    <t>010.12.07.04</t>
  </si>
  <si>
    <t>Describe the considerations that must take place with regard to a taxi clearance in case an aircraft is known or believed to have been subjected to unlawful interference. Source: ICAO Doc 4444, Chapter 15, 15.1.3 Unlawful interference and aircraft bomb threat</t>
  </si>
  <si>
    <t>010.12.07.04.01</t>
  </si>
  <si>
    <t>Describe the considerations that must take place with regard to a taxi clearance in case an aircraft is known or believed to have been subjected to unlawful interference.</t>
  </si>
  <si>
    <t>AIRCRAFT ACCIDENT AND INCIDENT INVESTIGATION</t>
  </si>
  <si>
    <t>010.13.00.00</t>
  </si>
  <si>
    <t>Essential definitions of ICAO Annex 13</t>
  </si>
  <si>
    <t>010.13.01.00</t>
  </si>
  <si>
    <t>ICAO Annex 13</t>
  </si>
  <si>
    <t>Definitions and descriptions</t>
  </si>
  <si>
    <t>010.13.01.01</t>
  </si>
  <si>
    <t>Recall the definitions of the following terms accident, aircraft, flight recorder, incident, investigation, maximum mass, operator, serious incident, serious injury, State of Design, State of Manufacture, State of Occurrence, State of the Operator, State of Registry. Source: ICAO Annex 13, Chapter 1 Definitions</t>
  </si>
  <si>
    <t>010.13.01.01.01</t>
  </si>
  <si>
    <t>Recall the definitions of the following terms: accident, aircraft, flight recorder, incident, investigation, maximum mass, operator, serious incident, serious injury, State of Design, State of Manufacture, State of Occurrence, State of the Operator, State of Registry.</t>
  </si>
  <si>
    <t>ICAO Annex 13, Chapter 1 Definitions</t>
  </si>
  <si>
    <t>Explain the difference between ‘serious incident’ and ‘accident’. Source: ICAO Annex 13, Chapter 1 Definitions and Attachment C ‘List of examples of serious incidents’</t>
  </si>
  <si>
    <t>010.13.01.01.02</t>
  </si>
  <si>
    <t>Explain the difference between ‘serious incident’ and ‘accident’.</t>
  </si>
  <si>
    <t>ICAO Annex 13, Chapter 1 Definitions and Attachment C ‘List of examples of serious incidents’</t>
  </si>
  <si>
    <t>Determine whether a certain occurrence has to be defined as a serious incident or as an accident. Source: ICAO Annex 13, Chapter 1 Definitions and Attachment C ‘List of examples of serious incidents’</t>
  </si>
  <si>
    <t>010.13.01.01.03</t>
  </si>
  <si>
    <t>Determine whether a certain occurrence has to be defined as a serious incident or as an accident.</t>
  </si>
  <si>
    <t>Recognise the description of an accident or incident. Source: ICAO Annex 13, Chapter 1 Definitions</t>
  </si>
  <si>
    <t>010.13.01.01.04</t>
  </si>
  <si>
    <t>Recognise the description of an accident or incident.</t>
  </si>
  <si>
    <t>Accident and incident investigation in ICAO Annex 13</t>
  </si>
  <si>
    <t>010.13.02.00</t>
  </si>
  <si>
    <t>Objectives and procedures</t>
  </si>
  <si>
    <t>010.13.02.01</t>
  </si>
  <si>
    <t>State the objective(s) of the investigation of an accident or incident according to ICAO Annex 13. Source: ICAO Annex 13, Chapter 3, 3.1 Objective of the investigation</t>
  </si>
  <si>
    <t>010.13.02.01.01</t>
  </si>
  <si>
    <t>State the objective(s) of the investigation of an accident or incident according to ICAO Annex 13.</t>
  </si>
  <si>
    <t>ICAO Annex 13, Chapter 3, 3.1 Objective of the investigation</t>
  </si>
  <si>
    <t>Describe the general procedures for the investigation of an accident or incident according to ICAO Annex 13. Source: ICAO Annex 13, Chapter 4, 4.1; ICAO Annex 13, Chapter 5, 5.1 to 5.4.1</t>
  </si>
  <si>
    <t>010.13.02.01.02</t>
  </si>
  <si>
    <t>Describe the general procedures for the investigation of an accident or incident according to ICAO Annex 13.</t>
  </si>
  <si>
    <t>ICAO Annex 13, Chapter 4, 4.1;
ICAO Annex 13, Chapter 5, 5.1 to 5.4.1</t>
  </si>
  <si>
    <r>
      <t>Accident and incident investigation in EU regulations</t>
    </r>
    <r>
      <rPr>
        <b/>
        <strike/>
        <sz val="10"/>
        <color rgb="FF000000"/>
        <rFont val="Calibri"/>
        <family val="2"/>
        <scheme val="minor"/>
      </rPr>
      <t xml:space="preserve"> </t>
    </r>
  </si>
  <si>
    <t>010.13.03.00</t>
  </si>
  <si>
    <t>Reg. (EU) No 996/2010</t>
  </si>
  <si>
    <t>Occurrences</t>
  </si>
  <si>
    <t>010.13.03.01</t>
  </si>
  <si>
    <t xml:space="preserve">Occurrences </t>
  </si>
  <si>
    <t>Identify an occurrence as being either an accident, incident or serious incident in Regulation (EU) No 996/2010 of the European Parliament and of the Council of 20 October 2010 on the investigation and prevention of accidents and incidents in civil aviation. Source: Regulation (EU) No 996/2010, Article 2(1), (7) and (16) and Annex ‘List of examples of serious incidents’</t>
  </si>
  <si>
    <t>010.13.03.01.01</t>
  </si>
  <si>
    <t>Identify an occurrence as being either an accident, incident or serious incident in Regulation (EU) No 996/2010 of the European Parliament and of the Council of 20 October 2010 on the investigation and prevention of accidents and incidents in civil aviation.</t>
  </si>
  <si>
    <t>Regulation (EU) No 996/2010, Article 2(1), (7) and (16) and Annex ‘List of examples of serious incidents’</t>
  </si>
  <si>
    <t>Describe the relationship between Regulation (EU) No 996/2010 of the European Parliament and of the Council of 20 October 2010 on the investigation and prevention of accidents and incidents in civil aviation and Regulation (EU) No 376/2014 of the European Parliament and of the Council of 3 April 2014 on the reporting, analysis and follow-up of occurrences in civil aviation. Source: Regulation (EU) No 376/2014, p. L122/18 (3) and p. L122/21 (28); Regulation (EU) No 996/2010</t>
  </si>
  <si>
    <t>010.13.03.01.02</t>
  </si>
  <si>
    <t xml:space="preserve">Describe the relationship between Regulation (EU) No 996/2010 of the European Parliament and of the Council of 20 October 2010 on the investigation and prevention of accidents and incidents in civil aviation and Regulation (EU) No 376/2014 of the European Parliament and of the Council of 3 April 2014 on the reporting, analysis and follow-up of occurrences in civil aviation. </t>
  </si>
  <si>
    <t xml:space="preserve">Regulation (EU) No 376/2014, p. L122/18 (3) and p. L122/21 (28);
Regulation (EU) No 996/2010 </t>
  </si>
  <si>
    <t>State the subject matter and scope of Regulation (EU) No 376/2014 (Article 3). Source: Regulation (EU) No 376/2014, Article 3</t>
  </si>
  <si>
    <t>010.13.03.01.03</t>
  </si>
  <si>
    <t>State the subject matter and scope of Regulation (EU) No 376/2014.</t>
  </si>
  <si>
    <t>Regulation (EU) No 376/2014, Article 3</t>
  </si>
  <si>
    <t>Identify occurrences that must be reported (Regulation (EU) No 376/2014, Article 4). Source: Regulation (EU) No 376/2014, Article 4</t>
  </si>
  <si>
    <t>010.13.03.01.04</t>
  </si>
  <si>
    <r>
      <t>Identify occurrences that must be reported.</t>
    </r>
    <r>
      <rPr>
        <strike/>
        <sz val="10"/>
        <color rgb="FF000000"/>
        <rFont val="Calibri"/>
        <family val="2"/>
        <scheme val="minor"/>
      </rPr>
      <t xml:space="preserve"> </t>
    </r>
  </si>
  <si>
    <t>Regulation (EU) No 376/2014, Article 4</t>
  </si>
  <si>
    <t>Identify occurrences that should be voluntarily reported (Regulation (EU) No 376/2014, Article 5). Source: Regulation (EU) No 376/2014, Article 5</t>
  </si>
  <si>
    <t>010.13.03.01.05</t>
  </si>
  <si>
    <t xml:space="preserve">Identify occurrences that should be voluntarily reported. </t>
  </si>
  <si>
    <t>Regulation (EU) No 376/2014, Article 5</t>
  </si>
  <si>
    <t>Describe how information from occurrences is collected, stored and analysed (Regulation (EU) No 376/2014, Articles 6, 8, 13 and 14). Source: Regulation (EU) No 376/2014, Articles 6, 8, 13 and 14</t>
  </si>
  <si>
    <t>010.13.03.01.06</t>
  </si>
  <si>
    <t xml:space="preserve">Describe how information from occurrences is collected, stored and analysed. </t>
  </si>
  <si>
    <t>Regulation (EU) No 376/2014, Articles 6, 8, 13 and 14</t>
  </si>
  <si>
    <t>Total</t>
  </si>
  <si>
    <t>Source / Comment for ECQB 2026</t>
  </si>
  <si>
    <t>Explain the advantages and disadvantages of a NOTAR design.</t>
  </si>
  <si>
    <t>021.17.02.07.03</t>
  </si>
  <si>
    <t>Explain the control concepts of a NOTAR.</t>
  </si>
  <si>
    <t>021.17.02.07.02</t>
  </si>
  <si>
    <t>Describe the technical layout of a NOTAR design.</t>
  </si>
  <si>
    <t>021.17.02.07.01</t>
  </si>
  <si>
    <t>No tail rotor (NOTAR)</t>
  </si>
  <si>
    <t>021.17.02.07</t>
  </si>
  <si>
    <t>Explain the advantages and disadvantages of a Fenestron tail rotor.</t>
  </si>
  <si>
    <t>021.17.02.06.02</t>
  </si>
  <si>
    <t>Describe the technical layout of a Fenestron tail rotor.</t>
  </si>
  <si>
    <t>021.17.02.06.01</t>
  </si>
  <si>
    <t>The Fenestron</t>
  </si>
  <si>
    <t>021.17.02.06</t>
  </si>
  <si>
    <t>Describe the adjustment of yaw pedals in the cockpit to obtain full-control authority of the tail rotor.</t>
  </si>
  <si>
    <t>021.17.02.05.01</t>
  </si>
  <si>
    <t>Adjustment</t>
  </si>
  <si>
    <t>021.17.02.05</t>
  </si>
  <si>
    <t>Describe the method of checking the strike indicators placed on the tip of some tail-rotor blades.</t>
  </si>
  <si>
    <t>021.17.02.04.02</t>
  </si>
  <si>
    <t>Describe the structural limitations of the tail-rotor blades.</t>
  </si>
  <si>
    <t>021.17.02.04.01</t>
  </si>
  <si>
    <t>Structural limitations</t>
  </si>
  <si>
    <t>021.17.02.04</t>
  </si>
  <si>
    <t>Explain balancing and tracking of the tail rotor.</t>
  </si>
  <si>
    <t>021.17.02.03.03</t>
  </si>
  <si>
    <t>Explain the sources of vibration of the tail rotor and the resulting high frequencies.</t>
  </si>
  <si>
    <t>021.17.02.03.02</t>
  </si>
  <si>
    <t>Describe the tail-rotor blade-loading on the ground and in flight.</t>
  </si>
  <si>
    <t>021.17.02.03.01</t>
  </si>
  <si>
    <t>Stresses, vibrations and balancing</t>
  </si>
  <si>
    <t>021.17.02.03</t>
  </si>
  <si>
    <t>021.17.02.02</t>
  </si>
  <si>
    <t>Describe the dangers to ground personnel and to the rotor blades, and how to minimise these dangers.</t>
  </si>
  <si>
    <t>021.17.02.01.05</t>
  </si>
  <si>
    <t>Describe the two-bladed rotor with a teetering hinge, and rotors with more than two blades.</t>
  </si>
  <si>
    <t>021.17.02.01.04</t>
  </si>
  <si>
    <t>Describe how, for some helicopters, anti-icing/de-icing systems are designed into the blade construction.</t>
  </si>
  <si>
    <t>021.17.02.01.03</t>
  </si>
  <si>
    <t>Explain that ballast weights are located at the inboard trailing edge and tip of blades, and that the weights used are determined when the blades are manufactured.</t>
  </si>
  <si>
    <t>021.17.02.01.02</t>
  </si>
  <si>
    <t>Describe the most common design of tail-rotor blade construction, consisting of stainless steel shell reinforced by a honeycomb filler and stainless steel leading abrasive strip.</t>
  </si>
  <si>
    <t>021.17.02.01.01</t>
  </si>
  <si>
    <t>Design, construction</t>
  </si>
  <si>
    <t>021.17.02.01</t>
  </si>
  <si>
    <t>Tail-rotor design and blade design</t>
  </si>
  <si>
    <t>021.17.02.00</t>
  </si>
  <si>
    <t>Explain blade imbalances, causes, and effects.</t>
  </si>
  <si>
    <t>021.17.01.08.01</t>
  </si>
  <si>
    <t>Lateral vibrations</t>
  </si>
  <si>
    <t>021.17.01.08</t>
  </si>
  <si>
    <t>Explain the thrust variation in the case of an out-of-track blade, causes, and frequencies (one-per-revolution).</t>
  </si>
  <si>
    <t>021.17.01.07.03</t>
  </si>
  <si>
    <t>Show the resulting frequencies and amplitudes as a function of the number of blades.</t>
  </si>
  <si>
    <t>021.17.01.07.02</t>
  </si>
  <si>
    <t>Explain the lift (thrust) variations per revolution of a blade and the resulting vertical total rotor thrust (TRT) variation in the case of perfectly identical blades.</t>
  </si>
  <si>
    <t>021.17.01.07.01</t>
  </si>
  <si>
    <t>Origins of the vertical vibrations</t>
  </si>
  <si>
    <t>021.17.01.07</t>
  </si>
  <si>
    <t>Describe the various blade-tip shapes used by different manufacturers and compare their advantages and disadvantages.</t>
  </si>
  <si>
    <t>021.17.01.06.01</t>
  </si>
  <si>
    <t>Tip shape</t>
  </si>
  <si>
    <t>021.17.01.06</t>
  </si>
  <si>
    <t>Explain the use of trim tabs.</t>
  </si>
  <si>
    <t>021.17.01.05.01</t>
  </si>
  <si>
    <t>021.17.01.05</t>
  </si>
  <si>
    <t>Explain the structural limitations in terms of bending and rotor rpm.</t>
  </si>
  <si>
    <t>021.17.01.04.01</t>
  </si>
  <si>
    <t>021.17.01.04</t>
  </si>
  <si>
    <t>Describe the working principle of the flexible element in the hingeless rotor and describe the equivalent flapping hinge offset compared to that of the articulated rotor.</t>
  </si>
  <si>
    <t>021.17.01.03.06</t>
  </si>
  <si>
    <t>Explain why flapping hinges do not transfer such moments. Show the small flapping hinge offset on fully articulated rotors and zero offset in the case of teetering rotors.</t>
  </si>
  <si>
    <t>021.17.01.03.05</t>
  </si>
  <si>
    <t>Assume a rigid attachment and show how thrust may cause huge oscillating bending moments which stress the attachment.</t>
  </si>
  <si>
    <t>021.17.01.03.04</t>
  </si>
  <si>
    <t>Show how the centrifugal forces depend on rotor rpm and blade mass and how they pull on the blade’s attachment to the hub. Justify the upper limit of the rotor rpm.</t>
  </si>
  <si>
    <t>021.17.01.03.03</t>
  </si>
  <si>
    <t>Describe where the most common stress areas are on rotor blades.</t>
  </si>
  <si>
    <t>021.17.01.03.02</t>
  </si>
  <si>
    <t>Describe main-rotor blade-loading on the ground and in flight.</t>
  </si>
  <si>
    <t>021.17.01.03.01</t>
  </si>
  <si>
    <t>Forces and stresses</t>
  </si>
  <si>
    <t>021.17.01.03</t>
  </si>
  <si>
    <t>Explain the necessity for drag dampers.</t>
  </si>
  <si>
    <t>021.17.01.02.04</t>
  </si>
  <si>
    <t>Describe the drag hinge of the fully articulated rotor and the lag flexure in the hingeless rotor.</t>
  </si>
  <si>
    <t>021.17.01.02.03</t>
  </si>
  <si>
    <t>List the main structural components of a main-rotor blade and their function.</t>
  </si>
  <si>
    <t>021.17.01.02.02</t>
  </si>
  <si>
    <t>List the materials used in the construction of main-rotor blades.</t>
  </si>
  <si>
    <t>021.17.01.02.01</t>
  </si>
  <si>
    <t>Structural components and materials</t>
  </si>
  <si>
    <t>021.17.01.02</t>
  </si>
  <si>
    <t>Describe the fully articulated rotor with hinges and feathering hinges.</t>
  </si>
  <si>
    <t>021.17.01.01.03</t>
  </si>
  <si>
    <t>Describe the principles of heating systems/pads on some blades for anti-icing/de-icing.</t>
  </si>
  <si>
    <t>021.17.01.01.02</t>
  </si>
  <si>
    <t>Describe the different types of blade construction and the need for torsional stiffness.</t>
  </si>
  <si>
    <t>021.17.01.01.01</t>
  </si>
  <si>
    <t>021.17.01.01</t>
  </si>
  <si>
    <t>Main-rotor design and blade design</t>
  </si>
  <si>
    <t>021.17.01.00</t>
  </si>
  <si>
    <t>HELICOPTER: BLADES</t>
  </si>
  <si>
    <t>021.17.00.00</t>
  </si>
  <si>
    <t>Explain the implications regarding the engagement and disengagement of the freewheel.</t>
  </si>
  <si>
    <t>021.16.07.01.05</t>
  </si>
  <si>
    <t xml:space="preserve">Identify the various locations of freewheels in power plant and transmission systems. </t>
  </si>
  <si>
    <t>021.16.07.01.04</t>
  </si>
  <si>
    <t xml:space="preserve">List the typical components of the various freewheels. </t>
  </si>
  <si>
    <t>021.16.07.01.03</t>
  </si>
  <si>
    <t xml:space="preserve">Describe and explain the operation of a: cam- and roller-type freewheel; sprag-clutch-type freewheel. </t>
  </si>
  <si>
    <t>021.16.07.01.02</t>
  </si>
  <si>
    <t>Explain the purpose of a freewheel.</t>
  </si>
  <si>
    <t>021.16.07.01.01</t>
  </si>
  <si>
    <t>Purpose, operation, components, location</t>
  </si>
  <si>
    <t>021.16.07.01</t>
  </si>
  <si>
    <t>Freewheels</t>
  </si>
  <si>
    <t>021.16.07.00</t>
  </si>
  <si>
    <t xml:space="preserve">Identify the following methods by which clutch serviceability can be ascertained: brake-shoe dust; vibration; main-rotor run-down time; engine speed at time of main-rotor engagement; belt tensioning; start protection in a belt-drive clutch system. </t>
  </si>
  <si>
    <t>021.16.06.01.04</t>
  </si>
  <si>
    <t>List the typical components of the various clutches.</t>
  </si>
  <si>
    <t>021.16.06.01.03</t>
  </si>
  <si>
    <t xml:space="preserve">Describe and explain the operation of a: centrifugal clutch; actuated clutch. </t>
  </si>
  <si>
    <t>021.16.06.01.02</t>
  </si>
  <si>
    <t>Explain the purpose of a clutch.</t>
  </si>
  <si>
    <t>021.16.06.01.01</t>
  </si>
  <si>
    <t>Purpose, operation, components, serviceability</t>
  </si>
  <si>
    <t>021.16.06.01</t>
  </si>
  <si>
    <t>Clutches</t>
  </si>
  <si>
    <t>021.16.06.00</t>
  </si>
  <si>
    <t>Explain how on most helicopters the tail-rotor gearbox contains gearing, etc., for the tail-rotor pitch-change mechanism.</t>
  </si>
  <si>
    <t>021.16.05.01.03</t>
  </si>
  <si>
    <t>Explain the lubrication requirements for intermediate and tail-rotor gearboxes and methods of checking levels.</t>
  </si>
  <si>
    <t>021.16.05.01.02</t>
  </si>
  <si>
    <t>Explain and describe the various arrangements when the drive changes direction and the need for an intermediate or tail gearbox.</t>
  </si>
  <si>
    <t>021.16.05.01.01</t>
  </si>
  <si>
    <t>Lubrication, gearing</t>
  </si>
  <si>
    <t>021.16.05.01</t>
  </si>
  <si>
    <t>Intermediate and tail gearbox</t>
  </si>
  <si>
    <t>021.16.05.00</t>
  </si>
  <si>
    <t>Describe and identify the construction and materials of tail-rotor/Fenestron driveshafts.</t>
  </si>
  <si>
    <t>021.16.04.01.07</t>
  </si>
  <si>
    <t>Describe the methods with which power is delivered to the tail rotor.</t>
  </si>
  <si>
    <t>021.16.04.01.06</t>
  </si>
  <si>
    <t>Explain the relationship between driveshaft speed and torque.</t>
  </si>
  <si>
    <t>021.16.04.01.05</t>
  </si>
  <si>
    <t>Identify how temporary misalignment occurs between driving and driven components.</t>
  </si>
  <si>
    <t>021.16.04.01.04</t>
  </si>
  <si>
    <t>Explain the need for alignment between the engine and the main- rotor gearbox.</t>
  </si>
  <si>
    <t>021.16.04.01.03</t>
  </si>
  <si>
    <t>Describe the material and construction of the driveshaft.</t>
  </si>
  <si>
    <t>021.16.04.01.02</t>
  </si>
  <si>
    <t>Describe how power is transmitted from the engine to the main-rotor gearbox.</t>
  </si>
  <si>
    <t>021.16.04.01.01</t>
  </si>
  <si>
    <t>Power, construction, materials, speed and torque</t>
  </si>
  <si>
    <t>021.16.04.01</t>
  </si>
  <si>
    <t>Driveshaft and associated installation</t>
  </si>
  <si>
    <t>021.16.04.00</t>
  </si>
  <si>
    <t xml:space="preserve">Explain how power for the air-conditioning system is taken from the auxiliary gearbox. </t>
  </si>
  <si>
    <t>021.16.03.01.01</t>
  </si>
  <si>
    <t>Powering the air-conditioning system</t>
  </si>
  <si>
    <t>021.16.03.01</t>
  </si>
  <si>
    <t>Auxiliary systems</t>
  </si>
  <si>
    <t>021.16.03.00</t>
  </si>
  <si>
    <t>List the following operational considerations for the use of rotor brakes: rotor speed at engagement of rotor brake; risk of blade sailing in windy conditions; risk of rotor-brake overheating and possible fire when brake is applied above the maximum limit, particularly when spilled hydraulic fluid is present; avoid stopping blades over jet-pipe exhaust with engine running; cockpit annunciation of rotor-brake operation.</t>
  </si>
  <si>
    <t>021.16.02.01.04</t>
  </si>
  <si>
    <t>Describe the different options for the location of the rotor brake.</t>
  </si>
  <si>
    <t>021.16.02.01.03</t>
  </si>
  <si>
    <t>Describe both hydraulic- and cable-operated rotor-brake systems.</t>
  </si>
  <si>
    <t>021.16.02.01.02</t>
  </si>
  <si>
    <t>Describe the main function of the disc type of rotor brake.</t>
  </si>
  <si>
    <t>021.16.02.01.01</t>
  </si>
  <si>
    <t>Types, operational considerations</t>
  </si>
  <si>
    <t>021.16.02.01</t>
  </si>
  <si>
    <t>Rotor brake</t>
  </si>
  <si>
    <t>021.16.02.00</t>
  </si>
  <si>
    <t>Describe how the passive vibration control works with gearbox mountings.</t>
  </si>
  <si>
    <t>021.16.01.01.03</t>
  </si>
  <si>
    <t>Describe the reason for limitations on multi-engine helicopter transmissions in various engine-out situations.</t>
  </si>
  <si>
    <t>021.16.01.01.02</t>
  </si>
  <si>
    <t>Describe the following main principles of helicopter transmission systems for single- and twin-engine helicopters: drive for the main and tail rotor; accessory drive for the generator(s), alternator(s), hydraulic and oil pumps, oil cooler(s) and tachometers.</t>
  </si>
  <si>
    <t>021.16.01.01.01</t>
  </si>
  <si>
    <t>Different types, design, operation, limitations</t>
  </si>
  <si>
    <t>021.16.01.01</t>
  </si>
  <si>
    <t>Main gearbox</t>
  </si>
  <si>
    <t>021.16.01.00</t>
  </si>
  <si>
    <t>HELICOPTER: TRANSMISSION</t>
  </si>
  <si>
    <t>021.16.00.00</t>
  </si>
  <si>
    <t xml:space="preserve">List and describe the various tail-rotor designs and construction methods used on helicopters currently in service. </t>
  </si>
  <si>
    <t>021.15.02.02.01</t>
  </si>
  <si>
    <t>Design and construction</t>
  </si>
  <si>
    <t>021.15.02.02</t>
  </si>
  <si>
    <t>Describe how the vertical fin on some types reduces the power demand of the tail rotor.</t>
  </si>
  <si>
    <t>021.15.02.01.08</t>
  </si>
  <si>
    <t>Explain the relationship between tail-rotor thrust and engine power.</t>
  </si>
  <si>
    <t>021.15.02.01.07</t>
  </si>
  <si>
    <t>Explain pitch-input mechanisms.</t>
  </si>
  <si>
    <t>021.15.02.01.06</t>
  </si>
  <si>
    <t>Explain and describe the following methods that helicopter designers use to minimise tail-rotor drift and roll: reducing the couple arm (tail rotor on a pylon); offsetting the rotor mast; use of ‘bias’ in cyclic control mechanism.</t>
  </si>
  <si>
    <t>021.15.02.01.05</t>
  </si>
  <si>
    <t>Explain and describe the structural limitations to the respective tail-rotor systems and possible limitations regarding the turning rate of the helicopter.</t>
  </si>
  <si>
    <t>021.15.02.01.04</t>
  </si>
  <si>
    <t>Explain and describe the methods to detect damage and cracks on the tail rotor and assembly.</t>
  </si>
  <si>
    <t>021.15.02.01.03</t>
  </si>
  <si>
    <t>Identify from a diagram the main structural components of the four main types of tail-rotor systems.</t>
  </si>
  <si>
    <t>021.15.02.01.02</t>
  </si>
  <si>
    <t>Describe the following tail-rotor systems: delta-3 hinge effect; multi-bladed delta-3 effect; Fenestron or ducted fan tail rotor; no tail rotor (NOTAR) low-velocity air jet flows from tangential slots (the Coanda effect); NOTAR high-velocity air jet flows from adjustable nozzles (the Coanda effect).</t>
  </si>
  <si>
    <t>021.15.02.01.01</t>
  </si>
  <si>
    <t>Types</t>
  </si>
  <si>
    <t>021.15.02.01</t>
  </si>
  <si>
    <t>Tail rotor</t>
  </si>
  <si>
    <t>021.15.02.00</t>
  </si>
  <si>
    <t>Describe and explain the methods of adjustment which are possible on various helicopter rotor-head assemblies.</t>
  </si>
  <si>
    <t>021.15.01.04.01</t>
  </si>
  <si>
    <t>021.15.01.04</t>
  </si>
  <si>
    <t>Describe the material technology used in rotor-head design, including construction, using the following materials or mixture of materials: composites; fibre-glass; alloys; elastomers.</t>
  </si>
  <si>
    <t>021.15.01.03.01</t>
  </si>
  <si>
    <t>021.15.01.03</t>
  </si>
  <si>
    <t>Describe the various rotor-head lubrication methods.</t>
  </si>
  <si>
    <t>021.15.01.02.04</t>
  </si>
  <si>
    <t>Explain and describe the structural limitations to respective rotor systems, including the dangers of negative G inputs to certain rotor-head systems.</t>
  </si>
  <si>
    <t>021.15.01.02.03</t>
  </si>
  <si>
    <t>List and describe the methods used to detect damage and cracks.</t>
  </si>
  <si>
    <t>021.15.01.02.02</t>
  </si>
  <si>
    <t>Identify from a diagram the main structural components of the main types of rotor-head systems.</t>
  </si>
  <si>
    <t>021.15.01.02.01</t>
  </si>
  <si>
    <t>Structural components and materials, stresses, structural limitations</t>
  </si>
  <si>
    <t>021.15.01.02</t>
  </si>
  <si>
    <t>Explain how flapping, dragging and feathering is achieved in each rotor-head system.</t>
  </si>
  <si>
    <t>021.15.01.01.03</t>
  </si>
  <si>
    <t>Describe in basic terms the following configuration of rotor systems and their advantages and disadvantages: tandem; coaxial; side by side.</t>
  </si>
  <si>
    <t>021.15.01.01.02</t>
  </si>
  <si>
    <t>Describe the following rotor-head systems: teetering (semi-articulated); articulated; hingeless (rigid); bearingless (semi-articulated).</t>
  </si>
  <si>
    <t>021.15.01.01.01</t>
  </si>
  <si>
    <t>021.15.01.01</t>
  </si>
  <si>
    <t>Main rotor</t>
  </si>
  <si>
    <t>021.15.01.00</t>
  </si>
  <si>
    <t>HELICOPTER: ROTOR HEADS</t>
  </si>
  <si>
    <t>021.15.00.00</t>
  </si>
  <si>
    <t>NVG - to be introduced at a later date</t>
  </si>
  <si>
    <t>021.14.01.03</t>
  </si>
  <si>
    <t>Explain and describe how the active vibration suppression system works through high-speed actuators and accelerometer inputs.</t>
  </si>
  <si>
    <t>021.14.01.02.01</t>
  </si>
  <si>
    <t>Active vibration suppression</t>
  </si>
  <si>
    <t>021.14.01.02</t>
  </si>
  <si>
    <t xml:space="preserve">Explain the system for ‘beeping’ the NR to its upper limit. </t>
  </si>
  <si>
    <t>021.14.01.01.01</t>
  </si>
  <si>
    <t>Variable rotor speed</t>
  </si>
  <si>
    <t>021.14.01.01</t>
  </si>
  <si>
    <t>Variable rotor speed, active vibration suppression, night-vision goggles (NVG)</t>
  </si>
  <si>
    <t>021.14.01.00</t>
  </si>
  <si>
    <t>HELICOPTER: MISCELLANEOUS SYSTEMS</t>
  </si>
  <si>
    <t>021.14.00.00</t>
  </si>
  <si>
    <t xml:space="preserve">State the dangers of grease or oil related to the use of oxygen systems. </t>
  </si>
  <si>
    <t>021.13.01.01.06</t>
  </si>
  <si>
    <t>Compare chemical oxygen generators to gaseous systems with respect to: capacity; flow regulation.</t>
  </si>
  <si>
    <t>021.13.01.01.05</t>
  </si>
  <si>
    <t>Describe the actuation methods (automatic and manual) and the functioning of a passenger oxygen mask.</t>
  </si>
  <si>
    <t>021.13.01.01.04</t>
  </si>
  <si>
    <t>Describe the following two oxygen systems that can be used to supply oxygen to passengers: fixed system (chemical oxygen generator or gaseous system); portable.</t>
  </si>
  <si>
    <t>021.13.01.01.03</t>
  </si>
  <si>
    <t>Describe the operating principle and the purposes of the following two portable oxygen systems: smoke hood; portable bottle.</t>
  </si>
  <si>
    <t>021.13.01.01.02</t>
  </si>
  <si>
    <t>Describe the basic operating principle of a cockpit oxygen system and describe the following different modes of operation: normal (diluter demand); 100 per cent; emergency.</t>
  </si>
  <si>
    <t>021.13.01.01.01</t>
  </si>
  <si>
    <t>Operating principles, actuation methods, comparison</t>
  </si>
  <si>
    <t>021.13.01.01</t>
  </si>
  <si>
    <t>Cockpit, portable and chemical oxygen systems</t>
  </si>
  <si>
    <t>021.13.01.00</t>
  </si>
  <si>
    <t>OXYGEN SYSTEMS</t>
  </si>
  <si>
    <t>021.13.00.00</t>
  </si>
  <si>
    <t>Explain the principle and method of operation of wipers for a helicopter.</t>
  </si>
  <si>
    <t>021.12.03.01.02</t>
  </si>
  <si>
    <t>Explain the principle and method of operation of the following windshield rain-protection systems for an aeroplane: wipers; liquids (rain-repellent); coating.</t>
  </si>
  <si>
    <t>021.12.03.01.01</t>
  </si>
  <si>
    <t>Principle and method of operation</t>
  </si>
  <si>
    <t>021.12.03.01</t>
  </si>
  <si>
    <t>Rain-protection system</t>
  </si>
  <si>
    <t>021.12.03.00</t>
  </si>
  <si>
    <t>Give an example of warnings, indications and function tests of a fire-protection system.</t>
  </si>
  <si>
    <t>021.12.02.02.04</t>
  </si>
  <si>
    <t>Explain why generally double-loop systems are used.</t>
  </si>
  <si>
    <t>021.12.02.02.03</t>
  </si>
  <si>
    <t>Explain fire-detection applications such as: bimetallic; continuous loop; gaseous loop (gas-filled detectors).</t>
  </si>
  <si>
    <t>021.12.02.02.02</t>
  </si>
  <si>
    <t>Explain the following principles of fire detection: resistance and capacitance; gas pressure.</t>
  </si>
  <si>
    <t>021.12.02.02.01</t>
  </si>
  <si>
    <t>Fire detection</t>
  </si>
  <si>
    <t>021.12.02.02</t>
  </si>
  <si>
    <t>CS 25.1195, (a) to (c)</t>
  </si>
  <si>
    <t>State that two discharges must be provided for each engine (see CS 25.1195(c) Fire-extinguisher systems).</t>
  </si>
  <si>
    <t>021.12.02.01.02</t>
  </si>
  <si>
    <t>Explain the operating principle of a built-in fire-extinguishing system and describe its components.</t>
  </si>
  <si>
    <t>021.12.02.01.01</t>
  </si>
  <si>
    <t>Fire extinguishing (engine and cargo compartments)</t>
  </si>
  <si>
    <t>021.12.02.01</t>
  </si>
  <si>
    <t>Fire-protection systems</t>
  </si>
  <si>
    <t>021.12.02.00</t>
  </si>
  <si>
    <t>Give an example of warnings, indications and function tests.</t>
  </si>
  <si>
    <t>021.12.01.01.02</t>
  </si>
  <si>
    <t>Explain the operating principle of the following types of smoke detection sensors: optical; ionising.</t>
  </si>
  <si>
    <t>021.12.01.01.01</t>
  </si>
  <si>
    <t>Types, design, operation, indications and warnings</t>
  </si>
  <si>
    <t>021.12.01.01</t>
  </si>
  <si>
    <t>Smoke detection</t>
  </si>
  <si>
    <t>021.12.01.00</t>
  </si>
  <si>
    <t>PROTECTION AND DETECTION SYSTEMS</t>
  </si>
  <si>
    <t>021.12.00.00</t>
  </si>
  <si>
    <t>Describe the APU’s automatic shutdown protection.</t>
  </si>
  <si>
    <t>021.11.06.01.05</t>
  </si>
  <si>
    <t>Name the typical APU control and monitoring instruments.</t>
  </si>
  <si>
    <t>021.11.06.01.04</t>
  </si>
  <si>
    <t>Define ‘maximum operating and maximum starting altitude’.</t>
  </si>
  <si>
    <t>021.11.06.01.03</t>
  </si>
  <si>
    <t>State the difference between the two types of APU inlets.</t>
  </si>
  <si>
    <t>021.11.06.01.02</t>
  </si>
  <si>
    <t>State that an APU is a gas turbine engine and list its tasks.</t>
  </si>
  <si>
    <t>021.11.06.01.01</t>
  </si>
  <si>
    <t>Design, operation, functions, operational limitations</t>
  </si>
  <si>
    <t>021.11.06.01</t>
  </si>
  <si>
    <t>Auxiliary power unit (APU)</t>
  </si>
  <si>
    <t>021.11.06.00</t>
  </si>
  <si>
    <t>Describe overtorquing and explain the consequences.</t>
  </si>
  <si>
    <t>021.11.05.02.09</t>
  </si>
  <si>
    <t>Explain that, on some helicopters, exceeding the TOT limit may cause the main rotor to droop (slow down).</t>
  </si>
  <si>
    <t>021.11.05.02.08</t>
  </si>
  <si>
    <t>Describe the effects of use of bleed air on engine parameters.</t>
  </si>
  <si>
    <t>021.11.05.02.07</t>
  </si>
  <si>
    <t>Explain the reason why the engine performance is less when aircraft accessories (i.e. anti-ice, heating, hoist, filters) are switched on.</t>
  </si>
  <si>
    <t>021.11.05.02.06</t>
  </si>
  <si>
    <t>Explain that hovering downwind, on some helicopters, will noticeably increase the engine TOT.</t>
  </si>
  <si>
    <t>021.11.05.02.05</t>
  </si>
  <si>
    <t>Describe and explain the relationship between maximum torque available and density altitude, which leads to decreasing torque available with the increase of density altitude.</t>
  </si>
  <si>
    <t>021.11.05.02.04</t>
  </si>
  <si>
    <t>Explain why TOT is a limiting factor for helicopter performance.</t>
  </si>
  <si>
    <t>021.11.05.02.03</t>
  </si>
  <si>
    <t>Describe turbine outlet temperature (TOT) limits for take-off.</t>
  </si>
  <si>
    <t>021.11.05.02.02</t>
  </si>
  <si>
    <t>Describe engine rating torque limits for take-off, transient and maximum continuous.</t>
  </si>
  <si>
    <t>021.11.05.02.01</t>
  </si>
  <si>
    <t>Helicopter engine ratings, engine performance and limitations, engine handling: torque, performance aspects and limitations</t>
  </si>
  <si>
    <t>021.11.05.02</t>
  </si>
  <si>
    <t>Describe the effects of use of bleed air on rpm, EGT, thrust, and specific fuel consumption.</t>
  </si>
  <si>
    <t>021.11.05.01.06</t>
  </si>
  <si>
    <t>Explain the use of reduced (flexible) and derated thrust for take-off, and explain the advantages and disadvantages when compared with a full-rated take-off.</t>
  </si>
  <si>
    <t>021.11.05.01.05</t>
  </si>
  <si>
    <t xml:space="preserve">Define the term ‘engine pressure ratio’ (EPR). </t>
  </si>
  <si>
    <t>021.11.05.01.04</t>
  </si>
  <si>
    <t>Explain the term ‘flat-rated engine’ by describing the change of take-off thrust, turbine inlet temperature and engine rpm with outside air temperature (OAT).</t>
  </si>
  <si>
    <t>021.11.05.01.03</t>
  </si>
  <si>
    <t>Describe the variation of thrust and specific fuel consumption with TAS at constant altitude.</t>
  </si>
  <si>
    <t>021.11.05.01.02</t>
  </si>
  <si>
    <t>Describe the variation of thrust and specific fuel consumption with altitude at constant TAS.</t>
  </si>
  <si>
    <t>021.11.05.01.01</t>
  </si>
  <si>
    <t>Thrust, performance aspects, and limitations</t>
  </si>
  <si>
    <t>021.11.05.01</t>
  </si>
  <si>
    <t>Performance aspects</t>
  </si>
  <si>
    <t>021.11.05.00</t>
  </si>
  <si>
    <t>Explain the relight envelope.</t>
  </si>
  <si>
    <t>021.11.04.03.01</t>
  </si>
  <si>
    <t>Relight envelope</t>
  </si>
  <si>
    <t>021.11.04.03</t>
  </si>
  <si>
    <t>Describe the indications and the possible causes of the following helicopter starting malfunctions: false (dry or wet) start; tailpipe fire (torching); hot start; abortive (hung) start; no N1 rotation; freewheel failure; no FADEC indications.</t>
  </si>
  <si>
    <t>021.11.04.02.02</t>
  </si>
  <si>
    <t>Describe the indications and the possible causes of the following aeroplane starting malfunctions: false (dry or wet) start; tailpipe fire (torching); hot start; abortive (hung) start; no N1 rotation; no FADEC indications.</t>
  </si>
  <si>
    <t>021.11.04.02.01</t>
  </si>
  <si>
    <t>Starting malfunctions</t>
  </si>
  <si>
    <t>021.11.04.02</t>
  </si>
  <si>
    <t>Describe how to identify and assess engine damage based on instrument indications.</t>
  </si>
  <si>
    <t>021.11.04.01.18</t>
  </si>
  <si>
    <t>Give examples of monitoring instruments of an engine.</t>
  </si>
  <si>
    <t>021.11.04.01.17</t>
  </si>
  <si>
    <t>Explain oil-filter clogging (blockage) and the implications for the lubrication system.</t>
  </si>
  <si>
    <t>021.11.04.01.16</t>
  </si>
  <si>
    <t>Describe the potential consequences of a leak in the following two designs of fuel and oil heat exchanger: oil pressure higher than fuel pressure with oil leaking into the fuel system, potentially affecting the combustion and running of the engine; fuel pressure higher than oil pressure with fuel leaking into the oil system, potentially increasing the risk of a fire due to fuel entering warm parts of the engine that should be free from fuel.</t>
  </si>
  <si>
    <t>021.11.04.01.15</t>
  </si>
  <si>
    <t>State the possible causes of engine seizure and explain their preventative measures.</t>
  </si>
  <si>
    <t>021.11.04.01.14</t>
  </si>
  <si>
    <t>Explain the term ‘engine seizure’.</t>
  </si>
  <si>
    <t>021.11.04.01.13</t>
  </si>
  <si>
    <t>Explain the limitations on the use of the thrust-reverser system at low forward speed.</t>
  </si>
  <si>
    <t>021.11.04.01.12</t>
  </si>
  <si>
    <t>Explain why engine-limit exceedances must be reported.</t>
  </si>
  <si>
    <t>021.11.04.01.11</t>
  </si>
  <si>
    <t>Describe the possible effects on engine components when EGT limits are exceeded.</t>
  </si>
  <si>
    <t>021.11.04.01.10</t>
  </si>
  <si>
    <t>Describe the effect of engine acceleration and deceleration on the EGT.</t>
  </si>
  <si>
    <t>021.11.04.01.09</t>
  </si>
  <si>
    <t xml:space="preserve">Explain how the exhaust gas temperature is used to monitor turbine stress. </t>
  </si>
  <si>
    <t>021.11.04.01.08</t>
  </si>
  <si>
    <t>Explain the purpose of engine trending.</t>
  </si>
  <si>
    <t>021.11.04.01.07</t>
  </si>
  <si>
    <t>Explain the dangers of inadvertent beta-range selection in flight for a turboprop.</t>
  </si>
  <si>
    <t>021.11.04.01.06</t>
  </si>
  <si>
    <t>Describe the terms ‘alpha range’, ‘beta range’ and ‘reverse thrust’ as applied to a turboprop power lever.</t>
  </si>
  <si>
    <t>021.11.04.01.05</t>
  </si>
  <si>
    <t>State the parameters that can be used for setting and monitoring the thrust/power.</t>
  </si>
  <si>
    <t>021.11.04.01.04</t>
  </si>
  <si>
    <t>Explain the reason for the difference between ground and approach flight idle values (rpm).</t>
  </si>
  <si>
    <t>021.11.04.01.03</t>
  </si>
  <si>
    <t>Explain spool-up time.</t>
  </si>
  <si>
    <t>021.11.04.01.02</t>
  </si>
  <si>
    <t>Explain the following aeroplane engine ratings: take-off; go-around; maximum continuous thrust/power; maximum climb thrust/power.</t>
  </si>
  <si>
    <t>021.11.04.01.01</t>
  </si>
  <si>
    <t>021.11.04.01</t>
  </si>
  <si>
    <t>Engine operation and monitoring</t>
  </si>
  <si>
    <t>021.11.04.00</t>
  </si>
  <si>
    <t>Explain and describe why the engine drives the accessory gearbox.</t>
  </si>
  <si>
    <t>021.11.03.08.09</t>
  </si>
  <si>
    <t>Explain and describe the starter motor and the sequence of events when starting, and that for most helicopters the starter becomes the generator after the starting sequence is over.</t>
  </si>
  <si>
    <t>021.11.03.08.08</t>
  </si>
  <si>
    <t>Explain and describe the ignition circuit for engine start and engine relight facility when the selection is set for both automatic and manual functions.</t>
  </si>
  <si>
    <t>021.11.03.08.07</t>
  </si>
  <si>
    <t>Explain the differences and appropriate use of straight oil and compound oil, and describe the oil numbering system for aviation use.</t>
  </si>
  <si>
    <t>021.11.03.08.06</t>
  </si>
  <si>
    <t>Identify the indications used to monitor a lubrication system including warning systems.</t>
  </si>
  <si>
    <t>021.11.03.08.05</t>
  </si>
  <si>
    <t>Identify and name the components of a helicopter lubrication system from a diagram.</t>
  </si>
  <si>
    <t>021.11.03.08.04</t>
  </si>
  <si>
    <t>Name the following main components of a helicopter lubrication system: reservoir; pump assembly; external oil filter; magnetic chip detectors, electronic chip detectors; thermostatic oil coolers; breather.</t>
  </si>
  <si>
    <t>021.11.03.08.03</t>
  </si>
  <si>
    <t>List and describe the common helicopter lubrication systems.</t>
  </si>
  <si>
    <t>021.11.03.08.02</t>
  </si>
  <si>
    <t>State the task of the lubrication system.</t>
  </si>
  <si>
    <t>021.11.03.08.01</t>
  </si>
  <si>
    <t>Helicopter specifics on design, operation and components for additional components and systems such as lubrication system, ignition circuit, starter, accessory gearbox</t>
  </si>
  <si>
    <t>021.11.03.08</t>
  </si>
  <si>
    <t>Describe the controls and indications provided for the thrust-reverser system.</t>
  </si>
  <si>
    <t>021.11.03.07.07</t>
  </si>
  <si>
    <t>Describe the protection features against inadvertent thrust-reverse deployment in flight as present on most transport aeroplanes.</t>
  </si>
  <si>
    <t>021.11.03.07.06</t>
  </si>
  <si>
    <t>Explain the implications of reversing the cold stream (fan reverser) only on a high bypass ratio engine.</t>
  </si>
  <si>
    <t>021.11.03.07.05</t>
  </si>
  <si>
    <t>Describe and explain the following different types of thrust-reverser systems: hot-stream reverser; clamshell or bucket-door system; cold-stream reverser (only turbofan engines); blocker doors; cascade vanes.</t>
  </si>
  <si>
    <t>021.11.03.07.04</t>
  </si>
  <si>
    <t>Identify the advantages and disadvantages of using reverse thrust.</t>
  </si>
  <si>
    <t>021.11.03.07.03</t>
  </si>
  <si>
    <t>Explain the principle of a reverse-thrust system.</t>
  </si>
  <si>
    <t>021.11.03.07.02</t>
  </si>
  <si>
    <t>Name the following main components of a reverse-thrust system and state their function: reverse-thrust select lever; power source (pneumatic or hydraulic); actuators; doors; annunciations.</t>
  </si>
  <si>
    <t>021.11.03.07.01</t>
  </si>
  <si>
    <t>Reverse thrust</t>
  </si>
  <si>
    <t>021.11.03.07</t>
  </si>
  <si>
    <t>Define ‘self-sustaining rpm’.</t>
  </si>
  <si>
    <t>021.11.03.06.05</t>
  </si>
  <si>
    <t xml:space="preserve">Describe a typical start sequence (on ground/in flight) for a turbofan. </t>
  </si>
  <si>
    <t>021.11.03.06.04</t>
  </si>
  <si>
    <t>Describe the following two types of starters: electric; pneumatic.</t>
  </si>
  <si>
    <t>021.11.03.06.03</t>
  </si>
  <si>
    <t>Explain the principle of a turbine engine start.</t>
  </si>
  <si>
    <t>021.11.03.06.02</t>
  </si>
  <si>
    <t>Name the main components of the starting system and state their function.</t>
  </si>
  <si>
    <t>021.11.03.06.01</t>
  </si>
  <si>
    <t>Engine starter</t>
  </si>
  <si>
    <t>021.11.03.06</t>
  </si>
  <si>
    <t>Explain the different modes of operation of the ignition system.</t>
  </si>
  <si>
    <t>021.11.03.05.04</t>
  </si>
  <si>
    <t>State why jet turbine engines are equipped with two electrically independent ignition systems.</t>
  </si>
  <si>
    <t>021.11.03.05.03</t>
  </si>
  <si>
    <t>Name the following main components of the ignition system and state their function: power sources; igniters.</t>
  </si>
  <si>
    <t>021.11.03.05.02</t>
  </si>
  <si>
    <t>State the task of the ignition system.</t>
  </si>
  <si>
    <t>021.11.03.05.01</t>
  </si>
  <si>
    <t>Engine ignition</t>
  </si>
  <si>
    <t>021.11.03.05</t>
  </si>
  <si>
    <t>Describe how the gearbox is driven and lubricated.</t>
  </si>
  <si>
    <t>021.11.03.04.02</t>
  </si>
  <si>
    <t>State the tasks of the auxiliary gearbox.</t>
  </si>
  <si>
    <t>021.11.03.04.01</t>
  </si>
  <si>
    <t>Engine auxiliary gearbox</t>
  </si>
  <si>
    <t>021.11.03.04</t>
  </si>
  <si>
    <t xml:space="preserve">Explain the use of compressor air in oil-sealing systems (e.g. labyrinth seals). </t>
  </si>
  <si>
    <t>021.11.03.03.04</t>
  </si>
  <si>
    <t>Explain that each spool is fitted with at least one ball bearing and two or more roller bearings.</t>
  </si>
  <si>
    <t>021.11.03.03.03</t>
  </si>
  <si>
    <t>Name the following main components of a lubrication system and state their function: oil tank and centrifugal breather; oil pumps (pressure and scavenge pumps); oil filters (including the bypass); oil sumps; chip detectors; coolers.</t>
  </si>
  <si>
    <t>021.11.03.03.02</t>
  </si>
  <si>
    <t>State the tasks of an engine lubrication system.</t>
  </si>
  <si>
    <t>021.11.03.03.01</t>
  </si>
  <si>
    <t>Engine lubrication</t>
  </si>
  <si>
    <t>021.11.03.03</t>
  </si>
  <si>
    <t>State that a FADEC must have its own source of electrical power.</t>
  </si>
  <si>
    <t>021.11.03.02.08</t>
  </si>
  <si>
    <t>State that a FADEC system uses its own sensors and that, in some cases, also data from aircraft systems is used.</t>
  </si>
  <si>
    <t>021.11.03.02.07</t>
  </si>
  <si>
    <t>State that all input and output data is checked by both channels in a FADEC system.</t>
  </si>
  <si>
    <t>021.11.03.02.06</t>
  </si>
  <si>
    <t>State the consequences of a FADEC single input data failure.</t>
  </si>
  <si>
    <t>021.11.03.02.05</t>
  </si>
  <si>
    <t xml:space="preserve">Explain how redundancy is achieved by using more than one channel in a FADEC system. </t>
  </si>
  <si>
    <t>021.11.03.02.04</t>
  </si>
  <si>
    <t>Describe a FADEC as a full-authority dual-channel system including functions such as an electronic engine control unit, wiring, sensors, variable vanes, active clearance control, bleed configuration, electrical signalling of thrust lever angle (TLA) (see also AMC to CS-E-50), and an EGT protection function and engine overspeed.</t>
  </si>
  <si>
    <t>021.11.03.02.03</t>
  </si>
  <si>
    <t xml:space="preserve">List the following different types of engine control systems: hydromechanical; hydromechanical with a limited authority electronic supervisor; single-channel FADEC with hydromechanical backup; dual-channel FADEC with no backup or any other combination. </t>
  </si>
  <si>
    <t>021.11.03.02.02</t>
  </si>
  <si>
    <t>State the tasks of the engine control system.</t>
  </si>
  <si>
    <t>021.11.03.02.01</t>
  </si>
  <si>
    <t>Engine control system</t>
  </si>
  <si>
    <t>021.11.03.02</t>
  </si>
  <si>
    <t>List the possible input parameters to a fuel control unit to achieve a given thrust/power setting.</t>
  </si>
  <si>
    <t>021.11.03.01.04</t>
  </si>
  <si>
    <t>State the tasks of the fuel control unit.</t>
  </si>
  <si>
    <t>021.11.03.01.03</t>
  </si>
  <si>
    <t>Name the two types of engine-driven high-pressure pumps, such as: gear-type; swash plate-type.</t>
  </si>
  <si>
    <t>021.11.03.01.02</t>
  </si>
  <si>
    <t>Name the main components of the engine fuel system and state their function: filters; low-pressure (LP) pump; high-pressure (HP) pump; fuel manifold; fuel nozzles; HP fuel cock; fuel control; or hydromechanical unit.</t>
  </si>
  <si>
    <t>021.11.03.01.01</t>
  </si>
  <si>
    <t>Engine fuel system</t>
  </si>
  <si>
    <t>021.11.03.01</t>
  </si>
  <si>
    <t>Additional components and systems</t>
  </si>
  <si>
    <t>021.11.03.00</t>
  </si>
  <si>
    <t>Describe the gas-parameter changes in the exhaust unit.</t>
  </si>
  <si>
    <t>021.11.02.07.02</t>
  </si>
  <si>
    <t>Describe the working principle of the exhaust unit.</t>
  </si>
  <si>
    <t>021.11.02.07.01</t>
  </si>
  <si>
    <t>Helicopter: exhaust</t>
  </si>
  <si>
    <t>021.11.02.07</t>
  </si>
  <si>
    <t>Describe the function of the heated pads on some helicopter air intakes.</t>
  </si>
  <si>
    <t>021.11.02.06.06</t>
  </si>
  <si>
    <t>Describe and explain the principles of air intake filter systems that can be fitted to some helicopters for operations in icing and sand conditions.</t>
  </si>
  <si>
    <t>021.11.02.06.05</t>
  </si>
  <si>
    <t>Describe the conditions and circumstances during ground operations when FOD is most likely to occur.</t>
  </si>
  <si>
    <t>021.11.02.06.04</t>
  </si>
  <si>
    <t>Describe the reasons for and the dangers of the following operational problems concerning engine air intake: airflow separations; intake icing; intake damage; FOD; heavy in-flight turbulence.</t>
  </si>
  <si>
    <t>021.11.02.06.03</t>
  </si>
  <si>
    <t>Describe the use of a convergent air-intake ducting on helicopters.</t>
  </si>
  <si>
    <t>021.11.02.06.02</t>
  </si>
  <si>
    <t>Name and explain the main task of the engine air intake.</t>
  </si>
  <si>
    <t>021.11.02.06.01</t>
  </si>
  <si>
    <t>Helicopter: air intake</t>
  </si>
  <si>
    <t>021.11.02.06</t>
  </si>
  <si>
    <t>Explain how jet exhaust noise can be reduced.</t>
  </si>
  <si>
    <t>021.11.02.05.05</t>
  </si>
  <si>
    <t>Define the term ‘choked exhaust nozzle’ (not applicable to turboprops).</t>
  </si>
  <si>
    <t>021.11.02.05.04</t>
  </si>
  <si>
    <t>021.11.02.05.03</t>
  </si>
  <si>
    <t>021.11.02.05.02</t>
  </si>
  <si>
    <t>Name the following main components of the exhaust unit and their function: jet pipe; propelling nozzle; exhaust cone.</t>
  </si>
  <si>
    <t>021.11.02.05.01</t>
  </si>
  <si>
    <t>Aeroplane: exhaust</t>
  </si>
  <si>
    <t>021.11.02.05</t>
  </si>
  <si>
    <t>Explain the high mechanical thermal stress in the turbine blades and wheels/discs.</t>
  </si>
  <si>
    <t>021.11.02.04.10</t>
  </si>
  <si>
    <t xml:space="preserve">Explain the divergent gas-flow annulus through an axial-flow turbine. </t>
  </si>
  <si>
    <t>021.11.02.04.09</t>
  </si>
  <si>
    <t>Explain why the available engine thrust is limited by the turbine inlet temperature.</t>
  </si>
  <si>
    <t>021.11.02.04.08</t>
  </si>
  <si>
    <t xml:space="preserve">Describe the implications of tip losses and the means to minimise them. </t>
  </si>
  <si>
    <t>021.11.02.04.07</t>
  </si>
  <si>
    <t>Describe the function and the working principle of active clearance control.</t>
  </si>
  <si>
    <t>021.11.02.04.06</t>
  </si>
  <si>
    <t>Describe the gas-parameter changes in a turbine stage.</t>
  </si>
  <si>
    <t>021.11.02.04.05</t>
  </si>
  <si>
    <t>Describe the working principle of a turbine.</t>
  </si>
  <si>
    <t>021.11.02.04.04</t>
  </si>
  <si>
    <t>Name the main components of a turbine stage and their function.</t>
  </si>
  <si>
    <t>021.11.02.04.03</t>
  </si>
  <si>
    <t>Describe the principles of operation of impulse, reaction and impulse-reaction axial flow turbines.</t>
  </si>
  <si>
    <t>021.11.02.04.02</t>
  </si>
  <si>
    <t>Explain the purpose of a turbine in different types of gas turbine engines.</t>
  </si>
  <si>
    <t>021.11.02.04.01</t>
  </si>
  <si>
    <t>Turbine</t>
  </si>
  <si>
    <t>021.11.02.04</t>
  </si>
  <si>
    <t>Describe the following types of combustion chambers and state the differences between them: can type; can-annular, cannular or turbo-annular; annular; reverse-flow annular.</t>
  </si>
  <si>
    <t>021.11.02.03.11</t>
  </si>
  <si>
    <t>State a typical maximum value of the outlet temperature of the combustion chamber.</t>
  </si>
  <si>
    <t>021.11.02.03.10</t>
  </si>
  <si>
    <t>Describe the gas-parameter changes in the combustion chamber.</t>
  </si>
  <si>
    <t>021.11.02.03.09</t>
  </si>
  <si>
    <t>Explain the following two mixture ratios: primary airflow to fuel; total airflow (within the combustion chamber) to fuel.</t>
  </si>
  <si>
    <t>021.11.02.03.08</t>
  </si>
  <si>
    <t>Define the terms ‘primary airflow’ and ‘secondary airflow’, and explain their purpose.</t>
  </si>
  <si>
    <t>021.11.02.03.07</t>
  </si>
  <si>
    <t>State the function of the drain valves.</t>
  </si>
  <si>
    <t>021.11.02.03.06</t>
  </si>
  <si>
    <t>State the function of the swirl vanes (swirler).</t>
  </si>
  <si>
    <t>021.11.02.03.05</t>
  </si>
  <si>
    <t>Explain the reason for reducing the airflow axial velocity at the combustion chamber inlet (snout).</t>
  </si>
  <si>
    <t>021.11.02.03.04</t>
  </si>
  <si>
    <t>Describe the working principle of a combustion chamber.</t>
  </si>
  <si>
    <t>021.11.02.03.03</t>
  </si>
  <si>
    <t>List the requirements for combustion.</t>
  </si>
  <si>
    <t>021.11.02.03.02</t>
  </si>
  <si>
    <t>Define the purpose of the combustion chamber.</t>
  </si>
  <si>
    <t>021.11.02.03.01</t>
  </si>
  <si>
    <t>Combustion chamber</t>
  </si>
  <si>
    <t>021.11.02.03</t>
  </si>
  <si>
    <t>Describe the function of the diffuser.</t>
  </si>
  <si>
    <t>021.11.02.02.21</t>
  </si>
  <si>
    <t>Describe a compressor map (surge envelope) with rpm lines, stall limit, steady state line and acceleration line.</t>
  </si>
  <si>
    <t>021.11.02.02.20</t>
  </si>
  <si>
    <t>Describe the design features used to minimise the occurrence of stall and surge.</t>
  </si>
  <si>
    <t>021.11.02.02.19</t>
  </si>
  <si>
    <t>Describe the indications of stall and surge.</t>
  </si>
  <si>
    <t>021.11.02.02.18</t>
  </si>
  <si>
    <t>State the conditions that are possible causes of stall and surge.</t>
  </si>
  <si>
    <t>021.11.02.02.17</t>
  </si>
  <si>
    <t>Explain the following terms: compressor stall; engine surge.</t>
  </si>
  <si>
    <t>021.11.02.02.16</t>
  </si>
  <si>
    <t>Explain the problems of blade bending and flapping and describe the design features to minimise the problem.</t>
  </si>
  <si>
    <t>021.11.02.02.15</t>
  </si>
  <si>
    <t>Explain the implications of tip losses and describe the design features to minimise the problem.</t>
  </si>
  <si>
    <t>021.11.02.02.14</t>
  </si>
  <si>
    <t>State the advantages of increasing the number of spools.</t>
  </si>
  <si>
    <t>021.11.02.02.13</t>
  </si>
  <si>
    <t>State the reason for the clicking noise whilst the compressor slowly rotates on the ground.</t>
  </si>
  <si>
    <t>021.11.02.02.12</t>
  </si>
  <si>
    <t>State the tasks of inlet guide vanes (IGVs).</t>
  </si>
  <si>
    <t>021.11.02.02.11</t>
  </si>
  <si>
    <t>Describe the reason for twisting the compressor blades.</t>
  </si>
  <si>
    <t>021.11.02.02.10</t>
  </si>
  <si>
    <t>Explain the convergent air annulus through an axial flow compressor.</t>
  </si>
  <si>
    <t>021.11.02.02.09</t>
  </si>
  <si>
    <t xml:space="preserve">Explain the difference in sensitivity for FOD of a centrifugal compressor compared with an axial flow type. </t>
  </si>
  <si>
    <t>021.11.02.02.08</t>
  </si>
  <si>
    <t>State the advantages and disadvantages of increasing the number of stages in a centrifugal compressor.</t>
  </si>
  <si>
    <t>021.11.02.02.07</t>
  </si>
  <si>
    <t>Define the term ‘pressure ratio’ and state a typical value for one stage of a centrifugal and an axial flow compressor and for the complete compressor.</t>
  </si>
  <si>
    <t>021.11.02.02.06</t>
  </si>
  <si>
    <t>Describe the gas-parameter changes in a compressor stage.</t>
  </si>
  <si>
    <t>021.11.02.02.05</t>
  </si>
  <si>
    <t>Name the following main components of a single stage and describe their function for an axial compressor: rotor vanes; stator vanes.</t>
  </si>
  <si>
    <t>021.11.02.02.04</t>
  </si>
  <si>
    <t>Name the following main components of a single stage and describe their function for a centrifugal compressor: impeller; diffuser.</t>
  </si>
  <si>
    <t>021.11.02.02.03</t>
  </si>
  <si>
    <t>Describe the working principle of a centrifugal and an axial flow compressor.</t>
  </si>
  <si>
    <t>021.11.02.02.02</t>
  </si>
  <si>
    <t xml:space="preserve">State the purpose of the compressor. </t>
  </si>
  <si>
    <t>021.11.02.02.01</t>
  </si>
  <si>
    <t>Compressor and diffuser</t>
  </si>
  <si>
    <t>021.11.02.02</t>
  </si>
  <si>
    <t>Describe the reasons for, and the dangers of, the following operational problems concerning the engine air inlet: airflow separation; inlet icing; inlet damage; foreign object damage (FOD); heavy in-flight turbulence.</t>
  </si>
  <si>
    <t>021.11.02.01.04</t>
  </si>
  <si>
    <t>Explain the gas-parameter changes in a subsonic air inlet at different flight speeds.</t>
  </si>
  <si>
    <t>021.11.02.01.03</t>
  </si>
  <si>
    <t>Describe the geometry of a subsonic (pitot-type) air inlet.</t>
  </si>
  <si>
    <t>021.11.02.01.02</t>
  </si>
  <si>
    <t>State the functions of the engine air inlet/air intake.</t>
  </si>
  <si>
    <t>021.11.02.01.01</t>
  </si>
  <si>
    <t>Aeroplane: air intake</t>
  </si>
  <si>
    <t>021.11.02.01</t>
  </si>
  <si>
    <t>Main-engine components</t>
  </si>
  <si>
    <t>021.11.02.00</t>
  </si>
  <si>
    <t>Explain how the exhaust gas temperature is used to monitor turbine stress.</t>
  </si>
  <si>
    <t>021.11.01.04.04</t>
  </si>
  <si>
    <t>Describe how the power is developed by a turboshaft/free-turbine engine.</t>
  </si>
  <si>
    <t>021.11.01.04.03</t>
  </si>
  <si>
    <t>List the main components of a free-turbine engine.</t>
  </si>
  <si>
    <t>021.11.01.04.02</t>
  </si>
  <si>
    <t>Describe the design methods to keep the engine’s size small for installation in helicopters.</t>
  </si>
  <si>
    <t>021.11.01.04.01</t>
  </si>
  <si>
    <t>Free-turbine engine: design, components and materials</t>
  </si>
  <si>
    <t>021.11.01.04</t>
  </si>
  <si>
    <t>Explain that when engine limits are exceeded, this event must be reported.</t>
  </si>
  <si>
    <t>021.11.01.03.04</t>
  </si>
  <si>
    <t>Describe the possible effects on engine components when limits are exceeded.</t>
  </si>
  <si>
    <t>021.11.01.03.03</t>
  </si>
  <si>
    <t>Explain the limitations of the materials used with regard to maximum turbine temperature, engine and drive train torque limits.</t>
  </si>
  <si>
    <t>021.11.01.03.02</t>
  </si>
  <si>
    <t>Name the main assembly parts of a coupled turbine engine and explain its operation.</t>
  </si>
  <si>
    <t>021.11.01.03.01</t>
  </si>
  <si>
    <t>Coupled turbine engine: design, operation, components and materials</t>
  </si>
  <si>
    <t>021.11.01.03</t>
  </si>
  <si>
    <t>Define the term ‘specific fuel consumption’ for turbojets and turboprops.</t>
  </si>
  <si>
    <t>021.11.01.02.14</t>
  </si>
  <si>
    <t xml:space="preserve">Explain the variations of propulsive efficiency with forward speed for turbojet, turbofan and turboprop engines. </t>
  </si>
  <si>
    <t>021.11.01.02.13</t>
  </si>
  <si>
    <t>Describe the influence of compressor-pressure ratio on thermal efficiency.</t>
  </si>
  <si>
    <t>021.11.01.02.12</t>
  </si>
  <si>
    <t xml:space="preserve">Define the terms ‘propulsive power’, ‘propulsive efficiency’, ‘thermal efficiency’ and ‘total efficiency’. </t>
  </si>
  <si>
    <t>021.11.01.02.11</t>
  </si>
  <si>
    <t>Define the term ‘bypass ratio’ and perform simple calculations to determine it.</t>
  </si>
  <si>
    <t>021.11.01.02.10</t>
  </si>
  <si>
    <t>Explain the principle of a free turbine or free-power turbine.</t>
  </si>
  <si>
    <t>021.11.01.02.09</t>
  </si>
  <si>
    <t>Describe the term ‘equivalent horsepower’ (= thrust horsepower + shaft horsepower).</t>
  </si>
  <si>
    <t>021.11.01.02.08</t>
  </si>
  <si>
    <t>Describe how power is produced by turboprop engines.</t>
  </si>
  <si>
    <t>021.11.01.02.07</t>
  </si>
  <si>
    <t>Describe how thrust is produced by turbojet and turbofan engines.</t>
  </si>
  <si>
    <t>021.11.01.02.06</t>
  </si>
  <si>
    <t>State that a gas turbine engine can have one or more spools.</t>
  </si>
  <si>
    <t>021.11.01.02.05</t>
  </si>
  <si>
    <t>List the different types of gas turbine engines: straight jet; turbofan; turboprop.</t>
  </si>
  <si>
    <t>021.11.01.02.04</t>
  </si>
  <si>
    <t>Describe the differences between absolute, circumferential (tangential) and axial velocity.</t>
  </si>
  <si>
    <t>021.11.01.02.03</t>
  </si>
  <si>
    <t>Describe the variation of static pressure, temperature and axial velocity in a gas turbine engine under normal operating conditions and with the aid of a working cycle diagram.</t>
  </si>
  <si>
    <t>021.11.01.02.02</t>
  </si>
  <si>
    <t>List the main components of a basic gas turbine engine: inlet; compressor; combustion chamber; turbine; outlet.</t>
  </si>
  <si>
    <t>021.11.01.02.01</t>
  </si>
  <si>
    <t>Design, types and components of turbine engines</t>
  </si>
  <si>
    <t>021.11.01.02</t>
  </si>
  <si>
    <t>State that thrust can be considered to remain approximately constant over the whole aeroplane subsonic speed range.</t>
  </si>
  <si>
    <t>021.11.01.01.03</t>
  </si>
  <si>
    <t>Describe the simple form of the thrust formula for a basic, straight jet engine and perform simple calculations (including pressure thrust).</t>
  </si>
  <si>
    <t>021.11.01.01.02</t>
  </si>
  <si>
    <t>Describe how thrust is produced by a basic gas turbine engine.</t>
  </si>
  <si>
    <t>021.11.01.01.01</t>
  </si>
  <si>
    <t>Basic generation of thrust and the thrust formula</t>
  </si>
  <si>
    <t>021.11.01.01</t>
  </si>
  <si>
    <t>Basic principles</t>
  </si>
  <si>
    <t>021.11.01.00</t>
  </si>
  <si>
    <t>TURBINE ENGINES</t>
  </si>
  <si>
    <t>021.11.00.00</t>
  </si>
  <si>
    <t>Explain the need for FADEC redundancy with regard to power supply and data input and output.</t>
  </si>
  <si>
    <t>021.10.10.02.07</t>
  </si>
  <si>
    <t>Explain that the FADEC has full authority of the control of all engine parameters ensuring efficient and correct running of the engine, including protection in the event of failure.</t>
  </si>
  <si>
    <t>021.10.10.02.06</t>
  </si>
  <si>
    <t>Describe the engine controls available on the flight deck for a FADEC-controlled engine.</t>
  </si>
  <si>
    <t>021.10.10.02.05</t>
  </si>
  <si>
    <t>Describe the principal difference between a full-authority digital engine control (FADEC) system-controlled engine and traditional manual engine controls.</t>
  </si>
  <si>
    <t>021.10.10.02.04</t>
  </si>
  <si>
    <t>Describe the start problems associated with extreme cold weather.</t>
  </si>
  <si>
    <t>021.10.10.02.03</t>
  </si>
  <si>
    <t xml:space="preserve">Define the following terms: take-off power; maximum continuous power. </t>
  </si>
  <si>
    <t>021.10.10.02.02</t>
  </si>
  <si>
    <t>State the correct procedures for setting the engine controls when increasing or decreasing power.</t>
  </si>
  <si>
    <t>021.10.10.02.01</t>
  </si>
  <si>
    <t>Engine handling</t>
  </si>
  <si>
    <t>021.10.10.02</t>
  </si>
  <si>
    <t>Explain the purpose of a supercharger and the basic differences from a turbocharger.</t>
  </si>
  <si>
    <t>021.10.10.01.10</t>
  </si>
  <si>
    <t>Define the terms ‘full-throttle height’ and ‘rated altitude’.</t>
  </si>
  <si>
    <t>021.10.10.01.09</t>
  </si>
  <si>
    <t>Explain the function of an intercooler.</t>
  </si>
  <si>
    <t>021.10.10.01.08</t>
  </si>
  <si>
    <t>Define the term ‘critical altitude’.</t>
  </si>
  <si>
    <t>021.10.10.01.07</t>
  </si>
  <si>
    <t>Explain turbo lag.</t>
  </si>
  <si>
    <t>021.10.10.01.06</t>
  </si>
  <si>
    <t>Explain the difference between an altitude-boosted turbocharger and a ground-boosted turbocharger.</t>
  </si>
  <si>
    <t>021.10.10.01.05</t>
  </si>
  <si>
    <t>Describe the function and the principle of operation of the following main components of a turbocharger: turbine; compressor; waste gate; waste-gate actuator.</t>
  </si>
  <si>
    <t>021.10.10.01.04</t>
  </si>
  <si>
    <t>Power-augmentation devices: explain the requirement for power augmentation (turbocharging) of a piston engine.</t>
  </si>
  <si>
    <t>021.10.10.01.03</t>
  </si>
  <si>
    <t>Explain the term ‘normally aspirated engine’.</t>
  </si>
  <si>
    <t>021.10.10.01.02</t>
  </si>
  <si>
    <t>Describe the effect on power output of a petrol and diesel engine taking into consideration the following parameters: ambient pressure, exhaust back pressure; temperature; density altitude; humidity.</t>
  </si>
  <si>
    <t>021.10.10.01.01</t>
  </si>
  <si>
    <t>Performance</t>
  </si>
  <si>
    <t>021.10.10.01</t>
  </si>
  <si>
    <t>Performance and engine handling</t>
  </si>
  <si>
    <t>021.10.10 00</t>
  </si>
  <si>
    <t>Describe the operation of the propeller levers during different phases of flight.</t>
  </si>
  <si>
    <t>021.10.09.04.05</t>
  </si>
  <si>
    <t>Describe the operating principle of a variable pitch propeller when reverse pitch is selected, including the operation of cockpit controls.</t>
  </si>
  <si>
    <t>021.10.09.04.04</t>
  </si>
  <si>
    <t>Describe the operating principle of a variable pitch propeller when feathering and unfeathering, including the operation of cockpit controls.</t>
  </si>
  <si>
    <t>021.10.09.04.03</t>
  </si>
  <si>
    <t xml:space="preserve">Describe the operation of a constant-speed propeller system during flight at different true airspeeds (TAS) and rpm including an overspeeding propeller. </t>
  </si>
  <si>
    <t>021.10.09.04.02</t>
  </si>
  <si>
    <t>Describe the checks to be carried out on a constant-speed propeller system after engine start.</t>
  </si>
  <si>
    <t>021.10.09.04.01</t>
  </si>
  <si>
    <t>Propeller handling: associated control levers, degraded modes of operation, indications and warnings</t>
  </si>
  <si>
    <t>021.10.09.04</t>
  </si>
  <si>
    <t>State the purpose of reduction gearing.</t>
  </si>
  <si>
    <t>021.10.09.03.01</t>
  </si>
  <si>
    <t>Reduction gearing: design</t>
  </si>
  <si>
    <t>021.10.09.03</t>
  </si>
  <si>
    <t>Explain the purpose and the basic operating principle of an auto-feathering system and unfeathering.</t>
  </si>
  <si>
    <t>021.10.09.02.07</t>
  </si>
  <si>
    <t>Describe the function and the basic operating principle of synchronising and synchro-phasing systems.</t>
  </si>
  <si>
    <t>021.10.09.02.06</t>
  </si>
  <si>
    <t>Describe the operating principle of a single-acting and a double-acting variable pitch propeller for single- and multi-engine aeroplanes.</t>
  </si>
  <si>
    <t>021.10.09.02.05</t>
  </si>
  <si>
    <t>State the purpose and describe the operation of a low-pitch stop (centrifugal latch).</t>
  </si>
  <si>
    <t>021.10.09.02.04</t>
  </si>
  <si>
    <t xml:space="preserve">State the purpose of a torque-meter. </t>
  </si>
  <si>
    <t>021.10.09.02.03</t>
  </si>
  <si>
    <t>Explain the need for a MAP indicator to control the power setting with a constant-speed propeller.</t>
  </si>
  <si>
    <t>021.10.09.02.02</t>
  </si>
  <si>
    <t>Describe the operating principle of a constant-speed propeller system under normal flight operations with the aid of a schematic.</t>
  </si>
  <si>
    <t>021.10.09.02.01</t>
  </si>
  <si>
    <t>Constant-speed propeller: design, operation, system components</t>
  </si>
  <si>
    <t>021.10.09.02</t>
  </si>
  <si>
    <t>Definitions, general Remark: Definitions and aerodynamic concepts are detailed in Subject 081 ‘Principles of flight (aeroplane)’, Topic 07 (Propellers), but need to be appreciated for this Subject as well.</t>
  </si>
  <si>
    <t>021.10.09.01</t>
  </si>
  <si>
    <t>Aeroplane: propellers</t>
  </si>
  <si>
    <t>021.10.09.00</t>
  </si>
  <si>
    <t>Explain the absence of mixture control in diesel engines.</t>
  </si>
  <si>
    <t>021.10.08.01.07</t>
  </si>
  <si>
    <t>Explain the relation between mixture ratio, cylinder head temperature, detonation and pre-ignition.</t>
  </si>
  <si>
    <t>021.10.08.01.06</t>
  </si>
  <si>
    <t>Describe the use of the exhaust gas temperature as an aid to mixture-setting.</t>
  </si>
  <si>
    <t>021.10.08.01.05</t>
  </si>
  <si>
    <t>Describe the relation between engine-specific fuel consumption and mixture ratio.</t>
  </si>
  <si>
    <t>021.10.08.01.04</t>
  </si>
  <si>
    <t>Describe the advantages and disadvantages of weak and rich mixtures.</t>
  </si>
  <si>
    <t>021.10.08.01.03</t>
  </si>
  <si>
    <t>State the typical fuel-to-air ratio values or range of values for the above mixtures.</t>
  </si>
  <si>
    <t>021.10.08.01.02</t>
  </si>
  <si>
    <t>Define the following terms: mixture; chemically correct ratio (stoichiometric); best power ratio; lean (weak) mixture (lean or rich side of the exhaust gas temperature (EGT) top); rich mixture.</t>
  </si>
  <si>
    <t>021.10.08.01.01</t>
  </si>
  <si>
    <t>Definition, characteristic mixtures, control instruments, associated control levers, indications</t>
  </si>
  <si>
    <t>021.10.08.01</t>
  </si>
  <si>
    <t>Mixture</t>
  </si>
  <si>
    <t>021.10.08.00</t>
  </si>
  <si>
    <t>Explain how combustion is initiated in diesel engines.</t>
  </si>
  <si>
    <t>021.10.07.01.06</t>
  </si>
  <si>
    <t>Explain the function of the magneto check.</t>
  </si>
  <si>
    <t>021.10.07.01.05</t>
  </si>
  <si>
    <t>State the function and operating principle of the following methods of spark augmentation: starter vibrator (booster coil); both magnetos live.</t>
  </si>
  <si>
    <t>021.10.07.01.04</t>
  </si>
  <si>
    <t>State the function and operating principle of the following methods of spark augmentation: starter vibrator (booster coil); impulse-start coupling.</t>
  </si>
  <si>
    <t>021.10.07.01.03</t>
  </si>
  <si>
    <t>State why piston engines are equipped with two electrically independent ignition systems.</t>
  </si>
  <si>
    <t>021.10.07.01.02</t>
  </si>
  <si>
    <t>Describe the working principle of a magneto-ignition system and the functions of the following components: magneto; contact-breaker points; capacitor (condenser); coils or windings; ignition switches; distributor; spark plug; high-tension (HT) cable.</t>
  </si>
  <si>
    <t>021.10.07.01.01</t>
  </si>
  <si>
    <t>Design, operation</t>
  </si>
  <si>
    <t>021.10.07.01</t>
  </si>
  <si>
    <t>Ignition circuits</t>
  </si>
  <si>
    <t>021.10.07.00</t>
  </si>
  <si>
    <t>Describe the interaction between oil pressure, oil temperature and oil quantity.</t>
  </si>
  <si>
    <t>021.10.06.02.06</t>
  </si>
  <si>
    <t>List the following factors that influence oil consumption: oil grade; cylinder and piston wear; condition of piston rings.</t>
  </si>
  <si>
    <t>021.10.06.02.05</t>
  </si>
  <si>
    <t>State the differences between a wet- and a dry-sump lubrication system and their advantages and disadvantages.</t>
  </si>
  <si>
    <t>021.10.06.02.04</t>
  </si>
  <si>
    <t>Describe a wet-sump lubrication system.</t>
  </si>
  <si>
    <t>021.10.06.02.03</t>
  </si>
  <si>
    <t>Describe the working principle of a dry-sump lubrication system and describe the functions of the following components: oil tank (reservoir) and its internal components: hot well, de-aerator, vent, expansion space; check valve (non-return valve); pressure pump and pressure-relief valve; scavenge pump; filters (suction, pressure and scavenge); oil cooler; oil cooler bypass valve (anti-surge and thermostatic); pressure and temperature sensors; lines.</t>
  </si>
  <si>
    <t>021.10.06.02.02</t>
  </si>
  <si>
    <t>State the functions of a piston-engine lubrication system.</t>
  </si>
  <si>
    <t>021.10.06.02.01</t>
  </si>
  <si>
    <t>Design, operation, indications and warnings</t>
  </si>
  <si>
    <t>021.10.06.02</t>
  </si>
  <si>
    <t>Describe the viscosity grade numbering system used in aviation.</t>
  </si>
  <si>
    <t>021.10.06.01.02</t>
  </si>
  <si>
    <t>Describe the term ‘viscosity’ including the effect of temperature.</t>
  </si>
  <si>
    <t>021.10.06.01.01</t>
  </si>
  <si>
    <t>Lubricants: characteristics, limitations</t>
  </si>
  <si>
    <t>021.10.06.01</t>
  </si>
  <si>
    <t xml:space="preserve">Lubrication systems </t>
  </si>
  <si>
    <t>021.10.06.00</t>
  </si>
  <si>
    <t>Describe the function and the operation of cowl flaps.</t>
  </si>
  <si>
    <t>021.10.05.01.06</t>
  </si>
  <si>
    <t>Identify the cylinder head temperature indication to monitor engine cooling.</t>
  </si>
  <si>
    <t>021.10.05.01.05</t>
  </si>
  <si>
    <t>Compare the differences between liquid- and air-cooling systems.</t>
  </si>
  <si>
    <t>021.10.05.01.04</t>
  </si>
  <si>
    <t xml:space="preserve">Describe the design features to enhance cylinder air cooling for helicopters (e.g. engine-driven impeller and scroll assembly, baffles). </t>
  </si>
  <si>
    <t>021.10.05.01.03</t>
  </si>
  <si>
    <t>Describe the design features to enhance cylinder air cooling for aeroplanes.</t>
  </si>
  <si>
    <t>021.10.05.01.02</t>
  </si>
  <si>
    <t>Specify the reasons for cooling a piston engine.</t>
  </si>
  <si>
    <t>021.10.05.01.01</t>
  </si>
  <si>
    <t>021.10.05.01</t>
  </si>
  <si>
    <t>Cooling systems</t>
  </si>
  <si>
    <t>021.10.05.00</t>
  </si>
  <si>
    <t>State the meteorological conditions under which induction system icing may occur.</t>
  </si>
  <si>
    <t>021.10.04.03.07</t>
  </si>
  <si>
    <t>Explain the reason for the use of alternate air on fuel injection systems and describe its operating principle.</t>
  </si>
  <si>
    <t>021.10.04.03.06</t>
  </si>
  <si>
    <t>Describe the indications that will occur upon selection of carburettor heat depending on whether ice is present or not.</t>
  </si>
  <si>
    <t>021.10.04.03.05</t>
  </si>
  <si>
    <t>Describe the indications of the presence of carburettor icing for a helicopter.</t>
  </si>
  <si>
    <t>021.10.04.03.04</t>
  </si>
  <si>
    <t>Describe the indications of the presence of carburettor icing for both a fixed pitch and a constant speed propeller.</t>
  </si>
  <si>
    <t>021.10.04.03.03</t>
  </si>
  <si>
    <t>Name the meteorological conditions under which carburettor icing may occur.</t>
  </si>
  <si>
    <t>021.10.04.03.02</t>
  </si>
  <si>
    <t>Describe the causes and effects of carburettor icing and the action to be taken if carburettor icing is suspected.</t>
  </si>
  <si>
    <t>021.10.04.03.01</t>
  </si>
  <si>
    <t>Icing</t>
  </si>
  <si>
    <t>021.10.04.03</t>
  </si>
  <si>
    <t>Explain the advantages and difference in operation of an injection system compared with a carburettor system.</t>
  </si>
  <si>
    <t>021.10.04.02.01</t>
  </si>
  <si>
    <t>Injection: design, operation, degraded modes of operation, indications and warnings</t>
  </si>
  <si>
    <t>021.10.04.02</t>
  </si>
  <si>
    <t>Explain the danger of carburettor fire, including corrective measures.</t>
  </si>
  <si>
    <t>021.10.04.01.11</t>
  </si>
  <si>
    <t>Discuss other methods for priming an engine (acceleration pumps).</t>
  </si>
  <si>
    <t>021.10.04.01.10</t>
  </si>
  <si>
    <t>Explain the purpose and the operating principle of a primer pump.</t>
  </si>
  <si>
    <t>021.10.04.01.09</t>
  </si>
  <si>
    <t>Explain the effect of carburettor heat on mixture ratio and power output.</t>
  </si>
  <si>
    <t>021.10.04.01.08</t>
  </si>
  <si>
    <t>Describe the function of the carburettor heat system.</t>
  </si>
  <si>
    <t>021.10.04.01.07</t>
  </si>
  <si>
    <t xml:space="preserve">Explain the purpose of power enrichment. </t>
  </si>
  <si>
    <t>021.10.04.01.06</t>
  </si>
  <si>
    <t>Explain the purpose and the operating principle of an accelerator pump.</t>
  </si>
  <si>
    <t>021.10.04.01.05</t>
  </si>
  <si>
    <t>Describe the methods of obtaining mixture control over the whole operating altitude range.</t>
  </si>
  <si>
    <t>021.10.04.01.04</t>
  </si>
  <si>
    <t>Describe the methods of obtaining mixture control over the whole operating engine power setting range (compensation jet, diffuser).</t>
  </si>
  <si>
    <t>021.10.04.01.03</t>
  </si>
  <si>
    <t>Describe the operating principle of the simple float chamber carburettor.</t>
  </si>
  <si>
    <t>021.10.04.01.02</t>
  </si>
  <si>
    <t>State the purpose of a carburettor.</t>
  </si>
  <si>
    <t>021.10.04.01.01</t>
  </si>
  <si>
    <t>Carburettor: design, operation, degraded modes of operation, indications and warnings</t>
  </si>
  <si>
    <t>021.10.04.01</t>
  </si>
  <si>
    <t>Carburettor/injection system</t>
  </si>
  <si>
    <t>021.10.04.00</t>
  </si>
  <si>
    <t>Explain the need for a separate engine-driven fuel pump.</t>
  </si>
  <si>
    <t>021.10.03.01.01</t>
  </si>
  <si>
    <t>Engine-driven fuel pump</t>
  </si>
  <si>
    <t>021.10.03.01</t>
  </si>
  <si>
    <t>Engine fuel pumps</t>
  </si>
  <si>
    <t>021.10.03.00</t>
  </si>
  <si>
    <t>Explain volatility, viscosity and vapour locking for petrol and diesel fuels.</t>
  </si>
  <si>
    <t>021.10.02.01.10</t>
  </si>
  <si>
    <t>State the typical value of fuel density for aviation gasoline and diesel fuel.</t>
  </si>
  <si>
    <t>021.10.02.01.09</t>
  </si>
  <si>
    <t>Describe the method and occasions for checking the fuel for water content.</t>
  </si>
  <si>
    <t>021.10.02.01.08</t>
  </si>
  <si>
    <t>Describe how detonation in petrol engines is recognised.</t>
  </si>
  <si>
    <t>021.10.02.01.07</t>
  </si>
  <si>
    <t>Identify the conditions and power settings that promote detonation for petrol engines.</t>
  </si>
  <si>
    <t>021.10.02.01.06</t>
  </si>
  <si>
    <t>Define the term ‘pre-ignition’ and describe the causes and effects of pre-ignition for both petrol and diesel engines.</t>
  </si>
  <si>
    <t>021.10.02.01.05</t>
  </si>
  <si>
    <t>Define the term ‘detonation’ and describe the causes and effects of detonation for both petrol and diesel engines.</t>
  </si>
  <si>
    <t>021.10.02.01.04</t>
  </si>
  <si>
    <t>Define the term ‘octane rating’.</t>
  </si>
  <si>
    <t>021.10.02.01.03</t>
  </si>
  <si>
    <t>Name the type of fuel normally used for aviation diesel engines (JET-A1).</t>
  </si>
  <si>
    <t>021.10.02.01.02</t>
  </si>
  <si>
    <t>Name the type of fuel used for petrol engines including its colour (AVGAS); 100 (green); 100LL (blue).</t>
  </si>
  <si>
    <t>021.10.02.01.01</t>
  </si>
  <si>
    <t>Types, grades, characteristics, limitations</t>
  </si>
  <si>
    <t>021.10.02.01</t>
  </si>
  <si>
    <t>Fuel</t>
  </si>
  <si>
    <t>021.10.02.00</t>
  </si>
  <si>
    <t>Describe the differences between petrol and diesel engines with respect to: means of ignition; maximum compression ratio; regulating air or mixture supply to the cylinder; pollution from the exhaust.</t>
  </si>
  <si>
    <t>021.10.01.02.03</t>
  </si>
  <si>
    <t>Name and identify the various types of engine design with regard to cylinder arrangement and their advantages/disadvantages: horizontally opposed; in line; radial; and working cycle (four stroke: petrol and diesel).</t>
  </si>
  <si>
    <t>021.10.01.02.02</t>
  </si>
  <si>
    <t>Describe the basic operating principle of a piston engine: crankcase; crankshaft; connecting rod; piston; piston pin; piston rings; cylinder; cylinder head; valves; valve springs; push rod; camshaft; rocker arm; camshaft gear; bearings.</t>
  </si>
  <si>
    <t>021.10.01.02.01</t>
  </si>
  <si>
    <t xml:space="preserve">Engine: design, operation, components </t>
  </si>
  <si>
    <t>021.10.01.02</t>
  </si>
  <si>
    <t>Define the following terms and expressions: rpm; torque; manifold absolute pressure (MAP); power output; specific fuel consumption; compression ratio, clearance volume, swept (displaced) volume, total volume.</t>
  </si>
  <si>
    <t>021.10.01.01.01</t>
  </si>
  <si>
    <t>Types of internal-combustion engines: basic principles, definitions</t>
  </si>
  <si>
    <t>021.10.01.01</t>
  </si>
  <si>
    <t>021.10.01.00</t>
  </si>
  <si>
    <t>PISTON ENGINES Remark: This topic includes diesel and petrol engines.</t>
  </si>
  <si>
    <t>021.10.00.00</t>
  </si>
  <si>
    <t>Name the following components of an electrical motor: rotor (rotating part of an electrical motor); stator (stationary part of an electrical motor).</t>
  </si>
  <si>
    <t>021.09.05.03.01</t>
  </si>
  <si>
    <t>Components</t>
  </si>
  <si>
    <t>021.09.05.03</t>
  </si>
  <si>
    <t xml:space="preserve">Explain the consequences of the following: rotor seizure; rotor runaway. </t>
  </si>
  <si>
    <t>021.09.05.02.03</t>
  </si>
  <si>
    <t>State that electrical motors can be either AC or DC.</t>
  </si>
  <si>
    <t>021.09.05.02.02</t>
  </si>
  <si>
    <t>Describe how the torque of an electrical motor is determined by the supplied voltage and current, and the resulting magnetic fields within the motor.</t>
  </si>
  <si>
    <t>021.09.05.02.01</t>
  </si>
  <si>
    <t>Operating principle</t>
  </si>
  <si>
    <t>021.09.05.02</t>
  </si>
  <si>
    <t>Explain that the size of the engine determines how much energy is required for starting, and state the following: small turbine engines may be able to use the battery for a very limited number of start attempts; large turbine engines require one or more power sources, either external or on-board.</t>
  </si>
  <si>
    <t>021.09.05.01.03</t>
  </si>
  <si>
    <t xml:space="preserve">State that because of the similarity in design, a generator and an electrical motor may be combined into a starter generator. </t>
  </si>
  <si>
    <t>021.09.05.01.02</t>
  </si>
  <si>
    <t>State that the purpose of an electrical motor is to convert electrical energy into mechanical energy.</t>
  </si>
  <si>
    <t>021.09.05.01.01</t>
  </si>
  <si>
    <t>021.09.05.01</t>
  </si>
  <si>
    <t>Electrical motors</t>
  </si>
  <si>
    <t>021.09.05.00</t>
  </si>
  <si>
    <t>Interpret various different ammeter indications of an ammeter which monitors the charge current of the battery.</t>
  </si>
  <si>
    <t>021.09.04.04.05</t>
  </si>
  <si>
    <t xml:space="preserve">Explain the importance of monitoring the temperature of nickel-cadmium and lithium-type batteries. </t>
  </si>
  <si>
    <t>021.09.04.04.04</t>
  </si>
  <si>
    <t>Describe the requirement for monitoring the aircraft batteries.</t>
  </si>
  <si>
    <t>021.09.04.04.03</t>
  </si>
  <si>
    <t>Describe, for normal and degraded modes of operation, the following functions of an electrical load management system on ground and in flight using the terms in 021.09 04 04 (01): distribution; monitoring; protection in the event of incorrect voltage; protection in the event of incorrect frequency; protection in the event of a differential fault.</t>
  </si>
  <si>
    <t>021.09.04.04.02</t>
  </si>
  <si>
    <t>Give examples of system control, monitoring and annunciators using the following terms: generator control unit (GCU) for monitoring generator output and providing network protection; exciter contactor/breaker/relay for control of generator exciter field; generator contactor/breaker/relay for connecting the generator to the network; bus-tie contactor/breaker/relay for connecting busbars together; generator switch on the flight deck for manual control of exciter contactor; IDG/CSD disconnect switch on the flight deck for mechanical disconnection of the generator; bus-tie switch on the flight deck with AUTO and OFF positions only.</t>
  </si>
  <si>
    <t>021.09.04.04.01</t>
  </si>
  <si>
    <t>Electrical load management and monitoring systems: automatic generators and bus switching during normal and failure operation, indications and warnings</t>
  </si>
  <si>
    <t>021.09.04.04</t>
  </si>
  <si>
    <t>State that volt-ampere (VA) is the unit for total power consumed in an AC system.</t>
  </si>
  <si>
    <t>021.09.04.03.05</t>
  </si>
  <si>
    <t>Explain the conditions to be met for paralleling AC generators.</t>
  </si>
  <si>
    <t>021.09.04.03.04</t>
  </si>
  <si>
    <t>Give examples of AC consumers.</t>
  </si>
  <si>
    <t>021.09.04.03.03</t>
  </si>
  <si>
    <t>Describe the following distribution consequences: power transfer between different power supplies; power transfer in the event of a supply failure; loss of all normal AC supplies.</t>
  </si>
  <si>
    <t>021.09.04.03.02</t>
  </si>
  <si>
    <t>Explain the difference in the principle of operation for a split AC electrical system and a parallel AC electrical system.</t>
  </si>
  <si>
    <t>021.09.04.03.01</t>
  </si>
  <si>
    <t>AC distribution</t>
  </si>
  <si>
    <t>021.09.04.03</t>
  </si>
  <si>
    <t>Give examples of DC consumers.</t>
  </si>
  <si>
    <t>021.09.04.02.04</t>
  </si>
  <si>
    <t>Describe the DC part of an electrical system of a transport aircraft (CS-25/CS-29) including the distribution consequences of loss of DC supply or bus failure.</t>
  </si>
  <si>
    <t>021.09.04.02.03</t>
  </si>
  <si>
    <t>Describe a DC electrical system of a multi-engine aircraft (CS-23/CS-27) including the distribution consequences of loss of generator(s) or bus failure.</t>
  </si>
  <si>
    <t>021.09.04.02.02</t>
  </si>
  <si>
    <t>Describe a simple DC electrical system of a single-engine aircraft.</t>
  </si>
  <si>
    <t>021.09.04.02.01</t>
  </si>
  <si>
    <t>DC distribution</t>
  </si>
  <si>
    <t>021.09.04.02</t>
  </si>
  <si>
    <t>Explain the difference between a supply (e.g. generator) failure and a bus failure, and the operating consequences of either.</t>
  </si>
  <si>
    <t>021.09.04.01.10</t>
  </si>
  <si>
    <t>Interpret a typical electrical system schematic to the level of detail as found in an aircraft FCOM.</t>
  </si>
  <si>
    <t>021.09.04.01.09</t>
  </si>
  <si>
    <t>Describe typical systems that can be shed in the event of a supply failure, such as passenger entertainment system and galley power.</t>
  </si>
  <si>
    <t>021.09.04.01.08</t>
  </si>
  <si>
    <t>Explain the term ‘load shedding’.</t>
  </si>
  <si>
    <t>021.09.04.01.07</t>
  </si>
  <si>
    <t>Explain the term ‘load sharing’.</t>
  </si>
  <si>
    <t>021.09.04.01.06</t>
  </si>
  <si>
    <t>State that a priority sequence exists between the different sources of electrical power on ground and in flight.</t>
  </si>
  <si>
    <t>021.09.04.01.05</t>
  </si>
  <si>
    <t>Explain the function of external power.</t>
  </si>
  <si>
    <t>021.09.04.01.04</t>
  </si>
  <si>
    <t>State that the aircraft structure can be used as a part of the electrical circuit (common earth) and explain the implications for electrical bonding.</t>
  </si>
  <si>
    <t>021.09.04.01.03</t>
  </si>
  <si>
    <t>Describe the function of the following buses: AC bus; DC bus; emergency AC or DC bus; essential AC or DC bus; battery bus; hot bus, ground servicing or maintenance bus.</t>
  </si>
  <si>
    <t>021.09.04.01.02</t>
  </si>
  <si>
    <t>Explain the function of a busbar.</t>
  </si>
  <si>
    <t>021.09.04.01.01</t>
  </si>
  <si>
    <t>021.09.04.01</t>
  </si>
  <si>
    <t>Distribution</t>
  </si>
  <si>
    <t>021.09.04.00</t>
  </si>
  <si>
    <t>State the function of a static inverter and its purpose, including type of output.</t>
  </si>
  <si>
    <t>021.09.03.04.03</t>
  </si>
  <si>
    <t>State the function of a TRU and its purpose, including type of output.</t>
  </si>
  <si>
    <t>021.09.03.04.02</t>
  </si>
  <si>
    <t>State the function of a transformer.</t>
  </si>
  <si>
    <t>021.09.03.04.01</t>
  </si>
  <si>
    <t>Transformers, transformer rectifier units (TRUs), static inverters</t>
  </si>
  <si>
    <t>021.09.03.04</t>
  </si>
  <si>
    <t>Explain that a CSD/IDG has its own, independent oil system and how a leak from this may appear as an engine oil leak.</t>
  </si>
  <si>
    <t>021.09.03.03.05</t>
  </si>
  <si>
    <t>Explain the consequences of a mechanical disconnection during flight for a CSD and an IDG.</t>
  </si>
  <si>
    <t>021.09.03.03.04</t>
  </si>
  <si>
    <t>Describe the function of an IDG.</t>
  </si>
  <si>
    <t>021.09.03.03.03</t>
  </si>
  <si>
    <t>Explain the parameters of a CSD that are monitored.</t>
  </si>
  <si>
    <t>021.09.03.03.02</t>
  </si>
  <si>
    <t>Describe the function of a CSD.</t>
  </si>
  <si>
    <t>021.09.03.03.01</t>
  </si>
  <si>
    <t>Constant speed drive (CSD) and integrated drive generator (IDG) systems</t>
  </si>
  <si>
    <t>021.09.03.03</t>
  </si>
  <si>
    <t>List the following different power sources that can be used for a helicopter to drive an AC generator: engine; APU; gearbox.</t>
  </si>
  <si>
    <t>021.09.03.02.06</t>
  </si>
  <si>
    <t>List the following different power sources that can be used for an aeroplane to drive an AC generator: engine; APU; RAT; hydraulic.</t>
  </si>
  <si>
    <t>021.09.03.02.05</t>
  </si>
  <si>
    <t>Explain the term ‘frequency wild generator’.</t>
  </si>
  <si>
    <t>021.09.03.02.04</t>
  </si>
  <si>
    <t>State the relationship between output frequency and the rpm of a three-phase AC generator.</t>
  </si>
  <si>
    <t>021.09.03.02.03</t>
  </si>
  <si>
    <t>State that the generator field current is used to control voltage.</t>
  </si>
  <si>
    <t>021.09.03.02.02</t>
  </si>
  <si>
    <t>Describe the working principle of a brushless three-phase AC generator.</t>
  </si>
  <si>
    <t>021.09.03.02.01</t>
  </si>
  <si>
    <t>AC generation</t>
  </si>
  <si>
    <t>021.09.03.02</t>
  </si>
  <si>
    <t>Describe the basic operating principle of a starter generator and state its purpose.</t>
  </si>
  <si>
    <t>021.09.03.01.04</t>
  </si>
  <si>
    <t>Explain the purpose of reverse current protection from the battery/busbar to the alternator.</t>
  </si>
  <si>
    <t>021.09.03.01.03</t>
  </si>
  <si>
    <t>Explain the principle of voltage control and why it is required.</t>
  </si>
  <si>
    <t>021.09.03.01.02</t>
  </si>
  <si>
    <t>Describe the basic working principle of a simple DC generator or DC alternator.</t>
  </si>
  <si>
    <t>021.09.03.01.01</t>
  </si>
  <si>
    <t>DC generation</t>
  </si>
  <si>
    <t>021.09.03.01</t>
  </si>
  <si>
    <t xml:space="preserve">Generation. Remark: For standardisation purposes, the following standard expressions are used: DC generator: produces DC output; DC alternator: produces AC, rectified by integrated rectifying unit, the output is DC; DC alternator: producing a DC output by using a rectifier; AC generator: produces AC output; starter generator: integrated combination of a generator and a starter motor; permanent magnet alternator/ generator: self-exciting AC generator. </t>
  </si>
  <si>
    <t>021.09.03.00</t>
  </si>
  <si>
    <t>Describe how to contain a battery thermal runaway highlighting the following: how one cell can affect the neighbouring cells; challenges if it happens in an aircraft during flight.</t>
  </si>
  <si>
    <t>021.09.02.01.10</t>
  </si>
  <si>
    <t>Explain how lithium-type batteries pose a threat to aircraft safety and what affects this risk: numbers of batteries on board an aircraft including those brought on board by passengers; temperature, of both battery and environment; physical condition of the battery; battery charging.</t>
  </si>
  <si>
    <t>021.09.02.01.09</t>
  </si>
  <si>
    <t>State that in the case of loss of all generated power (battery power only) the remaining electrical power is time-limited.</t>
  </si>
  <si>
    <t>021.09.02.01.08</t>
  </si>
  <si>
    <t>State the effect of temperature on battery capacity and performance.</t>
  </si>
  <si>
    <t>021.09.02.01.07</t>
  </si>
  <si>
    <t>Define the term ‘capacity of batteries’ and state the unit of measurement used.</t>
  </si>
  <si>
    <t>021.09.02.01.06</t>
  </si>
  <si>
    <t>Explain the difference between battery voltage and charging voltage.</t>
  </si>
  <si>
    <t>021.09.02.01.05</t>
  </si>
  <si>
    <t>Explain the term ‘cell voltage’ and describe how a battery may consist of several cells that combined provide the desirable voltage and capacity.</t>
  </si>
  <si>
    <t>021.09.02.01.04</t>
  </si>
  <si>
    <t>Compare the different battery types with respect to: load behaviour; charging characteristics; risk of thermal runaway.</t>
  </si>
  <si>
    <t>021.09.02.01.03</t>
  </si>
  <si>
    <t>Name the types of rechargeable batteries used in aircraft: lead-acid; nickel-cadmium; lithium-ion; lithium-polymer.</t>
  </si>
  <si>
    <t>021.09.02.01.02</t>
  </si>
  <si>
    <t>State the function of an aircraft battery.</t>
  </si>
  <si>
    <t>021.09.02.01.01</t>
  </si>
  <si>
    <t>Types, characteristics and limitations</t>
  </si>
  <si>
    <t>021.09.02.01</t>
  </si>
  <si>
    <t>Batteries</t>
  </si>
  <si>
    <t>021.09.02.00</t>
  </si>
  <si>
    <t>Interpret a typical logic circuit schematic to the level of detail as found in an aircraft FCOM.</t>
  </si>
  <si>
    <t>021.09.01.08.03</t>
  </si>
  <si>
    <t>Describe the following five basic logic functions, as used in aircraft FCOM documentation, and recognise their schematic symbols according to the ANSI/MIL standard: AND; OR; NOT; NOR; NAND.</t>
  </si>
  <si>
    <t>021.09.01.08.02</t>
  </si>
  <si>
    <t>Describe the effect of temperature on semiconductors with regard to function and longevity of the component.</t>
  </si>
  <si>
    <t>021.09.01.08.01</t>
  </si>
  <si>
    <t>Semiconductors and logic circuits</t>
  </si>
  <si>
    <t>021.09.01.08</t>
  </si>
  <si>
    <t>Explain the hazards of multiple resets of a circuit breaker or the use of incorrect fuse rating when replacing blown fuses.</t>
  </si>
  <si>
    <t>021.09.01.07.08</t>
  </si>
  <si>
    <t>Explain that overcurrent situations may be transient.</t>
  </si>
  <si>
    <t>021.09.01.07.07</t>
  </si>
  <si>
    <t>Explain the risk of fire resulting from excessive heat in a circuit subjected to overcurrent.</t>
  </si>
  <si>
    <t>021.09.01.07.06</t>
  </si>
  <si>
    <t>Explain a short circuit in practical terms using Ohm’s Law, power and energy expressions highlighting the risk of fire due to power transfer and extreme energy dissipation.</t>
  </si>
  <si>
    <t>021.09.01.07.05</t>
  </si>
  <si>
    <t>Describe how circuit breakers may be used to reset aircraft systems/computers in the event of system failure (when part of a described procedure).</t>
  </si>
  <si>
    <t>021.09.01.07.04</t>
  </si>
  <si>
    <t>Describe the principal difference between the following types of circuit breakers: thermal circuit breaker sensing magnitude of current; magnetic circuit breaker sensing direction of current.</t>
  </si>
  <si>
    <t>021.09.01.07.03</t>
  </si>
  <si>
    <t>Explain how a fuse is rated.</t>
  </si>
  <si>
    <t>021.09.01.07.02</t>
  </si>
  <si>
    <t>Explain the working principle of a fuse and a circuit breaker.</t>
  </si>
  <si>
    <t>021.09.01.07.01</t>
  </si>
  <si>
    <t>Circuit protection</t>
  </si>
  <si>
    <t>021.09.01.07</t>
  </si>
  <si>
    <t>Explain the principle of electromagnetic induction and how two electrical components or systems may affect each other through this principle.</t>
  </si>
  <si>
    <t>021.09.01.06.05</t>
  </si>
  <si>
    <t>Explain the purpose and the working principle of a relay.</t>
  </si>
  <si>
    <t>021.09.01.06.04</t>
  </si>
  <si>
    <t>Explain the purpose and the working principle of a solenoid.</t>
  </si>
  <si>
    <t>021.09.01.06.03</t>
  </si>
  <si>
    <t>Describe how the strength of the magnetic field changes with the magnitude of the current.</t>
  </si>
  <si>
    <t>021.09.01.06.02</t>
  </si>
  <si>
    <t>State that an electrical current produces a magnetic field.</t>
  </si>
  <si>
    <t>021.09.01.06.01</t>
  </si>
  <si>
    <t>Electromagnetism</t>
  </si>
  <si>
    <t>021.09.01.06</t>
  </si>
  <si>
    <t>021.09.01.05</t>
  </si>
  <si>
    <t>021.09.01.04</t>
  </si>
  <si>
    <t>Define ‘phase shift’ in qualitative terms.</t>
  </si>
  <si>
    <t>021.09.01.03.05</t>
  </si>
  <si>
    <t>Define frequency and state the unit of measurement.</t>
  </si>
  <si>
    <t>021.09.01.03.04</t>
  </si>
  <si>
    <t>State that aircraft can use single-phase or three-phase AC.</t>
  </si>
  <si>
    <t>021.09.01.03.03</t>
  </si>
  <si>
    <t>Define the term ‘phase’, and explain the basic principle of single-phase and three-phase AC.</t>
  </si>
  <si>
    <t>021.09.01.03.02</t>
  </si>
  <si>
    <t>Explain the term ‘alternating current’ (AC), and compare its use to DC with regard to complexity.</t>
  </si>
  <si>
    <t>021.09.01.03.01</t>
  </si>
  <si>
    <t>Alternating current (AC)</t>
  </si>
  <si>
    <t>021.09.01.03</t>
  </si>
  <si>
    <t>Define electrical power and state the unit of measurement.</t>
  </si>
  <si>
    <t>021.09.01.02.08</t>
  </si>
  <si>
    <t>State that resistances can have a positive or a negative temperature coefficient (PTC/NTC) and state their use.</t>
  </si>
  <si>
    <t>021.09.01.02.07</t>
  </si>
  <si>
    <t>Explain the effect on total resistance when resistors are connected in series or in parallel.</t>
  </si>
  <si>
    <t>021.09.01.02.06</t>
  </si>
  <si>
    <t>Explain Ohm’s law in qualitative terms.</t>
  </si>
  <si>
    <t>021.09.01.02.05</t>
  </si>
  <si>
    <t xml:space="preserve">Define voltage and current, and state their unit of measurement. </t>
  </si>
  <si>
    <t>021.09.01.02.04</t>
  </si>
  <si>
    <t>Describe the difference in use of the following mechanical switches and explain the difference in observing their state (e.g. ON/OFF), and why some switches are guarded: toggle switch; rocker switch; pushbutton switch; rotary switch. Explain the difference in observing their state (e.g. ON/OFF) and why some switches are guarded.</t>
  </si>
  <si>
    <t>021.09.01.02.03</t>
  </si>
  <si>
    <t>Explain the basic principles of conductivity and give examples of conductors, semiconductors and insulators.</t>
  </si>
  <si>
    <t>021.09.01.02.02</t>
  </si>
  <si>
    <t>Explain the term ‘direct current’ (DC), and state that current can only flow in a closed circuit.</t>
  </si>
  <si>
    <t>021.09.01.02.01</t>
  </si>
  <si>
    <t>Direct current (DC)</t>
  </si>
  <si>
    <t>021.09.01.02</t>
  </si>
  <si>
    <t>Explain the reason for electrical bonding.</t>
  </si>
  <si>
    <t>021.09.01.01.04</t>
  </si>
  <si>
    <t>Explain why an aircraft must first be grounded before refuelling/defueling.</t>
  </si>
  <si>
    <t>021.09.01.01.03</t>
  </si>
  <si>
    <t>Describe a static discharger and explain the following: its purpose; typical locations; pilot’s role of observing it during pre-flight inspection.</t>
  </si>
  <si>
    <t>021.09.01.01.02</t>
  </si>
  <si>
    <t>Explain static electricity and describe the flying conditions where aircraft are most susceptible to build-up of static electricity.</t>
  </si>
  <si>
    <t>021.09.01.01.01</t>
  </si>
  <si>
    <t>Static electricity</t>
  </si>
  <si>
    <t>021.09.01.01</t>
  </si>
  <si>
    <t>General, definitions, basic applications: circuit breakers, logic circuits</t>
  </si>
  <si>
    <t>021.09.01.00</t>
  </si>
  <si>
    <t>ELECTRICS Remark: For any reference to the direction of current flow, the conventional current flow shall be used, i.e. from positive to negative.</t>
  </si>
  <si>
    <t>021.09.00.00</t>
  </si>
  <si>
    <t xml:space="preserve">Explain the considerations for fitting a fuel dump/jettison system and, if fitted, its function. </t>
  </si>
  <si>
    <t>021.08.02.02.06</t>
  </si>
  <si>
    <t>Describe the use and purpose of drip sticks (manual magnetic indicators) (may also be known as dip stick or drop stick).</t>
  </si>
  <si>
    <t>021.08.02.02.05</t>
  </si>
  <si>
    <t>Explain the limitations in the event of loss of booster pump fuel pressure.</t>
  </si>
  <si>
    <t>021.08.02.02.04</t>
  </si>
  <si>
    <t xml:space="preserve">Interpret a typical fuel system schematic to the level of detail as found in an aircraft FCOM. </t>
  </si>
  <si>
    <t>021.08.02.02.03</t>
  </si>
  <si>
    <t xml:space="preserve">Name the main components of the fuel system and state their location and their function: trim fuel tanks; bafflers; refuelling/defueling system; fuel dump/jettison system. Remark: For completion of list, please see 021.08 01.02 (02). </t>
  </si>
  <si>
    <t>021.08.02.02.02</t>
  </si>
  <si>
    <t>Explain the function of the fuel system: lines; centrifugal boost pump; pressure valves; fuel shut-off valve; filter, strainer; tanks (wing, tip, fuselage, tail); bafflers/baffles; sump; vent system; drain; fuel-quantity sensor; fuel-temperature sensor; refuelling/defueling system; fuel dump/jettison system.</t>
  </si>
  <si>
    <t>021.08.02.02.01</t>
  </si>
  <si>
    <t>Design, operation, system components, indications</t>
  </si>
  <si>
    <t>021.08.02.02</t>
  </si>
  <si>
    <t>State the existence of additives for freezing.</t>
  </si>
  <si>
    <t>021.08.02.01.03</t>
  </si>
  <si>
    <t>State the main characteristics of these fuels and give typical values regarding their flash points, freezing points and density.</t>
  </si>
  <si>
    <t>021.08.02.01.02</t>
  </si>
  <si>
    <t>State the types of fuel used by a gas turbine engine: JET-A; JET-A1; JET-B.</t>
  </si>
  <si>
    <t>021.08.02.01.01</t>
  </si>
  <si>
    <t>Fuel: types, characteristics, limitations</t>
  </si>
  <si>
    <t>021.08.02.01</t>
  </si>
  <si>
    <t>Turbine engine</t>
  </si>
  <si>
    <t>021.08.02.00</t>
  </si>
  <si>
    <t>List the following parameters that are monitored for the fuel system: fuel quantity (low-level warning); fuel temperature.</t>
  </si>
  <si>
    <t>021.08.01.02.07</t>
  </si>
  <si>
    <t>Define the term ‘unusable fuel’.</t>
  </si>
  <si>
    <t>021.08.01.02.06</t>
  </si>
  <si>
    <t>Explain the function of cross-feed.</t>
  </si>
  <si>
    <t>021.08.01.02.05</t>
  </si>
  <si>
    <t>Describe the construction of the different types of fuel tanks and state their advantages and disadvantages: drum tank; bladder tank; integral tank.</t>
  </si>
  <si>
    <t>021.08.01.02.04</t>
  </si>
  <si>
    <t>Describe a gravity fuel feed system and a pressure feed fuel system.</t>
  </si>
  <si>
    <t>021.08.01.02.03</t>
  </si>
  <si>
    <t>Name the following main components of a fuel system, and state their location and their function: lines; boost pump; pressure valves; filter, strainer; tanks (wing, tip, fuselage); vent system; sump; drain; fuel-quantity sensor; fuel-temperature sensor.</t>
  </si>
  <si>
    <t>021.08.01.02.02</t>
  </si>
  <si>
    <t>State the tasks of the fuel system.</t>
  </si>
  <si>
    <t>021.08.01.02.01</t>
  </si>
  <si>
    <t>021.08.01.02</t>
  </si>
  <si>
    <t>021.08.01.01.02</t>
  </si>
  <si>
    <t>State the types of fuel used by a piston engine and their associated limitations: diesel; JET-A1 (for high-compression engines); AVGAS; MOGAS.</t>
  </si>
  <si>
    <t>021.08.01.01.01</t>
  </si>
  <si>
    <t>021.08.01.01</t>
  </si>
  <si>
    <t>Piston engine</t>
  </si>
  <si>
    <t>021.08.01.00</t>
  </si>
  <si>
    <t>FUEL SYSTEM</t>
  </si>
  <si>
    <t>021.08.00.00</t>
  </si>
  <si>
    <t>Explain the limitations on blade heating and the fact that on some helicopters the heating does not heat all the main-rotor blades at the same time.</t>
  </si>
  <si>
    <t>021.07.03.01.01</t>
  </si>
  <si>
    <t>Limitations</t>
  </si>
  <si>
    <t>021.07.03.01</t>
  </si>
  <si>
    <t>Helicopter blade heating systems</t>
  </si>
  <si>
    <t>021.07.03.00</t>
  </si>
  <si>
    <t>Describe the principle of operation of ice warning systems.</t>
  </si>
  <si>
    <t>021.07.02.01.02</t>
  </si>
  <si>
    <t>Describe the different operating principles of the following ice detectors: mechanical systems using air pressure; electromechanical systems using resonance frequencies.</t>
  </si>
  <si>
    <t>021.07.02.01.01</t>
  </si>
  <si>
    <t>Types, operation, and indications</t>
  </si>
  <si>
    <t>021.07.02.01</t>
  </si>
  <si>
    <t>Ice warning systems</t>
  </si>
  <si>
    <t>021.07.02.00</t>
  </si>
  <si>
    <t>Describe the operating principle of the inflatable boot de-icing system.</t>
  </si>
  <si>
    <t>021.07.01.01.05</t>
  </si>
  <si>
    <t xml:space="preserve">State the different types of anti-icing/de-icing systems and describe their operating principle: hot air; electrical; fluid. </t>
  </si>
  <si>
    <t>021.07.01.01.04</t>
  </si>
  <si>
    <t>State that on some aeroplanes the tail does not have an ice-protection system.</t>
  </si>
  <si>
    <t>021.07.01.01.03</t>
  </si>
  <si>
    <t>Name the components of an aircraft which can be protected from ice accretion.</t>
  </si>
  <si>
    <t>021.07.01.01.02</t>
  </si>
  <si>
    <t>Explain the concepts of anti‑icing and de‑icing.</t>
  </si>
  <si>
    <t>021.07.01.01.01</t>
  </si>
  <si>
    <t>Types, design, operation, indications and warnings, operational limitations</t>
  </si>
  <si>
    <t>021.07.01.01</t>
  </si>
  <si>
    <t>Types, operation, indications</t>
  </si>
  <si>
    <t>021.07.01.00</t>
  </si>
  <si>
    <t>ANTI-ICING AND DE-ICING SYSTEMS</t>
  </si>
  <si>
    <t>021.07.00.00</t>
  </si>
  <si>
    <t xml:space="preserve">Describe the main operational differences between a bleed-air-driven air-conditioning system and an electrically driven air-conditioning system as found on aircraft without engine bleed-air system. </t>
  </si>
  <si>
    <t>021.06.03.01.14</t>
  </si>
  <si>
    <t>List and interpret typical indications of the pressurisation system.</t>
  </si>
  <si>
    <t>021.06.03.01.13</t>
  </si>
  <si>
    <t>Explain the typical warning on a transport category aircraft when cabin altitude exceeds 10 000 ft.</t>
  </si>
  <si>
    <t>021.06.03.01.12</t>
  </si>
  <si>
    <t xml:space="preserve">Explain: why the maximum allowed value of cabin altitude is limited; a typical value of maximum differential pressure for large transport aeroplanes; the relation between cabin altitude, the maximum differential pressure and maximum aeroplane operating altitude. </t>
  </si>
  <si>
    <t>021.06.03.01.11</t>
  </si>
  <si>
    <t>State how the maximum operating altitude is determined.</t>
  </si>
  <si>
    <t>021.06.03.01.10</t>
  </si>
  <si>
    <t>Describe the working principle of an electronic cabin-pressure controller.</t>
  </si>
  <si>
    <t>021.06.03.01.09</t>
  </si>
  <si>
    <t>Describe the emergency operation by manual setting of the outflow valve position.</t>
  </si>
  <si>
    <t>021.06.03.01.08</t>
  </si>
  <si>
    <t>Describe the operating principle of a pressurisation system.</t>
  </si>
  <si>
    <t>021.06.03.01.07</t>
  </si>
  <si>
    <t>Define the following terms: cabin altitude; cabin vertical speed; differential pressure; ground pressurisation.</t>
  </si>
  <si>
    <t>021.06.03.01.06</t>
  </si>
  <si>
    <t>Describe the use of hot trim air.</t>
  </si>
  <si>
    <t>021.06.03.01.05</t>
  </si>
  <si>
    <t>Explain that the following components constitute an air‑conditioning system and describe their operating principles and function: air-cycle machine (pack, bootstrap system); pack-cooling fan; water separator; mixing valves; flow-control valves (outflow valve); isolation valves; ram-air valve; recirculation fans; filters for recirculated air; temperature sensors. Remark: The bootstrap system is the only air-conditioning system considered for Part-FCL aeroplane examinations.</t>
  </si>
  <si>
    <t>021.06.03.01.04</t>
  </si>
  <si>
    <t>Explain that the following components constitute a pressurisation system: pneumatic system as the power source; outflow valve; outflow valve actuator; pressure controller; excessive differential pressure-relief valve; negative differential pressure-relief valve.</t>
  </si>
  <si>
    <t>021.06.03.01.03</t>
  </si>
  <si>
    <t>Explain how humidity is controlled.</t>
  </si>
  <si>
    <t>021.06.03.01.02</t>
  </si>
  <si>
    <t>Explain that a pressurisation and an air-conditioning system of an aeroplane controls: ventilation; temperature; pressure.</t>
  </si>
  <si>
    <t>021.06.03.01.01</t>
  </si>
  <si>
    <t>System components, design, operation, degraded modes of operation, indications and warnings</t>
  </si>
  <si>
    <t>021.06.03.01</t>
  </si>
  <si>
    <t>Aeroplane: pressurisation and air-conditioning system</t>
  </si>
  <si>
    <t>021.06.03.00</t>
  </si>
  <si>
    <t>List and describe the controls, indications and warnings related to an air-conditioning system.</t>
  </si>
  <si>
    <t>021.06.02.01.05</t>
  </si>
  <si>
    <t>Identify the following components from a diagram of an air-conditioning system and describe the operating principle and function: air-cycle machine (pack, bootstrap system); pack-cooling fan; water separator; mixing valves; flow-control valves; isolation valves; recirculation fans; filters for recirculation; temperature sensors.</t>
  </si>
  <si>
    <t>021.06.02.01.04</t>
  </si>
  <si>
    <t>Describe the vapour cycle air-conditioning system including system components, design, operation, degraded modes of operation and system malfunction indications.</t>
  </si>
  <si>
    <t>021.06.02.01.03</t>
  </si>
  <si>
    <t>Explain how an air-conditioning system is controlled.</t>
  </si>
  <si>
    <t>021.06.02.01.02</t>
  </si>
  <si>
    <t>Describe the purpose of an air-conditioning system.</t>
  </si>
  <si>
    <t>021.06.02.01.01</t>
  </si>
  <si>
    <t>Types, system components, design, operation, degraded modes of operation, indications and warnings</t>
  </si>
  <si>
    <t>021.06.02.01</t>
  </si>
  <si>
    <t>Helicopter: air-conditioning systems</t>
  </si>
  <si>
    <t>021.06.02.00</t>
  </si>
  <si>
    <t>State the following bleed-air malfunctions: over-temperature; over-pressure; low pressure; overheat/duct leak; and describe the potential consequences.</t>
  </si>
  <si>
    <t>021.06.01.02.08</t>
  </si>
  <si>
    <t>Explain how the bleed-air supply system is controlled and monitored.</t>
  </si>
  <si>
    <t>021.06.01.02.07</t>
  </si>
  <si>
    <t>Describe the cockpit indications for bleed-air systems.</t>
  </si>
  <si>
    <t>021.06.01.02.06</t>
  </si>
  <si>
    <t xml:space="preserve">Interpret a basic pneumatic system schematic to the level of detail as found in an FCOM. </t>
  </si>
  <si>
    <t>021.06.01.02.05</t>
  </si>
  <si>
    <t>State that the bleed-air supply system can comprise the following: pneumatic ducts; isolation valve; pressure-regulating valve; engine bleed valve (HP/IP valves); fan-air pre-cooler; temperature and pressure sensors.</t>
  </si>
  <si>
    <t>021.06.01.02.04</t>
  </si>
  <si>
    <t>State that for a helicopter a bleed-air supply can be used for the following systems or components: anti-icing; engine air starter; pressurisation of a hydraulic reservoir.</t>
  </si>
  <si>
    <t>021.06.01.02.03</t>
  </si>
  <si>
    <t>State that for an aeroplane a bleed-air supply can be used for the following systems or components: ice protection; engine air starter; pressurisation of a hydraulic reservoir; air-driven hydraulic pumps; pressurisation and air conditioning.</t>
  </si>
  <si>
    <t>021.06.01.02.02</t>
  </si>
  <si>
    <t>State that the possible bleed-air sources for gas turbine engine aircraft are the following: engine; auxiliary power unit (APU); ground supply.</t>
  </si>
  <si>
    <t>021.06.01.02.01</t>
  </si>
  <si>
    <t>Gas turbine engine: bleed-air supply</t>
  </si>
  <si>
    <t>021.06.01.02</t>
  </si>
  <si>
    <t>State that an air supply is required for the following systems: instrumentation; heating; de-icing.</t>
  </si>
  <si>
    <t>021.06.01.01.02</t>
  </si>
  <si>
    <t>Describe the following means of supplying air for the pneumatic systems for piston-engine aircraft: compressor; vacuum pump.</t>
  </si>
  <si>
    <t>021.06.01.01.01</t>
  </si>
  <si>
    <t>Piston-engine air supply</t>
  </si>
  <si>
    <t>021.06.01.01</t>
  </si>
  <si>
    <t>Pneumatic/bleed-air supply</t>
  </si>
  <si>
    <t>021.06.01.00</t>
  </si>
  <si>
    <t>PNEUMATICS — PRESSURISATION AND AIR-CONDITIONING SYSTEMS</t>
  </si>
  <si>
    <t>021.06.00.00</t>
  </si>
  <si>
    <t>Helicopter: fly-by-wire (FBW) control systems - to be introduced at a later date</t>
  </si>
  <si>
    <t>021.05.05.00</t>
  </si>
  <si>
    <t>Explain why several sensors are needed on critical parameters.</t>
  </si>
  <si>
    <t>021.05.04.01.11</t>
  </si>
  <si>
    <t>Explain why several control surfaces on every axis are needed on FBW aircraft.</t>
  </si>
  <si>
    <t>021.05.04.01.10</t>
  </si>
  <si>
    <t>Explain why several types of computers are needed and why they should be dissimilar.</t>
  </si>
  <si>
    <t>021.05.04.01.09</t>
  </si>
  <si>
    <t>021.05.04.01.08</t>
  </si>
  <si>
    <t>For aircraft using sidestick for manual control, describe the implications of: dual control input made by the pilot; the control takeover facility available to the pilot.</t>
  </si>
  <si>
    <t>021.05.04.01.07</t>
  </si>
  <si>
    <t>021.05.04.01.06</t>
  </si>
  <si>
    <t>Describe the implications of mode degradation in relation to pilot workload and flight-envelope protection.</t>
  </si>
  <si>
    <t>021.05.04.01.05</t>
  </si>
  <si>
    <t>Explain the different modes of operation: normal operation (e.g. normal law or normal mode); downgraded operation (e.g. alternate law or secondary mode); direct law.</t>
  </si>
  <si>
    <t>021.05.04.01.04</t>
  </si>
  <si>
    <t>Explain why an FBW system is always irreversible.</t>
  </si>
  <si>
    <t>021.05.04.01.03</t>
  </si>
  <si>
    <t>State the advantages of an FBW system in comparison with a conventional flight control system including: weight; pilot workload; flight-envelope protection.</t>
  </si>
  <si>
    <t>021.05.04.01.02</t>
  </si>
  <si>
    <t>Explain that an FBW flight control system is composed of the following: pilot’s input command (control column/sidestick/rudder pedals); electrical signalling paths, including: pilot input to computer; computer to flight control surfaces; feedback from aircraft response to computer; flight control computers; actuators; flight control surfaces.</t>
  </si>
  <si>
    <t>021.05.04.01.01</t>
  </si>
  <si>
    <t>Composition, explanation of operation, modes of operation</t>
  </si>
  <si>
    <t>021.05.04.01</t>
  </si>
  <si>
    <t>Aeroplane: fly-by-wire (FBW) control systems</t>
  </si>
  <si>
    <t>021.05.04.00</t>
  </si>
  <si>
    <t>Explain the use of control stops.</t>
  </si>
  <si>
    <t>021.05.03.01.10</t>
  </si>
  <si>
    <t>Describe the different types of control runs.</t>
  </si>
  <si>
    <t>021.05.03.01.09</t>
  </si>
  <si>
    <t>Describe and explain the purpose of a trim system using the following terms: force-trim switch; force gradient; parallel trim actuator; cyclic 4-way trim switch; interaction of trim system with an SAS/SCAS/ASS stability system; trim-motor indicators.</t>
  </si>
  <si>
    <t>021.05.03.01.08</t>
  </si>
  <si>
    <t>State the need for artificial feel in a hydraulically actuated flight control system.</t>
  </si>
  <si>
    <t>021.05.03.01.07</t>
  </si>
  <si>
    <t>Describe the operation of the spider control system.</t>
  </si>
  <si>
    <t>021.05.03.01.06</t>
  </si>
  <si>
    <t>Describe the swash plate or azimuth star control system including the following: swash plate inputs; the function of the non-rotating swash plate; the function of the rotating swash plate; how swash plate tilt is achieved; swash plate pitch axis; swash plate roll axis; balancing of pitch/roll/collective inputs to the swash plate to equalise torsional loads on the blades.</t>
  </si>
  <si>
    <t>021.05.03.01.05</t>
  </si>
  <si>
    <t>Describe the following four axes of control operation, their operating principle and their associated cockpit controls: collective control; cyclic fore and aft (pitch axis); cyclic lateral (roll axis); yaw.</t>
  </si>
  <si>
    <t>021.05.03.01.04</t>
  </si>
  <si>
    <t>Explain the principle of phase lag and advance angle.</t>
  </si>
  <si>
    <t>021.05.03.01.03</t>
  </si>
  <si>
    <t>Describe main-rotor droop stops and how rotor flapping is restricted.</t>
  </si>
  <si>
    <t>021.05.03.01.02</t>
  </si>
  <si>
    <t>Explain the methods of locking the controls on the ground.</t>
  </si>
  <si>
    <t>021.05.03.01.01</t>
  </si>
  <si>
    <t>Droop stops, control systems, trim systems, control stops</t>
  </si>
  <si>
    <t>021.05.03.01</t>
  </si>
  <si>
    <t>Helicopter: flight controls</t>
  </si>
  <si>
    <t>021.05.03.00</t>
  </si>
  <si>
    <t>Explain the concept of control surface blow-back (aerodynamic forces overruling hydraulic forces).</t>
  </si>
  <si>
    <t>021.05.02.01.09</t>
  </si>
  <si>
    <t>Describe the function of an auto-slat system.</t>
  </si>
  <si>
    <t>021.05.02.01.08</t>
  </si>
  <si>
    <t>Explain how a flap/slat asymmetry protection device functions, and describe the implications of a flap/slat asymmetry situation.</t>
  </si>
  <si>
    <t>021.05.02.01.07</t>
  </si>
  <si>
    <t>For lift-augmentation devices, explain the load-limiting (relief) protection devices and the functioning of an auto-retraction system.</t>
  </si>
  <si>
    <t>021.05.02.01.06</t>
  </si>
  <si>
    <t>Describe the requirement for limiting flight speeds for the various secondary flight control surfaces.</t>
  </si>
  <si>
    <t>021.05.02.01.05</t>
  </si>
  <si>
    <t>Explain the function of a mechanical lock when using hydraulic motors driving a screw jack.</t>
  </si>
  <si>
    <t>021.05.02.01.04</t>
  </si>
  <si>
    <t xml:space="preserve">Describe secondary flight control actuation methods and sources of actuating power. </t>
  </si>
  <si>
    <t>021.05.02.01.03</t>
  </si>
  <si>
    <t>List the following secondary flight control surfaces: lift-augmentation devices (flaps and slats); speed brakes; flight and ground spoilers; trimming devices such as trim tabs, trimmable horizontal stabiliser.</t>
  </si>
  <si>
    <t>021.05.02.01.02</t>
  </si>
  <si>
    <t>Define a ‘secondary flight control’.</t>
  </si>
  <si>
    <t>021.05.02.01.01</t>
  </si>
  <si>
    <t>021.05.02.01</t>
  </si>
  <si>
    <t>Aeroplane: secondary flight controls</t>
  </si>
  <si>
    <t>021.05.02.00</t>
  </si>
  <si>
    <t>Explain the concept of a rudder deflection limitation (rudder limiter) system and the various means of implementation (rudder ratio changer, variable stops, blow-back).</t>
  </si>
  <si>
    <t>021.05.01.05.05</t>
  </si>
  <si>
    <t>Explain the methods of locking the controls on the ground and describe ‘gust or control lock’ warnings.</t>
  </si>
  <si>
    <t>021.05.01.05.04</t>
  </si>
  <si>
    <t>Explain the danger of control jamming and the means of retaining sufficient control capability.</t>
  </si>
  <si>
    <t>021.05.01.05.03</t>
  </si>
  <si>
    <t>Explain how redundancy is obtained in primary flight control systems of large transport aeroplanes.</t>
  </si>
  <si>
    <t>021.05.01.05.02</t>
  </si>
  <si>
    <t>List and describe the function of the following components of a flight control system: actuators; control valves; cables; electrical wiring; control surface position sensors.</t>
  </si>
  <si>
    <t>021.05.01.05.01</t>
  </si>
  <si>
    <t>System components, design, operation, indications and warnings, degraded modes of operation, jamming</t>
  </si>
  <si>
    <t>021.05.01.05</t>
  </si>
  <si>
    <t>Explain why a ‘feel system’ is not necessary in a partially powered control system.</t>
  </si>
  <si>
    <t>021.05.01.04.02</t>
  </si>
  <si>
    <t>Explain the basic principle of a partially powered control system.</t>
  </si>
  <si>
    <t>021.05.01.04.01</t>
  </si>
  <si>
    <t>Partially powered controls (reversible)</t>
  </si>
  <si>
    <t>021.05.01.04</t>
  </si>
  <si>
    <t>Explain the operating principle of rudder and aileron trim in a fully powered control system.</t>
  </si>
  <si>
    <t>021.05.01.03.05</t>
  </si>
  <si>
    <t>Explain the operating principle of a stabiliser trim system in a fully powered control system.</t>
  </si>
  <si>
    <t>021.05.01.03.04</t>
  </si>
  <si>
    <t>Explain the need for a ‘feel system’ in a fully powered control system.</t>
  </si>
  <si>
    <t>021.05.01.03.03</t>
  </si>
  <si>
    <t>Explain the concept of irreversibility in a flight control system.</t>
  </si>
  <si>
    <t>021.05.01.03.02</t>
  </si>
  <si>
    <t>Explain the basic principle of a fully powered control system.</t>
  </si>
  <si>
    <t>021.05.01.03.01</t>
  </si>
  <si>
    <t>Fully powered controls (irreversible)</t>
  </si>
  <si>
    <t>021.05.01.03</t>
  </si>
  <si>
    <t>Explain the basic principle of a fully manual control system.</t>
  </si>
  <si>
    <t>021.05.01.02.01</t>
  </si>
  <si>
    <t>Manual controls</t>
  </si>
  <si>
    <t>021.05.01.02</t>
  </si>
  <si>
    <t>List the various means of control surface actuation including: manual; fully powered (irreversible); partially powered (reversible).</t>
  </si>
  <si>
    <t>021.05.01.01.03</t>
  </si>
  <si>
    <t>List the following primary flight control surfaces: elevator; aileron, roll spoilers, flaperon; rudder.</t>
  </si>
  <si>
    <t>021.05.01.01.02</t>
  </si>
  <si>
    <t>Define a ‘primary flight control’.</t>
  </si>
  <si>
    <t>021.05.01.01.01</t>
  </si>
  <si>
    <t>Definition and control surfaces</t>
  </si>
  <si>
    <t>021.05.01.01</t>
  </si>
  <si>
    <t>Aeroplane: primary flight controls</t>
  </si>
  <si>
    <t>021.05.01.00</t>
  </si>
  <si>
    <t>FLIGHT CONTROLS</t>
  </si>
  <si>
    <t>021.05.00.00</t>
  </si>
  <si>
    <t>Explain why indicated airspeed (IAS) limitations before, during and after flotation-device deployment must be observed.</t>
  </si>
  <si>
    <t>021.04.05.01.02</t>
  </si>
  <si>
    <t>Explain flotation devices, how they are operated, and their limitations.</t>
  </si>
  <si>
    <t>021.04.05.01.01</t>
  </si>
  <si>
    <t>Flotation devices</t>
  </si>
  <si>
    <t>021.04.05.01</t>
  </si>
  <si>
    <t>Helicopter equipment</t>
  </si>
  <si>
    <t>021.04.05.00</t>
  </si>
  <si>
    <t>Describe the following tyre checks a pilot will perform during the pre-flight inspection and identify probable causes: cuts and damages; flat spots.</t>
  </si>
  <si>
    <t>021.04.04.01.06</t>
  </si>
  <si>
    <t>Explain why the ground speed of tyres is limited.</t>
  </si>
  <si>
    <t>021.04.04.01.05</t>
  </si>
  <si>
    <t>Explain the implications of and how to identify tread separation and wear or damage with associated increased risk of tyre burst.</t>
  </si>
  <si>
    <t>021.04.04.01.04</t>
  </si>
  <si>
    <t>Explain the function of thermal/fusible plugs.</t>
  </si>
  <si>
    <t>021.04.04.01.03</t>
  </si>
  <si>
    <t>Define the following terms: ply rating; tyre tread; tyre creep; retread (cover).</t>
  </si>
  <si>
    <t>021.04.04.01.02</t>
  </si>
  <si>
    <t>Describe the different types of tyres such as: tubeless; diagonal (cross ply); radial (circumferential bias).</t>
  </si>
  <si>
    <t>021.04.04.01.01</t>
  </si>
  <si>
    <t>Types, structural components and materials, operational limitations, thermal plugs</t>
  </si>
  <si>
    <t>021.04.04.01</t>
  </si>
  <si>
    <t>Wheels, rims and tyres</t>
  </si>
  <si>
    <t>021.04.04.00</t>
  </si>
  <si>
    <t xml:space="preserve">Describe how an autobrake system setting will either apply maximum braking (RTO or MAX) or result in a given rate of deceleration, where the amount of braking applied may be affected by: the use of reverse thrust; slippery runway. </t>
  </si>
  <si>
    <t>021.04.03.04.04</t>
  </si>
  <si>
    <t>Explain the difference between the three modes of operation of an autobrake system: OFF (system off or reset); Armed (the system is ready to operate under certain conditions); Activated/Deactivated (application of pressure on brakes).</t>
  </si>
  <si>
    <t>021.04.03.04.03</t>
  </si>
  <si>
    <t>Explain why the anti-skid system must be available when using autobrakes.</t>
  </si>
  <si>
    <t>021.04.03.04.02</t>
  </si>
  <si>
    <t>Describe the operating principle of an autobrake system.</t>
  </si>
  <si>
    <t>021.04.03.04.01</t>
  </si>
  <si>
    <t>Autobrake</t>
  </si>
  <si>
    <t>021.04.03.04</t>
  </si>
  <si>
    <t>Give examples of the impact of an anti-skid system on performance, and explain the implications of anti-skid system failure.</t>
  </si>
  <si>
    <t>021.04.03.03.03</t>
  </si>
  <si>
    <t>Explain that the anti-skid computer compares wheel speed to aeroplane reference speed to provide the following: slip ratio for maximum braking performance; locked-wheel prevention (protection against deep skid on one wheel); touchdown protection (protection against brake-pressure application during touchdown); hydroplane protection.</t>
  </si>
  <si>
    <t>021.04.03.03.02</t>
  </si>
  <si>
    <t>Describe the operating principle of anti‑skid where excessive brake pressure applied is automatically reduced for optimum breaking performance.</t>
  </si>
  <si>
    <t>021.04.03.03.01</t>
  </si>
  <si>
    <t>Anti-skid</t>
  </si>
  <si>
    <t>021.04.03.03</t>
  </si>
  <si>
    <t>Explain the reason for the brake-temperature indicator.</t>
  </si>
  <si>
    <t>021.04.03.02.07</t>
  </si>
  <si>
    <t>Explain the function of brake-wear indicators.</t>
  </si>
  <si>
    <t>021.04.03.02.06</t>
  </si>
  <si>
    <t>Describe the function of the parking brake.</t>
  </si>
  <si>
    <t>021.04.03.02.05</t>
  </si>
  <si>
    <t>Describe the function of a brake accumulator.</t>
  </si>
  <si>
    <t>021.04.03.02.04</t>
  </si>
  <si>
    <t>Explain the purpose of an in-flight wheel brake system.</t>
  </si>
  <si>
    <t>021.04.03.02.03</t>
  </si>
  <si>
    <t>Explain how brakes are actuated: hydraulically, electrically.</t>
  </si>
  <si>
    <t>021.04.03.02.02</t>
  </si>
  <si>
    <t>Explain the limitation of brake energy and describe the operational consequences.</t>
  </si>
  <si>
    <t>021.04.03.02.01</t>
  </si>
  <si>
    <t>System components, design, operation, indications and warnings</t>
  </si>
  <si>
    <t>021.04.03.02</t>
  </si>
  <si>
    <t>Describe the characteristics, advantages and disadvantages of steel and carbon brake discs with regard to: weight; temperature limits; internal-friction coefficient; wear.</t>
  </si>
  <si>
    <t>021.04.03.01.03</t>
  </si>
  <si>
    <t>State the different materials used in a disc brake (steel, carbon).</t>
  </si>
  <si>
    <t>021.04.03.01.02</t>
  </si>
  <si>
    <t>Describe the basic operating principle of a disc brake.</t>
  </si>
  <si>
    <t>021.04.03.01.01</t>
  </si>
  <si>
    <t>Types and materials</t>
  </si>
  <si>
    <t>021.04.03.01</t>
  </si>
  <si>
    <t>Brakes</t>
  </si>
  <si>
    <t>021.04.03.00</t>
  </si>
  <si>
    <t>Explain the purpose of main-wheel (body) steering.</t>
  </si>
  <si>
    <t>021.04.02.01.06</t>
  </si>
  <si>
    <t>Define the term ‘shimmy’ and the possible consequences of shimmy for the nose- and the main-wheel system and explain the purpose of a shimmy damper to reduce the severity of shimmy.</t>
  </si>
  <si>
    <t>021.04.02.01.05</t>
  </si>
  <si>
    <t>Explain the centring mechanism of the nose wheel.</t>
  </si>
  <si>
    <t>021.04.02.01.04</t>
  </si>
  <si>
    <t>Describe, for an aeroplane, the functioning of the following systems: differential braking with free-castoring nose wheel; tiller or hand wheel steering; rudder pedal nose-wheel steering.</t>
  </si>
  <si>
    <t>021.04.02.01.03</t>
  </si>
  <si>
    <t>Explain, for a helicopter, the functioning of differential braking with free-castoring nose wheel.</t>
  </si>
  <si>
    <t>021.04.02.01.02</t>
  </si>
  <si>
    <t>Explain the operating principle of nose‑wheel steering.</t>
  </si>
  <si>
    <t>021.04.02.01.01</t>
  </si>
  <si>
    <t>021.04.02.01</t>
  </si>
  <si>
    <t>Nose-wheel steering</t>
  </si>
  <si>
    <t>021.04.02.00</t>
  </si>
  <si>
    <t>Describe some methods for emergency gear extension including: gravity/free fall; air or nitrogen pressure; manually/mechanically.</t>
  </si>
  <si>
    <t>021.04.01.02.09</t>
  </si>
  <si>
    <t>Describe the sequence for emergency gear extension: unlocking; operating; down-locking.</t>
  </si>
  <si>
    <t>021.04.01.02.08</t>
  </si>
  <si>
    <t xml:space="preserve">Explain the speed limitations for gear operation (VLO (maximum landing gear operating speed) and VLE (maximum landing gear extended speed)). </t>
  </si>
  <si>
    <t>021.04.01.02.07</t>
  </si>
  <si>
    <t>Describe the various protection devices to avoid inadvertent gear retraction on the ground and explain the implications of taking off with one or more protection devices in place: ground lock (pins); protection devices in the gear retraction mechanism.</t>
  </si>
  <si>
    <t>021.04.01.02.06</t>
  </si>
  <si>
    <t>State how landing-gear position indication and alerting is implemented.</t>
  </si>
  <si>
    <t>021.04.01.02.05</t>
  </si>
  <si>
    <t xml:space="preserve">Describe the sequence of events during normal operation of the landing gear. </t>
  </si>
  <si>
    <t>021.04.01.02.04</t>
  </si>
  <si>
    <t>Name the different components of a landing gear, using a diagram.</t>
  </si>
  <si>
    <t>021.04.01.02.03</t>
  </si>
  <si>
    <t>Name the different components of a landing gear, using the diagram appended to these LOs (21).</t>
  </si>
  <si>
    <t>Explain the function of the following components of a landing gear: oleo leg/shock strut; axles; drag struts; side stays/struts; torsion links; locks (over centre); gear doors.</t>
  </si>
  <si>
    <t>021.04.01.02.02</t>
  </si>
  <si>
    <t>Explain the function of the following components of a landing gear: oleo leg/shock strut; axles; bogies and bogie beam; drag struts; side stays/struts; torsion links; locks (over centre); gear doors.</t>
  </si>
  <si>
    <t>021.04.01.02.01</t>
  </si>
  <si>
    <t>System components, design, operation, indications and warnings, on-ground/in-flight protections, emergency extension systems</t>
  </si>
  <si>
    <t>021.04.01.02</t>
  </si>
  <si>
    <t>Name, for a helicopter, the following different landing-gear configurations: nose wheel; tail wheel; skids.</t>
  </si>
  <si>
    <t>021.04.01.01.02</t>
  </si>
  <si>
    <t>Name, for an aeroplane, the following different landing-gear configurations: nose wheel; tail wheel.</t>
  </si>
  <si>
    <t>021.04.01.01.01</t>
  </si>
  <si>
    <t>021.04.01.01</t>
  </si>
  <si>
    <t>Landing gear</t>
  </si>
  <si>
    <t>021.04.01.00</t>
  </si>
  <si>
    <t>LANDING GEAR, WHEELS, TYRES, BRAKES</t>
  </si>
  <si>
    <t>021.04.00.00</t>
  </si>
  <si>
    <t>State the indications and explain the implications of the following malfunctions: system leak or low level; low pressure; high temperature.</t>
  </si>
  <si>
    <t>021.03.02.02.19</t>
  </si>
  <si>
    <t>List and describe the instruments and alerts for monitoring a hydraulic system.</t>
  </si>
  <si>
    <t>021.03.02.02.18</t>
  </si>
  <si>
    <t>Explain the implication of a high system demand.</t>
  </si>
  <si>
    <t>021.03.02.02.17</t>
  </si>
  <si>
    <t>Interpret a typical hydraulic system schematic to the level of detail as found in an aircraft flight crew operating manual (FCOM).</t>
  </si>
  <si>
    <t>021.03.02.02.16</t>
  </si>
  <si>
    <t>Explain how redundancy is obtained by giving examples.</t>
  </si>
  <si>
    <t>021.03.02.02.15</t>
  </si>
  <si>
    <t>Explain the function of the demand pump installed on many transport aeroplanes.</t>
  </si>
  <si>
    <t>021.03.02.02.14</t>
  </si>
  <si>
    <t>Describe the working principle and functions of the following hydraulic system components: reservoir (pressurised and unpressurised); accumulators; case drain lines and fluid cooler return lines; piston actuators (single- and double-acting); hydraulic motors; filters; non-return (check) valves; relief valves; restrictor valves; elector valves (linear and basic rotary selectors, two and four ports); bypass valves; shuttle valves; fire shut‑off valves; priority valves; fuse valves; pressure and return pipes.</t>
  </si>
  <si>
    <t>021.03.02.02.13</t>
  </si>
  <si>
    <t>Explain the following different sources of hydraulic pressure, their typical application and potential operational limitations: manual; engine; gearbox; electrical.</t>
  </si>
  <si>
    <t>021.03.02.02.12</t>
  </si>
  <si>
    <t>Explain the following different sources of hydraulic pressure, their typical application and potential operational limitations: manual; engine gearbox; electrical; air (pneumatic and ram-air turbine); hydraulic (power transfer unit) or reversible motor pumps; accessory.</t>
  </si>
  <si>
    <t>021.03.02.02.11</t>
  </si>
  <si>
    <t>Describe the working principle and functions of pressure pumps including: constant pressure pump (swash plate or cam plate); pressure pump whose output is dependent on pump revolutions per minute (rpm) (gear type).</t>
  </si>
  <si>
    <t>021.03.02.02.10</t>
  </si>
  <si>
    <t>Explain the advantages and disadvantages of a high-pressure system over a low-pressure system.</t>
  </si>
  <si>
    <t>021.03.02.02.09</t>
  </si>
  <si>
    <t xml:space="preserve">Explain the working principle of a low-pressure (0–2000 psi) system. </t>
  </si>
  <si>
    <t>021.03.02.02.08</t>
  </si>
  <si>
    <t>State that a high-pressure hydraulic system is typically operating at 3000 psi but on some aircraft a hydraulic pressure of 4000 to 5000 psi may also be used.</t>
  </si>
  <si>
    <t>021.03.02.02.07</t>
  </si>
  <si>
    <t>State that hydraulic systems can be classified as either high pressure (typically 3000 psi or higher) or low pressure (typically up to 2000 psi).</t>
  </si>
  <si>
    <t>021.03.02.02.06</t>
  </si>
  <si>
    <t xml:space="preserve">List the main uses of hydraulic systems. </t>
  </si>
  <si>
    <t>021.03.02.02.05</t>
  </si>
  <si>
    <t>List the main advantages and disadvantages of system actuation by hydraulic or purely mechanical means with respect to: weight; size; force.</t>
  </si>
  <si>
    <t>021.03.02.02.04</t>
  </si>
  <si>
    <t>State the differences in the principle of operation between a passive hydraulic system (without a pressure pump) and an active hydraulic system (with a pressure pump).</t>
  </si>
  <si>
    <t>021.03.02.02.03</t>
  </si>
  <si>
    <t xml:space="preserve">Describe the difference in the principle of operation between a constant pressure system and a system pressurised only on specific demand. </t>
  </si>
  <si>
    <t>021.03.02.02.02</t>
  </si>
  <si>
    <t>Explain the working principle of a hydraulic system.</t>
  </si>
  <si>
    <t>021.03.02.02.01</t>
  </si>
  <si>
    <t>System components: design, operation, degraded modes of operation, indications and warnings</t>
  </si>
  <si>
    <t>021.03.02.02</t>
  </si>
  <si>
    <t>State that at the pressures being considered, hydraulic fluid is considered incompressible.</t>
  </si>
  <si>
    <t>021.03.02.01.05</t>
  </si>
  <si>
    <t>State that different types of hydraulic fluids cannot be mixed.</t>
  </si>
  <si>
    <t>021.03.02.01.04</t>
  </si>
  <si>
    <t xml:space="preserve">List the two different types of hydraulic fluids: synthetic; mineral. </t>
  </si>
  <si>
    <t>021.03.02.01.03</t>
  </si>
  <si>
    <t>State that hydraulic fluids are irritating to skin and eyes.</t>
  </si>
  <si>
    <t>021.03.02.01.02</t>
  </si>
  <si>
    <t>List and explain the desirable properties of a hydraulic fluid with regard to: thermal stability; corrosiveness; flashpoint and flammability; volatility; viscosity.</t>
  </si>
  <si>
    <t>021.03.02.01.01</t>
  </si>
  <si>
    <t>Hydraulic fluids: types, characteristics, limitations</t>
  </si>
  <si>
    <t>021.03.02.01</t>
  </si>
  <si>
    <t>Hydraulic systems</t>
  </si>
  <si>
    <t>021.03.02.00</t>
  </si>
  <si>
    <t>Explain the concept and basic principles of hydromechanics including: hydrostatic pressure; Pascal’s law; the relationship between pressure, force and area; transmission of power: multiplication of force, decrease of displacement.</t>
  </si>
  <si>
    <t>021.03.01.01.01</t>
  </si>
  <si>
    <t>Concepts and basic principles</t>
  </si>
  <si>
    <t>021.03.01.01</t>
  </si>
  <si>
    <t>Hydromechanics: basic principles</t>
  </si>
  <si>
    <t>021.03.01.00</t>
  </si>
  <si>
    <t>HYDRAULICS</t>
  </si>
  <si>
    <t>021.03.00.00</t>
  </si>
  <si>
    <t>Explain that airframe life is limited by fatigue, created by load cycles.</t>
  </si>
  <si>
    <t>021.02.06.01.04</t>
  </si>
  <si>
    <t>Explain the maximum structural masses: maximum take-off mass.</t>
  </si>
  <si>
    <t>021.02.06.01.03</t>
  </si>
  <si>
    <t>Explain that airframe life is limited by fatigue, created by alternating stress and the number of load cycles.</t>
  </si>
  <si>
    <t>021.02.06.01.02</t>
  </si>
  <si>
    <t>Define and explain the following maximum structural masses: maximum ramp mass; maximum take-off mass; maximum zero fuel mass; maximum landing mass. Remark: These limitations may also be found in the relevant part of Subjects 031 ‘Mass and balance’, 032 ‘Performance (aeroplane)’ and 034 ‘Performance (helicopter)’.</t>
  </si>
  <si>
    <t>021.02.06.01.01</t>
  </si>
  <si>
    <t>Maximum structural masses</t>
  </si>
  <si>
    <t>021.02.06.01</t>
  </si>
  <si>
    <t>021.02.06.00</t>
  </si>
  <si>
    <t xml:space="preserve">State the three planes of vibration measurement, i.e. vertical, lateral, fore and aft. </t>
  </si>
  <si>
    <t>021.02.05.03.05</t>
  </si>
  <si>
    <t>Explain how a vibration harmonic can be set up in other components which can lead to their early failure.</t>
  </si>
  <si>
    <t>021.02.05.03.04</t>
  </si>
  <si>
    <t>Describe the early indications and vibrations which are likely to be experienced when the main-rotor blades and tail rotor are out of balance or tracking, including the possible early indications due to possible fatigue and overload.</t>
  </si>
  <si>
    <t>021.02.05.03.03</t>
  </si>
  <si>
    <t>Explain that blade tracking is important both to minimise vibration and to help ensure uniformity of flow through the disc.</t>
  </si>
  <si>
    <t>021.02.05.03.02</t>
  </si>
  <si>
    <t xml:space="preserve">Describe the dangers and stresses regarding safety and serviceability in flight when the manufacturer’s design envelope is exceeded. </t>
  </si>
  <si>
    <t>021.02.05.03.01</t>
  </si>
  <si>
    <t>Loads, stresses and aeroelastic vibrations</t>
  </si>
  <si>
    <t>021.02.05.03</t>
  </si>
  <si>
    <t>Describe the fatigue life and methods of checking for serviceability of the components and materials of flight and control surfaces.</t>
  </si>
  <si>
    <t>021.02.05.02.01</t>
  </si>
  <si>
    <t>021.02.05.02</t>
  </si>
  <si>
    <t xml:space="preserve">Explain why vertical and horizontal stabilisers may have different shapes and alignments. </t>
  </si>
  <si>
    <t>021.02.05.01.02</t>
  </si>
  <si>
    <t>List the functions of flight controls.</t>
  </si>
  <si>
    <t>021.02.05.01.01</t>
  </si>
  <si>
    <t>021.02.05.01</t>
  </si>
  <si>
    <t xml:space="preserve">Helicopter: structural aspects of flight controls </t>
  </si>
  <si>
    <t>021.02.05.00</t>
  </si>
  <si>
    <t>Describe the construction and fitting of sliding doors.</t>
  </si>
  <si>
    <t>021.02.04.01.14</t>
  </si>
  <si>
    <t>Explain the function of floor venting (blow-out panels).</t>
  </si>
  <si>
    <t>021.02.04.01.13</t>
  </si>
  <si>
    <t>Appendix 5 Definitions to AMC 25.1322</t>
  </si>
  <si>
    <t>Explain the need for an eye-reference position.</t>
  </si>
  <si>
    <t>021.02.04.01.12</t>
  </si>
  <si>
    <t>Explain the implication of a direct-vision window (see CS 25.773(b)(3)).</t>
  </si>
  <si>
    <t>021.02.04.01.11</t>
  </si>
  <si>
    <t>Explain the function of window heating for structural purposes.</t>
  </si>
  <si>
    <t>021.02.04.01.10</t>
  </si>
  <si>
    <t>Explain why flight-deck windows are constructed with different layers.</t>
  </si>
  <si>
    <t>021.02.04.01.09</t>
  </si>
  <si>
    <t>Explain the advantages and disadvantages of the following fuselage cross sections: circular; double bubble; oval; rectangular.</t>
  </si>
  <si>
    <t>021.02.04.01.08</t>
  </si>
  <si>
    <t>Describe the door and hatch construction for pressurised and unpressurised aeroplanes including: door and frame (plug type); hinge location; locking mechanism.</t>
  </si>
  <si>
    <t>021.02.04.01.07</t>
  </si>
  <si>
    <t xml:space="preserve">Describe the structural danger of a tail strike with respect to: fuselage and aft bulkhead damage (pressurisation). </t>
  </si>
  <si>
    <t>021.02.04.01.06</t>
  </si>
  <si>
    <t>Describe the structural danger of a nose-wheel landing with respect to: fuselage loads; nose-wheel strut loads.</t>
  </si>
  <si>
    <t>021.02.04.01.05</t>
  </si>
  <si>
    <t>Describe the following loads on a main landing gear: touch-down loads (vertical and horizontal); taxi loads on bogie gear (turns).</t>
  </si>
  <si>
    <t>021.02.04.01.04</t>
  </si>
  <si>
    <t xml:space="preserve">Describe the loads on the fuselage due to pressurisation. </t>
  </si>
  <si>
    <t>021.02.04.01.03</t>
  </si>
  <si>
    <t>Describe the construction and the function of the following structural components of a fuselage: frames; bulkhead; pressure bulkhead; stiffeners, stringers, longerons; skin, doublers; floor suspension (crossbeams); floor panels; firewall.</t>
  </si>
  <si>
    <t>021.02.04.01.02</t>
  </si>
  <si>
    <t xml:space="preserve">Describe the following types of fuselage construction: monocoque, semi-monocoque. </t>
  </si>
  <si>
    <t>021.02.04.01.01</t>
  </si>
  <si>
    <t>Construction, functions, loads</t>
  </si>
  <si>
    <t>021.02.04.01</t>
  </si>
  <si>
    <t>Fuselage, landing gear, doors, floor, windscreen and windows</t>
  </si>
  <si>
    <t>021.02.04.00</t>
  </si>
  <si>
    <t>Explain the following countermeasures used to achieve stress relief and reduce resonance: chord-wise and span-wise position of masses (e.g. engines, fuel, balance masses for wing and control balance masses); torsional stiffness; bending flexibility; fuel-balancing procedures during flight (automatic or applied by the pilot).</t>
  </si>
  <si>
    <t>021.02.03.03.04</t>
  </si>
  <si>
    <t>Explain the principle of flutter and resonance for the wing and control surfaces.</t>
  </si>
  <si>
    <t>021.02.03.03.03</t>
  </si>
  <si>
    <t>Describe the vertical and horizontal loads during asymmetric flight following an engine failure for a multi-engine aeroplane, and how a pilot may potentially overstress the structure during the failure scenario.</t>
  </si>
  <si>
    <t>021.02.03.03.02</t>
  </si>
  <si>
    <t>Describe the vertical and horizontal loads on the ground and during normal flight.</t>
  </si>
  <si>
    <t>021.02.03.03.01</t>
  </si>
  <si>
    <t>Loads, stresses and aeroelastic vibrations (flutter)</t>
  </si>
  <si>
    <t>021.02.03.03</t>
  </si>
  <si>
    <t>Describe the function of the following structural components: spar and its components (web and girder or cap); rib; stringer; skin; torsion box.</t>
  </si>
  <si>
    <t>021.02.03.02.01</t>
  </si>
  <si>
    <t>Structural components</t>
  </si>
  <si>
    <t>021.02.03.02</t>
  </si>
  <si>
    <t>Describe the following types of design and explain their advantages and disadvantages: high-mounted wing; low-mounted wing; low- or mid-set tailplane; T-tail.</t>
  </si>
  <si>
    <t>021.02.03.01.01</t>
  </si>
  <si>
    <t xml:space="preserve">Design </t>
  </si>
  <si>
    <t>021.02.03.01</t>
  </si>
  <si>
    <t>Aeroplane: wings, tail surfaces and control surfaces</t>
  </si>
  <si>
    <t>021.02.03.00</t>
  </si>
  <si>
    <t>State that several types of materials are used on aircraft and that they are chosen based on type of structure or component and the required/desired material properties.</t>
  </si>
  <si>
    <t>021.02.02.01.03</t>
  </si>
  <si>
    <t>State the advantages and disadvantages of composite materials compared with metal alloys by considering the following: strength-to-weight ratio; capability to tailor the strength to the direction of the load; stiffness; electrical conductivity (lightning); resistance to fatigue and corrosion; resistance to cost; discovering damage during a pre-flight inspection.</t>
  </si>
  <si>
    <t>021.02.02.01.02</t>
  </si>
  <si>
    <t>Explain the principle of a composite material, and give examples of typical non-metallic materials used on aircraft: carbon; glass; Kevlar aramid; resin or filler.</t>
  </si>
  <si>
    <t>021.02.02.01.01</t>
  </si>
  <si>
    <t>Composite and other materials</t>
  </si>
  <si>
    <t>021.02.02.01</t>
  </si>
  <si>
    <t>Materials</t>
  </si>
  <si>
    <t>021.02.02.00</t>
  </si>
  <si>
    <t>Explain how the development of a faulty attachment between aircraft parts or components can be detected by a pilot during the pre-flight inspection.</t>
  </si>
  <si>
    <t>021.02.01.01.02</t>
  </si>
  <si>
    <t>Describe the following attachment methods used for aircraft parts and components: riveting; welding; bolting; pinning; adhesives (bonding); screwing.</t>
  </si>
  <si>
    <t>021.02.01.01.01</t>
  </si>
  <si>
    <t>Attachment methods and detecting the development of faulty attachments</t>
  </si>
  <si>
    <t>021.02.01.01</t>
  </si>
  <si>
    <t>Attachment methods</t>
  </si>
  <si>
    <t>021.02.01.00</t>
  </si>
  <si>
    <t>AIRFRAME</t>
  </si>
  <si>
    <t>021.02.00.00</t>
  </si>
  <si>
    <t>Explain the following terms: hard-time or fixed-time maintenance; on-condition maintenance; condition monitoring.</t>
  </si>
  <si>
    <t>021.01.05.01.01</t>
  </si>
  <si>
    <t>Maintenance methods: hard-time and on-condition monitoring</t>
  </si>
  <si>
    <t>021.01.05.01</t>
  </si>
  <si>
    <t>Maintenance</t>
  </si>
  <si>
    <t>021.01.05.00</t>
  </si>
  <si>
    <t>021.01.04.00</t>
  </si>
  <si>
    <t xml:space="preserve">Explain fatigue, how it affects the useful life of an aircraft, and the effect of the following factors on the development of fatigue: corrosion; number of cycles; type of flight manoeuvres; stress level; level and quality of maintenance. </t>
  </si>
  <si>
    <t>021.01.03.01.04</t>
  </si>
  <si>
    <t>Explain that aircraft have highly corrosive fluids on board as part of their systems and equipment.</t>
  </si>
  <si>
    <t>021.01.03.01.03</t>
  </si>
  <si>
    <t>Describe the operating environments where the risk of corrosion is increased and how to minimise the effects of the environmental factors.</t>
  </si>
  <si>
    <t>021.01.03.01.02</t>
  </si>
  <si>
    <t>Describe the effects of corrosion and how it can be visually identified by a pilot during the pre-flight inspection.</t>
  </si>
  <si>
    <t>021.01.03.01.01</t>
  </si>
  <si>
    <t>Describe and explain fatigue and corrosion</t>
  </si>
  <si>
    <t>021.01.03.01</t>
  </si>
  <si>
    <t>Fatigue and corrosion</t>
  </si>
  <si>
    <t>021.01.03.00</t>
  </si>
  <si>
    <t>Describe the areas typically prone to stress that should be given particular attention during a pre-flight inspection, and highlight the limited visual cues of any deformation that may be evident.</t>
  </si>
  <si>
    <t>021.01.02.01.03</t>
  </si>
  <si>
    <t>Describe the following types of loads that an aircraft may be subjected to, when they occur, and how a pilot may affect their magnitude: static loads; dynamic loads; cyclic loads.</t>
  </si>
  <si>
    <t>021.01.02.01.02</t>
  </si>
  <si>
    <t>Explain how stress and strain are always present in an aircraft structure both when parked and during manoeuvring. Remark: Stress is the internal force per unit area inside a structural part as a result of external loads. Strain is the deformation caused by the action of stress on a material.</t>
  </si>
  <si>
    <t>021.01.02.01.01</t>
  </si>
  <si>
    <t>Stress, strain and loads</t>
  </si>
  <si>
    <t>021.01.02.01</t>
  </si>
  <si>
    <t>Loads and stresses</t>
  </si>
  <si>
    <t>021.01.02.00</t>
  </si>
  <si>
    <t>State that the certification specifications for rotorcraft issued by EASA are: CS-27 for Small Rotorcraft; CS-29 for Large Rotorcraft.</t>
  </si>
  <si>
    <t>021.01.01.02.04</t>
  </si>
  <si>
    <t>State that the certification specifications for aeroplanes issued by EASA are: CS-23 for Normal, Utility, Aerobatic and Commuter Aeroplanes; CS-25 for Large Aeroplanes.</t>
  </si>
  <si>
    <t>021.01.01.02.03</t>
  </si>
  <si>
    <t>Explain that all aircraft are certified according to specifications determined by the competent authority, and that these certification specifications cover aspects such as design, material quality and build quality.</t>
  </si>
  <si>
    <t>021.01.01.02.02</t>
  </si>
  <si>
    <t>Explain why some systems are duplicated or triplicated.</t>
  </si>
  <si>
    <t>021.01.01.02.01</t>
  </si>
  <si>
    <t>Level of certification</t>
  </si>
  <si>
    <t>021.01.01.02</t>
  </si>
  <si>
    <t>Explain the purpose of redundancy in aircraft design.</t>
  </si>
  <si>
    <t>021.01.01.01.02</t>
  </si>
  <si>
    <t>Describe the following structural design philosophy: safe life; fail-safe (multiple load paths); damage-tolerant.</t>
  </si>
  <si>
    <t>021.01.01.01.01</t>
  </si>
  <si>
    <t>Design concepts</t>
  </si>
  <si>
    <t>021.01.01.01</t>
  </si>
  <si>
    <t>System design</t>
  </si>
  <si>
    <t>021.01.01.00</t>
  </si>
  <si>
    <t>SYSTEM DESIGN, LOADS, STRESSES, MAINTENANCE</t>
  </si>
  <si>
    <t>021.01.00.00</t>
  </si>
  <si>
    <t>AIRCRAFT GENERAL KNOWLEDGE — AIRFRAME, SYSTEMS AND POWER PLANT</t>
  </si>
  <si>
    <t>021.00.00.00</t>
  </si>
  <si>
    <t>Source / Comment ECQB 2026</t>
  </si>
  <si>
    <t>With the help of the relevant 022 references, give examples of airborne computers and list the possible peripheral equipment for each system, such as: ADC with pitot probe(s), static port(s) and indicators; FMS with GPS, CDU/MCDU and ND; GPWS with radio altimeter, ADC and ND.</t>
  </si>
  <si>
    <t>022.15.01.01.04</t>
  </si>
  <si>
    <t>Define the terms ‘hardware’ and ‘software’.</t>
  </si>
  <si>
    <t>022.15.01.01.03</t>
  </si>
  <si>
    <t xml:space="preserve">Explain the term ‘bus’ being used as a term for a facility (wiring, optical fibre, etc.) transferring data between different parts of a computer, both internally and externally. </t>
  </si>
  <si>
    <t>022.15.01.01.02</t>
  </si>
  <si>
    <t>Define a ‘computer’ as a machine for manipulating data according to a list of instructions.</t>
  </si>
  <si>
    <t>022.15.01.01.01</t>
  </si>
  <si>
    <t>General, definitions and design</t>
  </si>
  <si>
    <t>022.15.01.01</t>
  </si>
  <si>
    <t xml:space="preserve">Digital circuits and computers </t>
  </si>
  <si>
    <t>022.15.01.00</t>
  </si>
  <si>
    <t>DIGITAL CIRCUITS AND COMPUTERS</t>
  </si>
  <si>
    <t>022.15.00.00</t>
  </si>
  <si>
    <t>Explain the purpose of FDM as a system for identifying adverse safety trends and tailoring training programmes in order to enhance the overall safety of the operation.</t>
  </si>
  <si>
    <t>022.14.03.03.06</t>
  </si>
  <si>
    <t>Explain that the FDM program collects data anonymously; however, grave exceedance of parameters may warrant a further investigation of the event by the operator.</t>
  </si>
  <si>
    <t>022.14.03.03.05</t>
  </si>
  <si>
    <t xml:space="preserve">Explain that data from the ACMS can be used as part of an FDM and safety programme. </t>
  </si>
  <si>
    <t>022.14.03.03.04</t>
  </si>
  <si>
    <t>State that maintenance messages sent by an ACMS can be transmitted without crew notification.</t>
  </si>
  <si>
    <t>022.14.03.03.03</t>
  </si>
  <si>
    <t>Describe the structure of an ACMS including: inputs: aircraft systems (such as air conditioning, autoflight, flight controls, fuel, landing gear, navigation, pneumatic, APU, engine), MCDU; data management unit; recording unit: digital recorder; outputs: printer, ACARS or ATSU.</t>
  </si>
  <si>
    <t>022.14.03.03.02</t>
  </si>
  <si>
    <t xml:space="preserve">State the purpose of an ACMS. </t>
  </si>
  <si>
    <t>022.14.03.03.01</t>
  </si>
  <si>
    <t>Aeroplane condition monitoring system (ACMS): general, design, operation</t>
  </si>
  <si>
    <t>022.14.03.03</t>
  </si>
  <si>
    <t>State the benefits of an IHUMS and an HOMP.</t>
  </si>
  <si>
    <t>022.14.03.02.04</t>
  </si>
  <si>
    <t>Summarise the benefits of an IHUMS including: reduced risk of catastrophic failure of rotor or gearbox; improved rotor track and balance giving lower vibration levels; accurate recording of flight exceedances; CVR/FDR allows accurate accident/incident investigation and HOMP; maintenance cost savings.</t>
  </si>
  <si>
    <t>022.14.03.02.03</t>
  </si>
  <si>
    <t>Describe the ground station features of an IHUMS.</t>
  </si>
  <si>
    <t>022.14.03.02.02</t>
  </si>
  <si>
    <t>Describe the main features of an IHUMS: rotor system health; cockpit voice recorder (CVR)/flight data recorder (FDR); gearbox system health; engine health; exceedance monitoring; usage monitoring; transparent operation; ground station features; monitoring; rotor track and balance; engine performance trending; quality controlled to level 2.</t>
  </si>
  <si>
    <t>022.14.03.02.01</t>
  </si>
  <si>
    <t>Integrated health and usage monitoring system (IHUMS): design, operation, performance</t>
  </si>
  <si>
    <t>022.14.03.02</t>
  </si>
  <si>
    <t>Describe HOMP operation and management processes.</t>
  </si>
  <si>
    <t>022.14.03.01.04</t>
  </si>
  <si>
    <t>Describe and explain the information flow of an HOMP.</t>
  </si>
  <si>
    <t>022.14.03.01.03</t>
  </si>
  <si>
    <t>State that the HOMP software consists of three integrated modules: flight data events (FDEs); flight data measurements (FDMs); flight data traces (FDTs).</t>
  </si>
  <si>
    <t>022.14.03.01.02</t>
  </si>
  <si>
    <t>Describe the HOMP as a helicopter version of the aeroplane flight data monitoring (FDM) program.</t>
  </si>
  <si>
    <t>022.14.03.01.01</t>
  </si>
  <si>
    <t>Helicopter operations monitoring program (HOMP): design, operation, performance</t>
  </si>
  <si>
    <t>022.14.03.01</t>
  </si>
  <si>
    <t>Maintenance and monitoring systems</t>
  </si>
  <si>
    <t>022.14.03.00</t>
  </si>
  <si>
    <t>State that additional parameters can be recorded according to FDR capacity and applicable operational requirements.</t>
  </si>
  <si>
    <t>022.14.02.01.04</t>
  </si>
  <si>
    <t>List the following main parameters recorded on the FDR: time or relative time count; attitude (pitch and roll); airspeed; pressure altitude; heading; normal acceleration; propulsive/thrust power on each engine and flight-deck thrust/power lever position, if applicable; flaps/slats configuration or flight-deck selection; ground spoilers or speed brake selection.</t>
  </si>
  <si>
    <t>022.14.02.01.03</t>
  </si>
  <si>
    <t>List the main components of an FDR: a shock-resistant data recorder associated with a ULB; a data interface and acquisition unit; a recording system (digital flight data recorder); two control units (start sequence, event mark setting); limited flight-deck controls, but includes an event switch.</t>
  </si>
  <si>
    <t>022.14.02.01.02</t>
  </si>
  <si>
    <t>Describe the purpose of an FDR and its typical location.</t>
  </si>
  <si>
    <t>022.14.02.01.01</t>
  </si>
  <si>
    <t>Purpose, components, parameters</t>
  </si>
  <si>
    <t>022.14.02.01</t>
  </si>
  <si>
    <t>Flight data recorder (FDR)</t>
  </si>
  <si>
    <t>022.14.02.00</t>
  </si>
  <si>
    <t>List the following main parameters recorded on the CVR: voice communications transmitted from or received on the flight deck; the aural environment of the flight deck; voice communication of flight crew members using the aeroplane’s interphone system; voice or audio signals introduced into a headset or speaker; voice communication of flight crew members using the public address system, if installed.</t>
  </si>
  <si>
    <t>022.14.01.01.03</t>
  </si>
  <si>
    <t>List the main components of a CVR: a shock-resistant tape recorder or digital storage associated with an underwater locating beacon (ULB); a cockpit area microphone (CAM); a control unit with the following controls: auto/on, test and erase, and a headset jack; limited flight-deck controls such as erase and test switches.</t>
  </si>
  <si>
    <t>022.14.01.01.02</t>
  </si>
  <si>
    <t>Describe the purpose of a CVR, its typical location, and explain the implications of knowingly erasing or tampering with any information or equipment.</t>
  </si>
  <si>
    <t>022.14.01.01.01</t>
  </si>
  <si>
    <t>022.14.01.01</t>
  </si>
  <si>
    <t>Cockpit voice recorder (CVR)</t>
  </si>
  <si>
    <t>022.14.01.00</t>
  </si>
  <si>
    <t>MAINTENANCE, MONITORING AND RECORDING SYSTEMS</t>
  </si>
  <si>
    <t>022.14.00.00</t>
  </si>
  <si>
    <t>Describe the principle of EVS: includes external sensors such as infrared cameras to generate a real-time image on the PFD or on the HUD; limitation of the fact that an infrared camera uses temperature and temperature difference in order to produce an image; enables lower minima because of the real-time image, thus enhancing the visibility as experienced by the pilot.</t>
  </si>
  <si>
    <t>022.13.07.01.06</t>
  </si>
  <si>
    <t>Describe the principle of SVS: an enhanced database used as reference to provide terrain and ground features to be shown on the PFD; limitations due to being a synthetic image not based on actual sensory information thus not lowering landing minima; implications if aircraft position accuracy becomes reduced.</t>
  </si>
  <si>
    <t>022.13.07.01.05</t>
  </si>
  <si>
    <t>Describe the following modes of operation of an HUD: normal display mode that may automatically adapt the information based on the phase of flight; declutter function.</t>
  </si>
  <si>
    <t>022.13.07.01.04</t>
  </si>
  <si>
    <t>Describe how the HUD replicates the information on the primary flight display (PFD) by showing the following data: altitude; speed, including speed trend; heading; flight path vector (track and vertical flight path); flight mode annunciator (FMA); CAS, TAWS and wind shear command annunciations.</t>
  </si>
  <si>
    <t>022.13.07.01.03</t>
  </si>
  <si>
    <t>Explain the reasons and benefits of having an HUD: increased situational awareness due to reduced need to look inside to view primary flight information; lower minima for both departure and landing; improved accuracy of flying thus reduced susceptibility to enter a state of aircraft upset.</t>
  </si>
  <si>
    <t>022.13.07.01.02</t>
  </si>
  <si>
    <t>State the components of a typical HUD installation: HUD projector and stowable combiner; HUD controls such as declutter and dimmer; HUD computer.</t>
  </si>
  <si>
    <t>022.13.07.01.01</t>
  </si>
  <si>
    <t>Components, benefits, modes of operation</t>
  </si>
  <si>
    <t>022.13.07.01</t>
  </si>
  <si>
    <t>Head-up display (HUD), synthetic vision system (SVS) and enhanced visual system (EVS)</t>
  </si>
  <si>
    <t>022.13.07.00</t>
  </si>
  <si>
    <t>Explain implications of malfunctions with the EFB installation in a fully electronic flight-deck environment: mass and balance calculations; performance calculations; access to charts; access to manuals.</t>
  </si>
  <si>
    <t>022.13.06.01.04</t>
  </si>
  <si>
    <t>Describe the ‘type’ software certification: type A: applications whose misuse or malfunctions have no adverse effect on flight safety; type B: applications for which evaluation of the hazards presented by misuse or malfunctions is required.</t>
  </si>
  <si>
    <t>022.13.06.01.03</t>
  </si>
  <si>
    <t>Describe the ‘class’ hardware certification: portable: portable electronic device (PED) that can be used inside or outside the aircraft, is not part of the certified aircraft configuration and does not require tools to remove it from the flight-deck cradle, if one exists; installed: an electronic device that is considered an aircraft part covered by the aircraft airworthiness approval, thus is a minimum equipment list (MEL) item in the event of failure.</t>
  </si>
  <si>
    <t>022.13.06.01.02</t>
  </si>
  <si>
    <t>Explain the purpose of the EFB and list typical equipment: computer laptop; tablet device; integrated avionics suite in the aircraft.</t>
  </si>
  <si>
    <t>022.13.06.01.01</t>
  </si>
  <si>
    <t>Purpose, certification, malfunctions</t>
  </si>
  <si>
    <t>022.13.06.01</t>
  </si>
  <si>
    <t>Electronic flight bag (EFB)</t>
  </si>
  <si>
    <t>022.13.06.00</t>
  </si>
  <si>
    <t>Describe what information can be displayed on the screen, when the screen is in the limited composite mode.</t>
  </si>
  <si>
    <t>022.13.05.01.02</t>
  </si>
  <si>
    <t>Describe the principles of design and operation, and compare the different indications and displays available.</t>
  </si>
  <si>
    <t>022.13.05.01.01</t>
  </si>
  <si>
    <t>Design, operation, information on display</t>
  </si>
  <si>
    <t>022.13.05.01</t>
  </si>
  <si>
    <t>Engine first limit indicator</t>
  </si>
  <si>
    <t>022.13.05.00</t>
  </si>
  <si>
    <t>Describe an appropriate procedure for following an on-screen checklist associated with a failure scenario including the following: confirm the failure with the other flight crew member prior to performing any of the actions; seek confirmation prior to manipulating any guarded switches or thrust levers; follow the checklist slowly and methodically; assess the possible implications of making certain selections, such as opening the fuel cross-feed if there is a fuel leak even though the electronic checklist may ask for the action.</t>
  </si>
  <si>
    <t>022.13.04.01.09</t>
  </si>
  <si>
    <t>Explain the limited ability of the computer to assess a situation other than using the exceedance of certain thresholds to trigger the main and subsequent events and programmed actions.</t>
  </si>
  <si>
    <t>022.13.04.01.08</t>
  </si>
  <si>
    <t>Explain why awareness of the consequences of the actions commanded by the automatic checklist is required.</t>
  </si>
  <si>
    <t>022.13.04.01.07</t>
  </si>
  <si>
    <t>Describe the architecture of each system and give examples of display.</t>
  </si>
  <si>
    <t>022.13.04.01.06</t>
  </si>
  <si>
    <t>State the purpose of a mission display unit.</t>
  </si>
  <si>
    <t>022.13.04.01.05</t>
  </si>
  <si>
    <t>Give the names of the following different display systems and describe their main functions: vehicle engine monitoring display (VEMD); integrated instruments display system (IIDS).</t>
  </si>
  <si>
    <t>022.13.04.01.04</t>
  </si>
  <si>
    <t>Give the following different names by which engine parameters, crew warnings, aircraft systems and procedures display systems are known: multifunction display unit (MFDU); engine indication and crew alerting systems (EICASs); engine and warning display (EWD); electronic centralised aircraft monitor (ECAM); systems display (S/D).</t>
  </si>
  <si>
    <t>022.13.04.01.03</t>
  </si>
  <si>
    <t>Describe the similarities to EFIS with regard to basic system architecture.</t>
  </si>
  <si>
    <t>022.13.04.01.02</t>
  </si>
  <si>
    <t>State the purpose of the following systems: engine instruments centralised display unit; crew alerting system/aircraft display unit; facility for appropriate on-screen checklists; that the aircraft systems display unit enables the display of normal and degraded modes of operation of the aircraft systems; that the systems/aircraft display unit is able to show pictorial systems diagrams/schematics and associated parameters.</t>
  </si>
  <si>
    <t>022.13.04.01.01</t>
  </si>
  <si>
    <t>Purposes of systems, display systems, checklists</t>
  </si>
  <si>
    <t>022.13.04.01</t>
  </si>
  <si>
    <t xml:space="preserve">Engine parameters, crew warnings, aircraft systems, procedure and mission display systems </t>
  </si>
  <si>
    <t>022.13.04.00</t>
  </si>
  <si>
    <t>Explain the combination of mode and range selection including how selecting the appropriate range and displayed data can improve situational awareness for a given phase of flight.</t>
  </si>
  <si>
    <t>022.13.03.03.08</t>
  </si>
  <si>
    <t>Distinguish the difference between the appearance of an EXPANDED or FULL/ROSE mode and how the displayed range differs between them.</t>
  </si>
  <si>
    <t>022.13.03.03.07</t>
  </si>
  <si>
    <t>Explain the purpose of PLAN mode and its characteristics such as: no compass information; north is up on the display unit at all times; the centre waypoint is the selected waypoint on the FMS CDU; scrolling through the flight plan on the FMS CDU will shift the map view along the flight path; the aircraft symbol will be positioned in the appropriate place along the flight path; using PLAN mode as the primary mode during flight may lead to disorientation and loss of situational awareness.</t>
  </si>
  <si>
    <t>022.13.03.03.06</t>
  </si>
  <si>
    <t>List and explain the following information that can be displayed with the PLAN mode selected on an ND unit: north-up compass rose and range markers; aircraft symbol oriented according to aircraft heading; TAS/GS; wind direction and speed (W/V); route/flight plan data from the FMS; TO/next waypoint data from the FMS; data from the navigation database such as airports, waypoints or navigation facilities as selected; failure flags and messages.</t>
  </si>
  <si>
    <t>022.13.03.03.05</t>
  </si>
  <si>
    <t>List and explain the following information that can be displayed with the VOR or APP (or ROSE VOR or ROSE LS) mode selected on an ND unit: aircraft symbol and compass scale; current heading and track (either one may be ‘up’ depending on selection), true or magnetic; selected heading and track; TAS/ground speed (GS); wind direction and speed (W/V); VOR or ILS frequency and identification of the selected navigation aid; VOR selected course, deviation indicator and a TO/FROM indicator in a HSI-type display format when in VOR mode; localiser selected course, deviation indicator and glideslope indicator in a HSI-type display format when in APP mode. weather radar information; TCAS traffic information (no TCAS commands); TAWS (EGPWS) terrain information; failure flags and messages.</t>
  </si>
  <si>
    <t>022.13.03.03.04</t>
  </si>
  <si>
    <t>List and explain the following information that can be displayed with the MAP (or ARC) mode selected on an ND unit: aircraft symbol, compass scale and range markers; current heading and track (either one may be ‘up’ depending on selection), true or magnetic; selected heading and track; TAS/GS; wind direction and speed (W/V); raw data radio magnetic indicator (RMI) needles/pointers for VOR/automatic direction-finding equipment (ADF), if selected, including the frequency or ident of the selected navigation facility; route/flight plan data from the FMS; TO/next waypoint data from the FMS; data from the navigation database such as airports, waypoints or navigation facilities as selected; weather radar information; TCAS traffic information (no TCAS commands); TAWS (EGPWS) terrain information; failure flags and messages.</t>
  </si>
  <si>
    <t>022.13.03.03.03</t>
  </si>
  <si>
    <t>List the following four modes typically available to be displayed on an ND unit: MAP (or ARC); VOR (or ROSE VOR); APP (or ROSE LS); PLAN.</t>
  </si>
  <si>
    <t>022.13.03.03.02</t>
  </si>
  <si>
    <t>Describe that an ND (or an EHSI) provides a mode-selectable colour flight ND.</t>
  </si>
  <si>
    <t>022.13.03.03.01</t>
  </si>
  <si>
    <t>Navigation display (ND), electronic horizontal situation indicator (EHSI)</t>
  </si>
  <si>
    <t>022.13.03.03</t>
  </si>
  <si>
    <t>Describe the typical design and location of the following information: flight mode annunciators (FMAs); vertical speed indicator including TCAS RA command indications; radio altitude; ILS localiser/glideslope and RNP/PBN, GBAS or SBAS horizontal/vertical flight path deviation indicator; decision altitude/height (DA/H).</t>
  </si>
  <si>
    <t>022.13.03.02.07</t>
  </si>
  <si>
    <t>Describe the typical design of the heading/track information: rolling compass scale/rose with numerical read-out of current heading/track; bug/indication for selected heading/track.</t>
  </si>
  <si>
    <t>022.13.03.02.06</t>
  </si>
  <si>
    <t>Describe the typical design of the altitude information: rolling altitude scale with numerical read-out of current altitude; altimeter pressure setting; bug/indication for selected altitude; means of highlighting the altitude if certain criteria are met.</t>
  </si>
  <si>
    <t>022.13.03.02.05</t>
  </si>
  <si>
    <t>Explain the Mach number indications and how a selected Mach number is presented with the speed bug on a corresponding IAS on the speed tape with the Mach number shown as a numerical indication outside the speed tape.</t>
  </si>
  <si>
    <t>022.13.03.02.04</t>
  </si>
  <si>
    <t>Describe the typical design of the speed tape: rolling speed scale with numerical read-out of current speed; limiting airspeeds according to configuration; speed trend vector; bug/indication for selected airspeed.</t>
  </si>
  <si>
    <t>022.13.03.02.03</t>
  </si>
  <si>
    <t>Describe the typical design of the attitude information: artificial horizon with aircraft symbol; superimposed flight director command bars.</t>
  </si>
  <si>
    <t>022.13.03.02.02</t>
  </si>
  <si>
    <t>Describe that a PFD (or an EADI) presents a dynamic colour display of all the parameters necessary to control the aircraft, and that the main layout conforms with the ‘basic T’ principle: attitude information in the centre; airspeed information on the left; altitude information on the right; heading/track indication lower centre; flight mode annunciation; basic T; take-off and landing reference speeds; minimum airspeed; lower selectable airspeed; Mach number.</t>
  </si>
  <si>
    <t>022.13.03.02.01</t>
  </si>
  <si>
    <t>Primary flight display (PFD), electronic attitude director indicator (EADI)</t>
  </si>
  <si>
    <t>022.13.03.02</t>
  </si>
  <si>
    <t>Describe the purpose of an EFIS control panel and typical selections that may be available: altimeter pressure setting; navigation display (ND) mode selector; ND range selector; ND data selector (waypoints, facilities, constraints, data, etc.); radio-navigation aids selector (VOR 1/2 or ADF 1/2); decision altitude (DA)/decision height (DH) selection.</t>
  </si>
  <si>
    <t>022.13.03.01.05</t>
  </si>
  <si>
    <t>Explain the difference between a symbol generator failing and a display unit failing, and the implications if there are redundant symbol generators available.</t>
  </si>
  <si>
    <t>022.13.03.01.04</t>
  </si>
  <si>
    <t>Explain the need for standby instruments to supplement the EFIS in the event of all the display units failing and the challenge of using these standby instruments, namely their size and position on the flight deck.</t>
  </si>
  <si>
    <t>022.13.03.01.03</t>
  </si>
  <si>
    <t>Describe the typical layout of the EFIS display units and how there may be a facility to transfer the information from one display unit on to another if a display unit fails.</t>
  </si>
  <si>
    <t>022.13.03.01.02</t>
  </si>
  <si>
    <t>List the following parts of an EFIS: control panel; display units; symbol generator; remote light sensor.</t>
  </si>
  <si>
    <t>022.13.03.01.01</t>
  </si>
  <si>
    <t>022.13.03.01</t>
  </si>
  <si>
    <t>Electronic flight instrument systems (EFISs)</t>
  </si>
  <si>
    <t>022.13.03.00</t>
  </si>
  <si>
    <t>List all the information that can be displayed on either instrument.</t>
  </si>
  <si>
    <t>022.13.02.01.02</t>
  </si>
  <si>
    <t>Describe an ADI and an HSI.</t>
  </si>
  <si>
    <t>022.13.02.01.01</t>
  </si>
  <si>
    <t>Attitude and director indicator (ADI)/horizontal situation indicator (HSI)</t>
  </si>
  <si>
    <t>022.13.02.01</t>
  </si>
  <si>
    <t>Mechanical integrated instruments</t>
  </si>
  <si>
    <t>022.13.02.00</t>
  </si>
  <si>
    <t>List the different technologies used, e.g. CRT and LCD, and the associated limitations: cockpit temperature; glare; resolution.</t>
  </si>
  <si>
    <t>022.13.01.01.01</t>
  </si>
  <si>
    <t>Design, limitations</t>
  </si>
  <si>
    <t>022.13.01.01</t>
  </si>
  <si>
    <t>Electronic display units</t>
  </si>
  <si>
    <t xml:space="preserve">022.13.01.00 </t>
  </si>
  <si>
    <t>INTEGRATED INSTRUMENTS - ELECTRONIC DISPLAYS</t>
  </si>
  <si>
    <t xml:space="preserve">022.13.00.00 </t>
  </si>
  <si>
    <t>Describe the basic design principles, operation, displays and warning/alarm systems fitted to different helicopters.</t>
  </si>
  <si>
    <t>022.12.11.01.01</t>
  </si>
  <si>
    <t>Design, operation, displays, alarms</t>
  </si>
  <si>
    <t>022.12.11.01</t>
  </si>
  <si>
    <t>Rotor/engine overspeed alert system</t>
  </si>
  <si>
    <t>022.12.11.00</t>
  </si>
  <si>
    <t>Explain that the pilot must not interpret the horizontal track of an intruder upon the display.</t>
  </si>
  <si>
    <t>022.12.10.01.19</t>
  </si>
  <si>
    <t>Explain the indications of a TA and an RA and how an RA will generate a red area on the VSI. Some variants will also include a green area. To manoeuvre the aircraft to comply with the RA, the pilot should ‘avoid the red’ or ‘fly the green’.</t>
  </si>
  <si>
    <t>022.12.10.01.18</t>
  </si>
  <si>
    <t>List and interpret the following information available from TCAS: the different possible statuses of a detected aircraft: ‘other’, ‘proximate’, ‘intruder’; the appropriate graphic symbols and their position on the horizontal display; different aural warnings.</t>
  </si>
  <si>
    <t>022.12.10.01.17</t>
  </si>
  <si>
    <t>Explain in the anti-collision process: the criteria used to trigger an alarm (TA or RA) are the time to reach the closest point of approach (CPA) (called TAU) and the difference of altitude; an intruder will be classified as ‘proximate’ when being less than 6 NM and 1 200 ft from the TCAS-equipped aircraft; the time limit to CPA is different depending on aircraft altitude, is linked to a sensitivity level (SL), and state that the value to trigger an RA is from 15 to 35 seconds; in case of an RA, the intended vertical separation varies from 300 to 600 ft (700 ft above FL420), depending on the SL; below 1 000 ft above ground, no RA can be generated; below 1 450 ft (radio-altimeter value) ‘increase descent’ RA is inhibited; at high altitude, performances of the type of aircraft are taken into account to inhibit ‘climb’ and ‘increase climb’ RA.</t>
  </si>
  <si>
    <t>022.12.10.01.16</t>
  </si>
  <si>
    <t>Identify the equipment which an intruder must be fitted with in order to be detected by TCAS II.</t>
  </si>
  <si>
    <t>022.12.10.01.15</t>
  </si>
  <si>
    <t>Explain that in high-density traffic areas the range may automatically be decreased in order to enable detection of the threats in the proximity of the aircraft due to a limitation of the maximum number of possible intruders the system is able to process.</t>
  </si>
  <si>
    <t>022.12.10.01.14</t>
  </si>
  <si>
    <t>Explain the principle of ‘reduced surveillance’.</t>
  </si>
  <si>
    <t>022.12.10.01.13</t>
  </si>
  <si>
    <t>State the typical standard detection range for TCAS II: 35–40 NM horizontally; approximately 2 000 ft above and below (any setting); extension to approximately 10 000 ft above (ABV selected) or approximately 10 000 ft below (BLW selected).</t>
  </si>
  <si>
    <t>022.12.10.01.12</t>
  </si>
  <si>
    <t>Explain the principle of TCAS II interrogations.</t>
  </si>
  <si>
    <t>022.12.10.01.11</t>
  </si>
  <si>
    <t>Describe the interaction between the TCAS II system and the transponder, radio altimeter and the air-data computer: antenna used; computer and links with radio altimeter, air-data computer and mode-S transponder.</t>
  </si>
  <si>
    <t>022.12.10.01.10</t>
  </si>
  <si>
    <t>State that a detected aircraft without altitude-reporting can only generate a TA; describe typical type of traffic and how this can create distractions during flight in certain areas of significant air traffic activity.</t>
  </si>
  <si>
    <t>022.12.10.01.09</t>
  </si>
  <si>
    <t>State that ACAS II equipment can take into account several threats simultaneously.</t>
  </si>
  <si>
    <t>022.12.10.01.08</t>
  </si>
  <si>
    <t>Explain that if two aircraft are fitted with ACAS II, the RA will be coordinated.</t>
  </si>
  <si>
    <t>022.12.10.01.07</t>
  </si>
  <si>
    <t>Explain that an RA may or may not require any active control input and the implications of reacting instinctively without awareness of actual control inputs required to comply with the RA.</t>
  </si>
  <si>
    <t>022.12.10.01.06</t>
  </si>
  <si>
    <t>State that ACAS II will issue commands in the vertical plane only (climb, descent or maintain), and that the commands are complied with as a manual manoeuvre.</t>
  </si>
  <si>
    <t>022.12.10.01.05</t>
  </si>
  <si>
    <t>Describe the following outputs from a TCAS: other intruders; proximate intruders; traffic advisory (TA); resolution advisory (RA).</t>
  </si>
  <si>
    <t>022.12.10.01.04</t>
  </si>
  <si>
    <t>Describe the purpose of an ACAS II system as an anti-collision system.</t>
  </si>
  <si>
    <t>022.12.10.01.03</t>
  </si>
  <si>
    <t>Explain that ACAS II is an anti-collision system and does not guarantee any specific separation.</t>
  </si>
  <si>
    <t>022.12.10.01.02</t>
  </si>
  <si>
    <t>State that ACAS II is an ICAO standard for anti-collision purposes.</t>
  </si>
  <si>
    <t>022.12.10.01.01</t>
  </si>
  <si>
    <t>Principles and operations</t>
  </si>
  <si>
    <t>022.12.10.01</t>
  </si>
  <si>
    <t xml:space="preserve">ACAS/TCAS </t>
  </si>
  <si>
    <t>022.12.10.00</t>
  </si>
  <si>
    <t>022.12.09.03</t>
  </si>
  <si>
    <t>Explain the possibility of triggering spurious TAWS/HTAWS warnings as a result of mismanaging the flight path in the proximity to obstacles: high rate of descent; high airspeed; a combination of high rate of descent and high airspeed.</t>
  </si>
  <si>
    <t>022.12.09.02.06</t>
  </si>
  <si>
    <t>Explain why the TAWS/HTAWS must be coupled to a precise-position sensor.</t>
  </si>
  <si>
    <t>022.12.09.02.05</t>
  </si>
  <si>
    <t xml:space="preserve">Give examples of time response left to the pilot according to look-ahead distance, speed and aircraft performances. </t>
  </si>
  <si>
    <t>022.12.09.02.04</t>
  </si>
  <si>
    <t>Give examples of terrain displays and list the different possible alerts.</t>
  </si>
  <si>
    <t>022.12.09.02.03</t>
  </si>
  <si>
    <t>Explain inputs and outputs of a TAWS/HTAWS and describe its working principle.</t>
  </si>
  <si>
    <t>022.12.09.02.02</t>
  </si>
  <si>
    <t xml:space="preserve">Explain the purpose of a TAWS for aeroplanes and of a HTAWS for helicopters, and explain the difference from a GPWS. </t>
  </si>
  <si>
    <t>022.12.09.02.01</t>
  </si>
  <si>
    <t xml:space="preserve">Terrain-avoidance warning system (TAWS); other name: enhanced GPWS (EGPWS) </t>
  </si>
  <si>
    <t>022.12.09.02</t>
  </si>
  <si>
    <t>List and describe the different modes of operation of a GPWS.</t>
  </si>
  <si>
    <t>022.12.09.01.03</t>
  </si>
  <si>
    <t>Explain inputs and outputs of a GPWS and describe its operating principle.</t>
  </si>
  <si>
    <t>022.12.09.01.02</t>
  </si>
  <si>
    <t>Explain the purpose of GPWSs.</t>
  </si>
  <si>
    <t>022.12.09.01.01</t>
  </si>
  <si>
    <t>GPWSs: design, operation, indications</t>
  </si>
  <si>
    <t>022.12.09.01</t>
  </si>
  <si>
    <t>Ground-proximity warning systems (GPWSs)</t>
  </si>
  <si>
    <t>022.12.09.00</t>
  </si>
  <si>
    <t>Explain the potential implications of a faulty radio-altimeter and how this in particular may affect the following systems: autothrust (flare/retard); ground-proximity warning systems (GPWSs).</t>
  </si>
  <si>
    <t>022.12.08.01.06</t>
  </si>
  <si>
    <t>State the range of a radio altimeter.</t>
  </si>
  <si>
    <t>022.12.08.01.05</t>
  </si>
  <si>
    <t>Describe how the radio altimeter provides input to other systems and how a radio-altimeter failure may impact on the functioning of these systems.</t>
  </si>
  <si>
    <t>022.12.08.01.04</t>
  </si>
  <si>
    <t>Describe the different types of radio-altimeter displays.</t>
  </si>
  <si>
    <t>022.12.08.01.03</t>
  </si>
  <si>
    <t>Describe the principle of the distance (height) measurement.</t>
  </si>
  <si>
    <t>022.12.08.01.02</t>
  </si>
  <si>
    <t>Explain the purpose of a low-altitude radio altimeter.</t>
  </si>
  <si>
    <t>022.12.08.01.01</t>
  </si>
  <si>
    <t>Purpose, range, displays, incorrect indications</t>
  </si>
  <si>
    <t>022.12.08.01</t>
  </si>
  <si>
    <t>Radio altimeter</t>
  </si>
  <si>
    <t>022.12.08.00</t>
  </si>
  <si>
    <t>Describe different types of displays and possible alerts.</t>
  </si>
  <si>
    <t>022.12.07.01.02</t>
  </si>
  <si>
    <t>Describe the function of an altitude alert system.</t>
  </si>
  <si>
    <t>022.12.07.01.01</t>
  </si>
  <si>
    <t>Function, displays, alerts</t>
  </si>
  <si>
    <t>022.12.07.01</t>
  </si>
  <si>
    <t>Altitude alert system</t>
  </si>
  <si>
    <t>022.12.07.00</t>
  </si>
  <si>
    <t>Explain the purpose of a take-off warning system and list the typical abnormal situations which generate a warning (see AMC 25.703, paragraphs 4 and 5).</t>
  </si>
  <si>
    <t>022.12.06.01.01</t>
  </si>
  <si>
    <t>Purpose</t>
  </si>
  <si>
    <t>022.12.06.01</t>
  </si>
  <si>
    <t>Take-off warning</t>
  </si>
  <si>
    <t>022.12.06.00</t>
  </si>
  <si>
    <r>
      <t>Describe and give examples of V</t>
    </r>
    <r>
      <rPr>
        <vertAlign val="subscript"/>
        <sz val="10"/>
        <color theme="1"/>
        <rFont val="Calibri"/>
        <family val="2"/>
        <scheme val="minor"/>
      </rPr>
      <t>MO</t>
    </r>
    <r>
      <rPr>
        <sz val="10"/>
        <color theme="1"/>
        <rFont val="Calibri"/>
        <family val="2"/>
        <scheme val="minor"/>
      </rPr>
      <t>/M</t>
    </r>
    <r>
      <rPr>
        <vertAlign val="subscript"/>
        <sz val="10"/>
        <color theme="1"/>
        <rFont val="Calibri"/>
        <family val="2"/>
        <scheme val="minor"/>
      </rPr>
      <t>MO</t>
    </r>
    <r>
      <rPr>
        <sz val="10"/>
        <color theme="1"/>
        <rFont val="Calibri"/>
        <family val="2"/>
        <scheme val="minor"/>
      </rPr>
      <t xml:space="preserve"> pointer: barber’s/barber pole pointer, barber’s/barber pole vertical scale.</t>
    </r>
  </si>
  <si>
    <t>022.12.05.01.03</t>
  </si>
  <si>
    <t>State that for large aeroplanes, an aural warning must be associated to the overspeed warning if an electronic display is used (see AMC 25.11, paragraph 10.b(2), p. 2-GEN-22).</t>
  </si>
  <si>
    <t>022.12.05.01.02</t>
  </si>
  <si>
    <r>
      <t>Explain the purpose of an overspeed warning system (V</t>
    </r>
    <r>
      <rPr>
        <vertAlign val="subscript"/>
        <sz val="10"/>
        <color theme="1"/>
        <rFont val="Calibri"/>
        <family val="2"/>
        <scheme val="minor"/>
      </rPr>
      <t>MO</t>
    </r>
    <r>
      <rPr>
        <sz val="10"/>
        <color theme="1"/>
        <rFont val="Calibri"/>
        <family val="2"/>
        <scheme val="minor"/>
      </rPr>
      <t>/M</t>
    </r>
    <r>
      <rPr>
        <vertAlign val="subscript"/>
        <sz val="10"/>
        <color theme="1"/>
        <rFont val="Calibri"/>
        <family val="2"/>
        <scheme val="minor"/>
      </rPr>
      <t>MO</t>
    </r>
    <r>
      <rPr>
        <sz val="10"/>
        <color theme="1"/>
        <rFont val="Calibri"/>
        <family val="2"/>
        <scheme val="minor"/>
      </rPr>
      <t xml:space="preserve"> pointer).</t>
    </r>
  </si>
  <si>
    <t>022.12.05.01.01</t>
  </si>
  <si>
    <r>
      <t>Purpose, aural warning, V</t>
    </r>
    <r>
      <rPr>
        <b/>
        <i/>
        <vertAlign val="subscript"/>
        <sz val="10"/>
        <color theme="1"/>
        <rFont val="Calibri"/>
        <family val="2"/>
        <scheme val="minor"/>
      </rPr>
      <t>MO</t>
    </r>
    <r>
      <rPr>
        <b/>
        <i/>
        <sz val="10"/>
        <color theme="1"/>
        <rFont val="Calibri"/>
        <family val="2"/>
        <scheme val="minor"/>
      </rPr>
      <t>/M</t>
    </r>
    <r>
      <rPr>
        <b/>
        <i/>
        <vertAlign val="subscript"/>
        <sz val="10"/>
        <color theme="1"/>
        <rFont val="Calibri"/>
        <family val="2"/>
        <scheme val="minor"/>
      </rPr>
      <t>MO</t>
    </r>
    <r>
      <rPr>
        <b/>
        <i/>
        <sz val="10"/>
        <color theme="1"/>
        <rFont val="Calibri"/>
        <family val="2"/>
        <scheme val="minor"/>
      </rPr>
      <t xml:space="preserve"> pointer</t>
    </r>
  </si>
  <si>
    <t>022.12.05.01</t>
  </si>
  <si>
    <t>Overspeed warning</t>
  </si>
  <si>
    <t>022.12.05.00</t>
  </si>
  <si>
    <t>Explain the difference between an SWS and a stall protection system.</t>
  </si>
  <si>
    <t>022.12.04.01.03</t>
  </si>
  <si>
    <t>Describe the different types of stall protection systems including the difference between mechanical and FBW controls.</t>
  </si>
  <si>
    <t>022.12.04.01.02</t>
  </si>
  <si>
    <t>Describe the function of a stall protection system.</t>
  </si>
  <si>
    <t>022.12.04.01.01</t>
  </si>
  <si>
    <t>Function, types</t>
  </si>
  <si>
    <t>022.12.04.01</t>
  </si>
  <si>
    <t>Stall protection</t>
  </si>
  <si>
    <t>022.12.04.00</t>
  </si>
  <si>
    <t>Explain the difference between the stall warning speed and the actual stalling speed of the aeroplane.</t>
  </si>
  <si>
    <t>022.12.03.01.04</t>
  </si>
  <si>
    <t>List the main components of an SWS.</t>
  </si>
  <si>
    <t>022.12.03.01.03</t>
  </si>
  <si>
    <t>Describe the different types of SWSs.</t>
  </si>
  <si>
    <t>022.12.03.01.02</t>
  </si>
  <si>
    <t>Describe the function of an SWS and explain why the warning must be unique.</t>
  </si>
  <si>
    <t>022.12.03.01.01</t>
  </si>
  <si>
    <t>Function, types, components</t>
  </si>
  <si>
    <t>022.12.03.01</t>
  </si>
  <si>
    <t>Stall warning systems (SWSs)</t>
  </si>
  <si>
    <t>022.12.03.00</t>
  </si>
  <si>
    <t>Explain advisory: colour of the annunciator: any other than red, amber, yellow or green; absence of aural alert; typical scenarios triggering the advisory.</t>
  </si>
  <si>
    <t>022.12.02.01.05</t>
  </si>
  <si>
    <t>Describe a typical procedure following a master warning or master caution alert: acknowledging the failure; silencing the aural warning; initiating the appropriate response/procedure.</t>
  </si>
  <si>
    <t>022.12.02.01.04</t>
  </si>
  <si>
    <t>Explain master caution: colour of the annunciator: amber or yellow; nature of aural alerts: attention-getter; typical failure scenarios triggering the alert.</t>
  </si>
  <si>
    <t>022.12.02.01.03</t>
  </si>
  <si>
    <t>Explain master warning: colour of annunciator: red; nature of aural alerts: continuous; typical failure scenarios triggering the alert.</t>
  </si>
  <si>
    <t>022.12.02.01.02</t>
  </si>
  <si>
    <t>State the annunciations given by the FWS and typical location for the annunciator(s): master warning; master caution; advisory.</t>
  </si>
  <si>
    <t>022.12.02.01.01</t>
  </si>
  <si>
    <t>Annunciations, master warning, master caution, advisory</t>
  </si>
  <si>
    <t>022.12.02.01</t>
  </si>
  <si>
    <t>Flight warning systems (FWSs)</t>
  </si>
  <si>
    <t>022.12.02.00</t>
  </si>
  <si>
    <t>State definitions, category, criteria and characteristics of alerting systems according to CS-25/AMC 25.1322 for aeroplanes and CS-29 for helicopters as appropriate.</t>
  </si>
  <si>
    <t>022.12.01.01.01</t>
  </si>
  <si>
    <t>Alerting systems according to CS-25 and CS-29</t>
  </si>
  <si>
    <t>022.12.01.01</t>
  </si>
  <si>
    <t>022.12.01.00</t>
  </si>
  <si>
    <t>ALERTING SYSTEMS, PROXIMITY SYSTEMS</t>
  </si>
  <si>
    <t>022.12.00.00</t>
  </si>
  <si>
    <t>Describe a typical FMS pre-flight set-up process through the CDU/MCDU to cover the most basic information (with the aim to create awareness of required information as this is irrespective of aircraft type and FMS/FMGS make): ident page (who am I = aircraft type/variant, engine type/rating and appropriate navigation database); position initialisation (where am I = position for aligning the IRS and FMS position); route initialisation (where am I going to = place of departure/destination and alternate(s)); route programming (how will I get there = SIDs, STARS, route (company or otherwise)); performance initialisation (when will I arrive = weights, flap setting, FLEX/assumed temperature/derate, take-off speeds).</t>
  </si>
  <si>
    <t>022.11.04.01.05</t>
  </si>
  <si>
    <t>Describe how input of some data is compulsory for the function of the FMS and other data is optional, and that different symbology is used to highlight this: rectangular boxes = compulsory information; dashed line = optional information.</t>
  </si>
  <si>
    <t>022.11.04.01.04</t>
  </si>
  <si>
    <t>Explain the function of the ‘scratchpad’ part of the screen.</t>
  </si>
  <si>
    <t>022.11.04.01.03</t>
  </si>
  <si>
    <t>Describe the typical layout of a CDU/MCDU and the general purpose of the following: screen; line select keys; menu select keys; alphanumerical keys.</t>
  </si>
  <si>
    <t>022.11.04.01.02</t>
  </si>
  <si>
    <t xml:space="preserve">Describe the purpose of a CDU/MCDU. </t>
  </si>
  <si>
    <t>022.11.04.01.01</t>
  </si>
  <si>
    <t>Purpose, scratchpad, data input, set-up process</t>
  </si>
  <si>
    <t>022.11.04.01</t>
  </si>
  <si>
    <t>Human–machine interface (control and display unit (CDU)/ multifunction control and display unit (MCDU))</t>
  </si>
  <si>
    <t>022.11.04.00</t>
  </si>
  <si>
    <t>Explain the difference between following the FMS data compared to following raw data from radio-navigation receivers and describe how there may be limitations for using FMS data as primary source to follow an instrument approach procedure (IAP) such as LOC, VOR or NDB.</t>
  </si>
  <si>
    <t>022.11.03.01.10</t>
  </si>
  <si>
    <t>Explain the implications of a reduction in available position inputs to the FMS, especially GPS in relation to the capability of performing RNP/PBN approaches.</t>
  </si>
  <si>
    <t>022.11.03.01.09</t>
  </si>
  <si>
    <t>Explain how the FMS will create its own FMS position fix and that the FMS calculations will be based on the FMS position. Depending on the type of system, the FMS position may be calculated from: a single source of position data where the most accurate data available at a given time will be used; multiple sources from which a position will be derived using the combined inputs.</t>
  </si>
  <si>
    <t>022.11.03.01.08</t>
  </si>
  <si>
    <t>Explain typical position inputs to an FMS: GPS; IRS; DME; VOR; LOC; runway threshold (RWY THR).</t>
  </si>
  <si>
    <t>022.11.03.01.07</t>
  </si>
  <si>
    <t>Describe and explain the purpose of an FMS having dedicated radio-navigation receivers that it will tune automatically.</t>
  </si>
  <si>
    <t>022.11.03.01.06</t>
  </si>
  <si>
    <t>Explain the implications on the accuracy of the calculations during flight in abnormal configurations (such as engine out, gear down, flaps extended, spoilers extended, etc.) if the FMS is unable to detect the failure.</t>
  </si>
  <si>
    <t>022.11.03.01.05</t>
  </si>
  <si>
    <t>Describe fuel consumption calculations during standard operations and explain typical data that will have an influence on the accuracy of the calculations.</t>
  </si>
  <si>
    <t>022.11.03.01.04</t>
  </si>
  <si>
    <t>Explain the issues and threats using inputted/database data and give examples of consequences of inputting data incorrectly/using incorrect data.</t>
  </si>
  <si>
    <t>022.11.03.01.03</t>
  </si>
  <si>
    <t>Explain how the FMS will use a combination of inputted/database and measured data in order to calculate projections and provide output data.</t>
  </si>
  <si>
    <t>022.11.03.01.02</t>
  </si>
  <si>
    <t>Describe typical data that may be provided by the FMS: lateral and vertical navigation guidance; present position; time predictions; fuel predictions; altitude/flight level predictions.</t>
  </si>
  <si>
    <t>022.11.03.01.01</t>
  </si>
  <si>
    <t>Data, calculations, position inputs, raw data</t>
  </si>
  <si>
    <t>022.11.03.01</t>
  </si>
  <si>
    <t>Operations, limitations</t>
  </si>
  <si>
    <t>022.11.03.00</t>
  </si>
  <si>
    <t>Explain the purpose of cost index (CI) and how it influences the calculations.</t>
  </si>
  <si>
    <t>022.11.02.02.05</t>
  </si>
  <si>
    <t>Explain the purpose of performance factor and how it influences the calculations.</t>
  </si>
  <si>
    <t>022.11.02.02.04</t>
  </si>
  <si>
    <t>Explain that the contents of the aircraft performance database cannot be modified by the pilot.</t>
  </si>
  <si>
    <t>022.11.02.02.03</t>
  </si>
  <si>
    <t>Explain the importance of verifying that the aircraft performance database is based on the correct data, such as engine type and aircraft variant.</t>
  </si>
  <si>
    <t>022.11.02.02.02</t>
  </si>
  <si>
    <t>Explain the purpose of, and describe the typical content of, the aircraft performance database.</t>
  </si>
  <si>
    <t>022.11.02.02.01</t>
  </si>
  <si>
    <t>Aircraft performance database</t>
  </si>
  <si>
    <t>022.11.02.02</t>
  </si>
  <si>
    <t>Explain the threats and implications to the pilot of changing the database by error either on the ground or while flying.</t>
  </si>
  <si>
    <t>022.11.02.01.05</t>
  </si>
  <si>
    <t>Explain that the pilot cannot change or overwrite any of the data in the navigation database and that any user-defined waypoints, routes and inputted data will be erased when a different database is activated.</t>
  </si>
  <si>
    <t>022.11.02.01.04</t>
  </si>
  <si>
    <t>Explain the purpose of typical user-defined waypoints such as: latitude/longitude coordinates; place/bearing/distance (PBD); place/bearing place/bearing (PBX); place/distance (PD).</t>
  </si>
  <si>
    <t>022.11.02.01.03</t>
  </si>
  <si>
    <t>Describe the 28-day aeronautical information regulation and control (AIRAC) update cycle of the navigation database and explain the reason for having two navigation databases (one active, one standby) and the implication this has to the pilot.</t>
  </si>
  <si>
    <t>022.11.02.01.02</t>
  </si>
  <si>
    <t>Explain the purpose of, and describe typical content of, the navigation database.</t>
  </si>
  <si>
    <t>022.11.02.01.01</t>
  </si>
  <si>
    <t>Navigation database</t>
  </si>
  <si>
    <t>022.11.02.01</t>
  </si>
  <si>
    <t>FMC databases</t>
  </si>
  <si>
    <t>022.11.02.00</t>
  </si>
  <si>
    <t>Explain how the FMS may provide the following functions: navigation; lateral and vertical flight planning; performance parameters.</t>
  </si>
  <si>
    <t>022.11.01.01.05</t>
  </si>
  <si>
    <t>Describe how the FMS integrates with other systems and gathers data in order to provide outputs depending on its level of complexity.</t>
  </si>
  <si>
    <t>022.11.01.01.04</t>
  </si>
  <si>
    <t>Describe the following failures of a dual FMS architecture and explain the potential implications to the pilots: failure of one FMC; failure of one CDU/MCDU; failure of the cross-talk bus.</t>
  </si>
  <si>
    <t>022.11.01.01.03</t>
  </si>
  <si>
    <t>Describe a typical dual FMS architecture including the following components: flight management computer (FMC); CDU/MCDU; cross-talk bus.</t>
  </si>
  <si>
    <t>022.11.01.01.02</t>
  </si>
  <si>
    <t>Explain the purpose of an FMS.</t>
  </si>
  <si>
    <t>022.11.01.01.01</t>
  </si>
  <si>
    <t>Purpose, architecture, failures, functions</t>
  </si>
  <si>
    <t>022.11.01.01</t>
  </si>
  <si>
    <t>Design</t>
  </si>
  <si>
    <t>022.11.01.00</t>
  </si>
  <si>
    <t>FLIGHT MANAGEMENT SYSTEM (FMS) / FLIGHT MANAGEMENT AND GUIDANCE SYSTEM (FMGS)</t>
  </si>
  <si>
    <t>022.11.00.00</t>
  </si>
  <si>
    <t>Describe the purpose of the ADS emergency mode contract and highlight the difference to the ATCU controlled contracts.</t>
  </si>
  <si>
    <t>022.10.02.01.09</t>
  </si>
  <si>
    <t>List and describe the different types of ADS contracts that are controlled by the ATCU and beyond the control of the pilot: periodic: data sent at set time intervals; on demand: data sent when requested; on event: data sent when an event occurs (e.g. heading change, climb initiated, etc.); emergency mode.</t>
  </si>
  <si>
    <t>022.10.02.01.08</t>
  </si>
  <si>
    <t>Describe typical types of CPDLC messages and the typical pilot work practices when requesting or accepting a CPDLC clearance.</t>
  </si>
  <si>
    <t>022.10.02.01.07</t>
  </si>
  <si>
    <t>Describe the AFN process for logging on with an ATCU and typical data that will be included in the message.</t>
  </si>
  <si>
    <t>022.10.02.01.06</t>
  </si>
  <si>
    <t>State that an ATCU can use the ADS application only, or the CPDLC application only, or both of them (not including AFN).</t>
  </si>
  <si>
    <t>022.10.02.01.05</t>
  </si>
  <si>
    <t>Compare the ADS application with the secondary surveillance radar function, and the CPDLC application with VHF communication systems.</t>
  </si>
  <si>
    <t>022.10.02.01.04</t>
  </si>
  <si>
    <t>List and explain the following FANS A/FANS 1 applications: ATS facility notification (AFN); automatic dependent surveillance (ADS); CPDLC.</t>
  </si>
  <si>
    <t>022.10.02.01.03</t>
  </si>
  <si>
    <t>Explain the two versions of FANSs: FANS A/FANS 1 using the ACARS network; FANS B/FANS 2 using the ACARS network and the aeronautical telecommunication network (ATN).</t>
  </si>
  <si>
    <t>022.10.02.01.02</t>
  </si>
  <si>
    <t>Describe the existence of the ICAO communication, navigation, surveillance/air traffic management (CNS/ATM) concept.</t>
  </si>
  <si>
    <t>022.10.02.01.01</t>
  </si>
  <si>
    <t>Versions, applications, CPDLC messages, ADS contracts</t>
  </si>
  <si>
    <t>022.10.02.01</t>
  </si>
  <si>
    <t>Future air navigation systems (FANSs)</t>
  </si>
  <si>
    <t>022.10.02.00</t>
  </si>
  <si>
    <t>Give examples of ATC data-link messages such as: departure clearance; oceanic clearance; digital ATIS (D-ATIS); controller–pilot data-link communications (CPDLC).</t>
  </si>
  <si>
    <t>022.10.01.02.05</t>
  </si>
  <si>
    <t>Give examples of airline operations communications (AOC) data-link messages such as: out of the gate, off the ground, on the ground, into the gate (OOOI); load sheet; passenger information (connecting flights); weather reports (METAR, TAF); maintenance reports (engine exceedances); aircraft technical data; free-text messages.</t>
  </si>
  <si>
    <t>022.10.01.02.04</t>
  </si>
  <si>
    <t>Explain the purpose of the following parts of the on-board equipment: ATSU communications computer; control and display unit (CDU)/multifunction control and display unit (MCDU); data communication display unit (DCDU); ATC message visual annunciator; printer.</t>
  </si>
  <si>
    <t>022.10.01.02.03</t>
  </si>
  <si>
    <t>Describe the systems using the ACARS network through the air traffic service unit (ATSU) suite: aeronautical/airline operational control (AOC); air traffic control (ATC).</t>
  </si>
  <si>
    <t>022.10.01.02.02</t>
  </si>
  <si>
    <t>Describe the purpose of the ACARS network.</t>
  </si>
  <si>
    <t>022.10.01.02.01</t>
  </si>
  <si>
    <t>Systems: architecture, design and operation</t>
  </si>
  <si>
    <t>022.10.01.02</t>
  </si>
  <si>
    <t>Define and explain the following terms in relation to aircraft data-link communications: message/data uplink; message/data downlink.</t>
  </si>
  <si>
    <t>022.10.01.01.05</t>
  </si>
  <si>
    <t>Consider the properties of the communication links with regard to: signal quality; range/area coverage; range; line-of-sight limitations; quality of the signal received; interference due to ionospheric conditions; data transmission speed.</t>
  </si>
  <si>
    <t>022.10.01.01.04</t>
  </si>
  <si>
    <t>Describe the communication links that are used in aircraft: high-frequency (HF) communications; very high-frequency (VHF) communications; satellite communications (SATCOM).</t>
  </si>
  <si>
    <t>022.10.01.01.03</t>
  </si>
  <si>
    <t>Compare voice communication versus data-link transmission systems.</t>
  </si>
  <si>
    <t>022.10.01.01.02</t>
  </si>
  <si>
    <t>Describe the purpose of a data-link transmission system.</t>
  </si>
  <si>
    <t>022.10.01.01.01</t>
  </si>
  <si>
    <t xml:space="preserve">Definitions and transmission modes </t>
  </si>
  <si>
    <t>022.10.01.01</t>
  </si>
  <si>
    <t xml:space="preserve">Voice communication, data-link transmission </t>
  </si>
  <si>
    <t>022.10.01.00</t>
  </si>
  <si>
    <t>COMMUNICATION SYSTEMS</t>
  </si>
  <si>
    <t>022.10.00.00</t>
  </si>
  <si>
    <t>Explain the potential implications on speed control when the autothrust has a fixed thrust target and the autopilot pitch channel controls speed for the following mode combinations: N1/THR CLB and LVL CHG/OP CLB; ARM/THR IDLE and LVL CHG/OP DES.</t>
  </si>
  <si>
    <t>022.09.01.01.09</t>
  </si>
  <si>
    <t>Explain the potential implications on speed control when the autothrust controls speed and the autopilot pitch channel has a fixed pitch target for the following mode combinations: MCP SPD/SPEED and ALT HOLD/ALT; MCP SPD/SPEED and VSP (climb); MCP SPD/SPEED and VSP (descent).</t>
  </si>
  <si>
    <t>022.09.01.01.08</t>
  </si>
  <si>
    <t>Explain the principles of speed control and how speed can be controlled: by varying the engine thrust; by varying the aircraft pitch.</t>
  </si>
  <si>
    <t>022.09.01.01.07</t>
  </si>
  <si>
    <t>Explain the relationship between autopilot pitch modes and autothrust modes, and how the autopilot and autothrust will interact upon selecting modes for one of the systems.</t>
  </si>
  <si>
    <t>022.09.01.01.06</t>
  </si>
  <si>
    <t xml:space="preserve">Explain the threats associated with the use of autothrust resulting in the pilot losing the sense of energy awareness (e.g. speed, thrust). </t>
  </si>
  <si>
    <t>022.09.01.01.05</t>
  </si>
  <si>
    <t>Explain how flight in turbulence/wind shear giving fluctuating airspeed indications may lead to the autothrust overcompensating in an oscillating manner and that manual thrust may be required to settle the airspeed. Airspeed indications/trend vectors may give an indication of appropriate thrust adjustments but any reaction should not be too aggressive.</t>
  </si>
  <si>
    <t>022.09.01.01.04</t>
  </si>
  <si>
    <t>Describe the two main variants of autothrust systems: mode selections available on the FCU/MCP and thrust levers move with autothrust commands; mode selections made using the thrust levers which remain static during autothrust operation.</t>
  </si>
  <si>
    <t>022.09.01.01.03</t>
  </si>
  <si>
    <t>Explain the operation of an autothrust system with regard to the following modes: take-off/go-around (TOGA); climb or maximum continuous thrust (MCT), N1 or EPR targeted (THR CLB, THR MCT, N1, THR HOLD, EPR); speed (SPEED, MCP SPD); idle thrust (THR IDLE, RETARD/ARM); landing (RETARD, THR IDLE).</t>
  </si>
  <si>
    <t>022.09.01.01.02</t>
  </si>
  <si>
    <t>Describe the purpose of the autothrust system and explain how the FMAs will be the only indication on active autothrust modes.</t>
  </si>
  <si>
    <t>022.09.01.01.01</t>
  </si>
  <si>
    <t>Purpose, operation, overcompensation, speed control</t>
  </si>
  <si>
    <t>022.09.01.01</t>
  </si>
  <si>
    <t>Autothrust system</t>
  </si>
  <si>
    <t>022.09.01.00</t>
  </si>
  <si>
    <t>AUTOTHRUST - AUTOMATIC THRUST CONTROL SYSTEM</t>
  </si>
  <si>
    <t>022.09.00.00</t>
  </si>
  <si>
    <t>Explain how the stall-protection function and the overspeed-protection function apply to both mechanical/conventional and FBW control systems, but other functions (e.g. pitch or bank limitation) can only apply to FBW control systems.</t>
  </si>
  <si>
    <t>022.08.03.01.04</t>
  </si>
  <si>
    <t>Explain the following functions of the FEP: stall protection; overspeed protection.</t>
  </si>
  <si>
    <t>022.08.03.01.03</t>
  </si>
  <si>
    <t>Explain typical input parameters to the FEP: AoA; aircraft configuration; airspeed information.</t>
  </si>
  <si>
    <t>022.08.03.01.02</t>
  </si>
  <si>
    <t>Explain the purpose of the FEP.</t>
  </si>
  <si>
    <t>022.08.03.01.01</t>
  </si>
  <si>
    <t>Purpose, input parameters, functions</t>
  </si>
  <si>
    <t>022.08.03.01</t>
  </si>
  <si>
    <t>Flight-envelope protection (FEP)</t>
  </si>
  <si>
    <t>022.08.03.00</t>
  </si>
  <si>
    <t>Explain the operation of a yaw-damper system and state the difference between a yaw-damper system and a 3-axis autopilot operation on the rudder channel.</t>
  </si>
  <si>
    <t>022.08.02.01.03</t>
  </si>
  <si>
    <t>Explain the purpose of the Dutch-roll filter (filtering of the yaw input signal).</t>
  </si>
  <si>
    <t>022.08.02.01.02</t>
  </si>
  <si>
    <t>Explain the purpose of the yaw-damper system.</t>
  </si>
  <si>
    <t>022.08.02.01.01</t>
  </si>
  <si>
    <t>Design and operation</t>
  </si>
  <si>
    <t>022.08.02.01</t>
  </si>
  <si>
    <t>Yaw damper</t>
  </si>
  <si>
    <t>022.08.02.00</t>
  </si>
  <si>
    <t xml:space="preserve">Describe the implications for the pilot in the event of a runaway trim or significant out-of-trim state. </t>
  </si>
  <si>
    <t>022.08.01.01.08</t>
  </si>
  <si>
    <t>Define ‘Mach trim’ and state that the Mach-trim system can be independent.</t>
  </si>
  <si>
    <t>022.08.01.01.07</t>
  </si>
  <si>
    <t>Describe and explain the engagement and disengagement conditions of the autopilot according to trim controls.</t>
  </si>
  <si>
    <t>022.08.01.01.06</t>
  </si>
  <si>
    <t>Describe the consequences of manual operation on the trim wheel when the automatic pitch-trim system is engaged.</t>
  </si>
  <si>
    <t>022.08.01.01.05</t>
  </si>
  <si>
    <t>Describe and explain an automatic pitch-trim system for an FBW aeroplane and that it is also operating during manual flight; however, during certain phases it may be automatically disabled to alter the handling characteristics of the aircraft.</t>
  </si>
  <si>
    <t>022.08.01.01.04</t>
  </si>
  <si>
    <t>Describe and explain an automatic pitch-trim system for a conventional aeroplane.</t>
  </si>
  <si>
    <t>022.08.01.01.03</t>
  </si>
  <si>
    <t>Give examples of trim indicators and their function, and explain the significance of a ‘green band/area’ for the pitch trim.</t>
  </si>
  <si>
    <t>022.08.01.01.02</t>
  </si>
  <si>
    <t>Explain the purpose of the trim system and describe the layout with one trim system for each control axis, depending on the complexity of the aircraft.</t>
  </si>
  <si>
    <t>022.08.01.01.01</t>
  </si>
  <si>
    <t>022.08.01.01</t>
  </si>
  <si>
    <t xml:space="preserve">Trim systems </t>
  </si>
  <si>
    <t>022.08.01.00</t>
  </si>
  <si>
    <t>TRIMS - YAW DAMPER - FLIGHT-ENVELOPE PROTECTION</t>
  </si>
  <si>
    <t>022.08.00.00</t>
  </si>
  <si>
    <t>State that the AFCP provides: AFCS basic and upper modes; flight director selection, SAS and AP engagement; failure and alert messages.</t>
  </si>
  <si>
    <t>022.07.04.05.02</t>
  </si>
  <si>
    <t>Explain the purpose and the importance of the AFCP.</t>
  </si>
  <si>
    <t>022.07.04.05.01</t>
  </si>
  <si>
    <t>Automatic flight control panel (AFCP)</t>
  </si>
  <si>
    <t>022.07.04.05</t>
  </si>
  <si>
    <t>Describe the collective setting and yaw depiction on flight director for some helicopters.</t>
  </si>
  <si>
    <t>022.07.04.04.08</t>
  </si>
  <si>
    <t>Explain how some helicopter types have the collective setting as a flight director command; however, the command does not provide protection against a transmission overtorque.</t>
  </si>
  <si>
    <t>022.07.04.04.07</t>
  </si>
  <si>
    <t xml:space="preserve">Explain the architecture of the different flight directors fitted to helicopters and the importance to monitor other instruments as well as the flight director. </t>
  </si>
  <si>
    <t>022.07.04.04.06</t>
  </si>
  <si>
    <t>Give examples of different situations with the respective indications of the command bars.</t>
  </si>
  <si>
    <t>022.07.04.04.05</t>
  </si>
  <si>
    <t>List and describe the main components of the flight director system.</t>
  </si>
  <si>
    <t>022.07.04.04.04</t>
  </si>
  <si>
    <t>State the difference between the flight director system and the autopilot system. Explain how each can be used independently.</t>
  </si>
  <si>
    <t>022.07.04.04.03</t>
  </si>
  <si>
    <t>Describe the different types of display: pitch and roll crossbars; V-bar.</t>
  </si>
  <si>
    <t>022.07.04.04.02</t>
  </si>
  <si>
    <t>Explain the purpose of a flight director system.</t>
  </si>
  <si>
    <t>022.07.04.04.01</t>
  </si>
  <si>
    <t>Flight director: design and operation</t>
  </si>
  <si>
    <t>022.07.04.04</t>
  </si>
  <si>
    <t>Explain the function of the SAR mode (automatic transition to hover and back to cruise) in an AFCS.</t>
  </si>
  <si>
    <t>022.07.04.03.07</t>
  </si>
  <si>
    <t>Explain the function of the hover-mode system in an AFCS (including Doppler and radio-altimeter systems).</t>
  </si>
  <si>
    <t>022.07.04.03.06</t>
  </si>
  <si>
    <t>Explain the function of the VOR-/ILS-coupling system in an AFCS.</t>
  </si>
  <si>
    <t>022.07.04.03.05</t>
  </si>
  <si>
    <t>Explain the function of the navigation-coupling system in an AFCS.</t>
  </si>
  <si>
    <t>022.07.04.03.04</t>
  </si>
  <si>
    <t>Explain the function of the vertical-speed hold system in an AFCS.</t>
  </si>
  <si>
    <t>022.07.04.03.03</t>
  </si>
  <si>
    <t>Explain the function of the heading-hold system in an AFCS.</t>
  </si>
  <si>
    <t>022.07.04.03.02</t>
  </si>
  <si>
    <t>Explain the function of the attitude-hold system in an AFCS.</t>
  </si>
  <si>
    <t>022.07.04.03.01</t>
  </si>
  <si>
    <t>Automatic guidance (upper modes of AFCS)</t>
  </si>
  <si>
    <t>022.07.04.03</t>
  </si>
  <si>
    <t>Explain the AFCS operation on cyclic axes (pitch/roll), yaw axis, and on collective (fourth axis).</t>
  </si>
  <si>
    <t>022.07.04.02.01</t>
  </si>
  <si>
    <t>Basic modes (3/4 axes)</t>
  </si>
  <si>
    <t>022.07.04.02</t>
  </si>
  <si>
    <t>Explain the general autopilot principles with regard to: long-term attitude hold; fly-through; changing the reference (beep trim, trim release).</t>
  </si>
  <si>
    <t>022.07.04.01.01</t>
  </si>
  <si>
    <t>022.07.04.01</t>
  </si>
  <si>
    <t>Autopilot - automatic stability equipment</t>
  </si>
  <si>
    <t>022.07.04.00</t>
  </si>
  <si>
    <t>Explain the collective-to-pitch coupling, side-slip-to-pitch coupling and inter-axis coupling.</t>
  </si>
  <si>
    <t>022.07.03.01.10</t>
  </si>
  <si>
    <t xml:space="preserve">Explain how cross-coupling produces an adverse effect on roll-to-yaw coupling when the helicopter is subjected to gusts. </t>
  </si>
  <si>
    <t>022.07.03.01.09</t>
  </si>
  <si>
    <t>Explain the safety design features built into some SASs to limit the authority of the actuators to 10-20 per cent of the full-control throw in order to allow the pilot to override if actuators demand an unsafe control input.</t>
  </si>
  <si>
    <t>022.07.03.01.08</t>
  </si>
  <si>
    <t>Explain why the system should be turned off in severe turbulence or when extreme flight attitudes are reached.</t>
  </si>
  <si>
    <t>022.07.03.01.07</t>
  </si>
  <si>
    <t>Describe the operational limits of the system.</t>
  </si>
  <si>
    <t>022.07.03.01.06</t>
  </si>
  <si>
    <t>Appreciate that the system can be overridden by the pilot and that individual channels can be deselected.</t>
  </si>
  <si>
    <t>022.07.03.01.05</t>
  </si>
  <si>
    <t>Explain the interaction of trim with SAS/stability and control augmentation system (SCAS).</t>
  </si>
  <si>
    <t>022.07.03.01.04</t>
  </si>
  <si>
    <t>Describe a simple SAS with force trim system which uses magnetic clutch and springs to hold cyclic control in the position where it was last released.</t>
  </si>
  <si>
    <t>022.07.03.01.03</t>
  </si>
  <si>
    <t>Explain and describe the general working principles and primary use of an SAS by damping pitch, roll and yaw motions.</t>
  </si>
  <si>
    <t>022.07.03.01.02</t>
  </si>
  <si>
    <t>Explain the general principles and operation of an SAS with regard to: rate damping; short-term attitude hold; effect on static stability; effect on dynamic stability; aerodynamic cross-coupling; effect on manoeuvrability; control response; engagement/disengagement; authority.</t>
  </si>
  <si>
    <t>022.07.03.01.01</t>
  </si>
  <si>
    <t>General principles and operation</t>
  </si>
  <si>
    <t>022.07.03.01</t>
  </si>
  <si>
    <t>Stability augmentation system (SAS)</t>
  </si>
  <si>
    <t>022.07.03.00</t>
  </si>
  <si>
    <t>Explain the functions of the redundant sensors’ simplex and duplex channels (single/dual channel).</t>
  </si>
  <si>
    <t>022.07.02.05.01</t>
  </si>
  <si>
    <t>Operation</t>
  </si>
  <si>
    <t>022.07.02.05</t>
  </si>
  <si>
    <t>Describe the system indications and warnings.</t>
  </si>
  <si>
    <t>022.07.02.04.02</t>
  </si>
  <si>
    <t>Describe the typical layout of the AFCS control panel.</t>
  </si>
  <si>
    <t>022.07.02.04.01</t>
  </si>
  <si>
    <t>Pilot–system interface: control panels, system indications, warnings</t>
  </si>
  <si>
    <t>022.07.02.04</t>
  </si>
  <si>
    <t>Explain the principle of operation of the electronic hydraulic actuators in the system.</t>
  </si>
  <si>
    <t>022.07.02.03.02</t>
  </si>
  <si>
    <t>Explain the principles of operation of the series and parallel actuators, spring-box clutches and the autotrim system.</t>
  </si>
  <si>
    <t>022.07.02.03.01</t>
  </si>
  <si>
    <t>Actuators</t>
  </si>
  <si>
    <t>022.07.02.03</t>
  </si>
  <si>
    <t>Explain the function of the microswitches and strain gauges in the system which sense pilot input to prevent excessive feedback forces from the system.</t>
  </si>
  <si>
    <t>022.07.02.02.01</t>
  </si>
  <si>
    <t>Specific sensors</t>
  </si>
  <si>
    <t>022.07.02.02</t>
  </si>
  <si>
    <t>Explain that the number of sensors will be dependent on the number of coupled modes of the system.</t>
  </si>
  <si>
    <t>022.07.02.01.02</t>
  </si>
  <si>
    <t>Explain the basic sensors in the system and their functions.</t>
  </si>
  <si>
    <t>022.07.02.01.01</t>
  </si>
  <si>
    <t>Basic sensors</t>
  </si>
  <si>
    <t>022.07.02.01</t>
  </si>
  <si>
    <t>Components: operation</t>
  </si>
  <si>
    <t>022.07.02.00</t>
  </si>
  <si>
    <t>Explain the consequences of a saturation of the series actuators.</t>
  </si>
  <si>
    <t>022.07.01.04.04</t>
  </si>
  <si>
    <t>Explain a series actuator ‘hard over’ which equals aircraft attitude runaway.</t>
  </si>
  <si>
    <t>022.07.01.04.03</t>
  </si>
  <si>
    <t>Appreciate that the pilot can override the system in the event of a failure.</t>
  </si>
  <si>
    <t>022.07.01.04.02</t>
  </si>
  <si>
    <t>Explain the various redundancies and independent systems that are built into the AFCSs.</t>
  </si>
  <si>
    <t>022.07.01.04.01</t>
  </si>
  <si>
    <t>Failures</t>
  </si>
  <si>
    <t>022.07.01.04</t>
  </si>
  <si>
    <t>Explain why some SAR helicopters have both radio-altimeter height hold and barometric altitude hold.</t>
  </si>
  <si>
    <t>022.07.01.03.04</t>
  </si>
  <si>
    <t>Explain that earlier autohover systems use Doppler velocity sensors and modern systems use inertial sensors plus GPS, and normally include a two-dimensional hover-velocity indicator for the pilots.</t>
  </si>
  <si>
    <t>022.07.01.03.03</t>
  </si>
  <si>
    <t>Explain that the SAR modes of AFCS include the following functions: ability to autohover; facility for mark on target (MOT) approach to hover; automatically transition from cruise down to a predetermined point or over-flown point; ability for the rear crew to move the helicopter around in the hover; the ability to automatically transition from the hover back to cruise flight; the ability to fly various search patterns.</t>
  </si>
  <si>
    <t>022.07.01.03.02</t>
  </si>
  <si>
    <t>Explain how an AFCS improves helicopter flight safety during: search and rescue (SAR) because of increased capabilities; flight by sole reference to instruments; underslung load operations; white-out conditions in snow-covered landscapes; an approach to land with lack of visual cues.</t>
  </si>
  <si>
    <t>022.07.01.03.01</t>
  </si>
  <si>
    <t>Enhancement of helicopter capability</t>
  </si>
  <si>
    <t>022.07.01.03</t>
  </si>
  <si>
    <t>Appreciate how effective the AFCS is in reducing pilot workload by improving basic aircraft control harmony and decreasing disturbances.</t>
  </si>
  <si>
    <t>022.07.01.02.01</t>
  </si>
  <si>
    <t>Reduction of pilot workload</t>
  </si>
  <si>
    <t>022.07.01.02</t>
  </si>
  <si>
    <t xml:space="preserve">Explain the similarities and differences between SAS and AFCS (the latter can actually fly the helicopter to perform certain functions selected by the pilot). Some AFCSs just have altitude and heading hold whilst others include a vertical speed or IAS hold mode, where a constant rate of climb/decent or IAS is maintained by the AFCS. </t>
  </si>
  <si>
    <t>022.07.01.01.01</t>
  </si>
  <si>
    <t>Stabilisation</t>
  </si>
  <si>
    <t>022.07.01.01</t>
  </si>
  <si>
    <t>022.07.01.00</t>
  </si>
  <si>
    <t>HELICOPTER: AUTOMATIC FLIGHT CONTROL SYSTEMS</t>
  </si>
  <si>
    <t>022.07.00.00</t>
  </si>
  <si>
    <t>Describe the fail-operational hybrid landing system as a primary fail-passive automatic landing system with a secondary independent guidance system such as a head-up display (HUD) to enable the pilot to complete a manual landing if the primary system fails.</t>
  </si>
  <si>
    <t>022.06.05.01.09</t>
  </si>
  <si>
    <t>Describe how the failure of various systems, including systems not directly involved in the autoland process, can influence the ability to perform an autoland or affect the minima down to which the approach may be conducted.</t>
  </si>
  <si>
    <t>022.06.05.01.08</t>
  </si>
  <si>
    <t>Describe typical failures that, if occurring below the alert height, will trigger a warning: all autopilots disengage; loss of ILS signal or components thereof; excessive ILS deviations; radio-altimeter failure.</t>
  </si>
  <si>
    <t>022.06.05.01.07</t>
  </si>
  <si>
    <t>Explain the purpose and significance of alert height, describe the indications and implications, and consider typical pilot actions for a failure situation: above the alert height; below the alert height.</t>
  </si>
  <si>
    <t>022.06.05.01.06</t>
  </si>
  <si>
    <t>Explain that there are operational limitations in order to legally perform an autoland beyond the technical capability of the aircraft.</t>
  </si>
  <si>
    <t>022.06.05.01.05</t>
  </si>
  <si>
    <t>Describe the autoland sequence including the following: FMAs regarding the landing capability of the aircraft; the significance of monitoring the FMAs to ensure the automatic arming/engagement of modes triggered by defined radio altitudes or other thresholds; in the event of a go-around, that the aircraft performs the go-around manoeuvre both by reading the FMAs and supporting those readings by raw data; during the landing phase, that ‘FLARE’ mode engages at the appropriate radio altitude, including typical time frame and actions if ‘FLARE’ does not engage; after landing, that ‘ROLL-OUT’ mode engages and the significance of disconnecting the autopilot prior to vacating the runway.</t>
  </si>
  <si>
    <t>022.06.05.01.04</t>
  </si>
  <si>
    <t>CS-AWO, AMC AWO.B.CATIII.101(a) Applicability and terminology</t>
  </si>
  <si>
    <t>Explain the following terms (reference to CS-AWO ‘All Weather Operations’): fail-passive automatic landing system; fail-operational automatic landing system; fail-operational hybrid landing system; alert height.</t>
  </si>
  <si>
    <t>022.06.05.01.03</t>
  </si>
  <si>
    <t>Explain the significance of the following components required for an autoland: autopilot; autothrust; radio altimeter; ILS receivers.</t>
  </si>
  <si>
    <t>022.06.05.01.02</t>
  </si>
  <si>
    <t>Explain the purpose of an autoland system.</t>
  </si>
  <si>
    <t>022.06.05.01.01</t>
  </si>
  <si>
    <t>022.06.05.01</t>
  </si>
  <si>
    <t>Autoland</t>
  </si>
  <si>
    <t>022.06.05.00</t>
  </si>
  <si>
    <t>Describe the consequences of not understanding what the FMAs imply or missing mode changes, and how it may lead to an undesirable aircraft state.</t>
  </si>
  <si>
    <t>022.06.04.01.06</t>
  </si>
  <si>
    <t>Explain the importance of monitoring the FMAs and announcing mode changes at all times (including when selecting a new mode) and why only certain mode changes will be accompanied by an aural notification or additional visual cues.</t>
  </si>
  <si>
    <t>022.06.04.01.05</t>
  </si>
  <si>
    <t>Describe the following FMA display scenarios: engagement of a mode; mode change from armed to becoming engaged; mode reversion.</t>
  </si>
  <si>
    <t>022.06.04.01.04</t>
  </si>
  <si>
    <t>Explain why FMAs for engaged or armed modes have different colour or different font size.</t>
  </si>
  <si>
    <t>022.06.04.01.03</t>
  </si>
  <si>
    <t>Describe where the FMAs are normally shown and how the FMAs will be divided into sections (as applicable to aircraft complexity): vertical modes; lateral modes; autothrust modes; autopilot and flight director annunciators; landing capability.</t>
  </si>
  <si>
    <t>022.06.04.01.02</t>
  </si>
  <si>
    <t>Explain the purpose of FMAs and their importance being the only indication of the state of a system rather than a switch position.</t>
  </si>
  <si>
    <t>022.06.04.01.01</t>
  </si>
  <si>
    <t>Purpose, modes, display scenarios</t>
  </si>
  <si>
    <t>022.06.04.01</t>
  </si>
  <si>
    <t xml:space="preserve">Aeroplane: flight mode annunciator (FMA) </t>
  </si>
  <si>
    <t>022.06.04.00</t>
  </si>
  <si>
    <t>Explain the importance of checking the FMC data or selected autopilot modes through the FMA when using the flight directors. If the flight directors are showing incorrect guidance, they should not be followed and should be turned off.</t>
  </si>
  <si>
    <t>022.06.03.01.08</t>
  </si>
  <si>
    <t>Explain how the modes available for the flight director are the same as those available for the autopilot, and that the same panel (FCU/MCP) is normally used for selection.</t>
  </si>
  <si>
    <t>022.06.03.01.07</t>
  </si>
  <si>
    <t>Explain that the flight director computes and indicates the direction and magnitude of control inputs required in order to achieve an attitude to follow a trajectory.</t>
  </si>
  <si>
    <t>022.06.03.01.06</t>
  </si>
  <si>
    <t>Give examples of different scenarios and the resulting flight director indications.</t>
  </si>
  <si>
    <t>022.06.03.01.05</t>
  </si>
  <si>
    <t>Explain why the flight director must be followed when engaged/shown, and describe the appropriate use of the flight director: flight director only; autopilot only; flight director and autopilot; typical job-share between pilots (pilot flying (PF)/pilot monitoring (PM)) for selecting the parameters when autopilot is engaged versus disengaged; highlight when the flight director should not be followed or should be disengaged.</t>
  </si>
  <si>
    <t>022.06.03.01.04</t>
  </si>
  <si>
    <t>Explain the differences between a flight director and an autopilot and how the flight director provides a means of cross-checking the control/guidance commands sent to the autopilot.</t>
  </si>
  <si>
    <t>022.06.03.01.03</t>
  </si>
  <si>
    <t>022.06.03.01.02</t>
  </si>
  <si>
    <t>022.06.03.01.01</t>
  </si>
  <si>
    <t>Purpose, use, indications, modes, data</t>
  </si>
  <si>
    <t>022.06.03.01</t>
  </si>
  <si>
    <t>022.06.03.00</t>
  </si>
  <si>
    <t>Explain the following regarding autopilot and aircraft with manual trim: the autopilot may not engage unless the aircraft controls are in trim; the aircraft will normally be in trim when the autopilot is disconnected; use of manual trim when the autopilot is engaged will normally lead to autopilot disconnection and a risk of an out-of-trim situation.</t>
  </si>
  <si>
    <t>022.06.02.01.22</t>
  </si>
  <si>
    <t>Explain an appropriate procedure for disengaging the autopilot and why both aural and visual warnings are used to indicate that the autopilot is being disengaged: temporary warning for intended disengagement using the design method; continuous warning for unintended disengagement or using a method other than the design method.</t>
  </si>
  <si>
    <t>022.06.02.01.21</t>
  </si>
  <si>
    <t>Describe how failure of other systems may influence the availability of the autopilot and how incorrect data from other systems may result in an undesirable aircraft state, potentially without any failure indications. Explain the importance of prompt and appropriate pilot intervention during such events.</t>
  </si>
  <si>
    <t>022.06.02.01.20</t>
  </si>
  <si>
    <t>Explain the dangers of mismanagement of the following modes: use of V/S and lack of speed protection, i.e. excessive V/S or FPA may be selected with subsequent uncontrolled loss or gain of airspeed; arming VOR/LOC or APP outside the protected area of the localiser or ILS.</t>
  </si>
  <si>
    <t>022.06.02.01.19</t>
  </si>
  <si>
    <t>Explain automatic mode reversion and typical situations where it may occur: no suitable data for the current mode such as flight plan discontinuity when in LNAV/managed NAV; change of parameter during capture phase for original parameter such as change of altitude target during ALT ACQ/ALT*; mismanagement of a mode resulting in engagement of the autopilot envelope protection, e.g. selecting excessive V/S resulting in a loss of speed control.</t>
  </si>
  <si>
    <t>022.06.02.01.18</t>
  </si>
  <si>
    <t>Describe the sequence of events when a mode is engaged and the different phases: initial phase where attitude is changed to obtain a new trajectory in order to achieve the new parameter; the trajectory will be based on rate of closure which is again based on the difference between the original parameter and the new parameter; capture phase where the aircraft will follow a predefined rate of change of trajectory to achieve the new parameter without overshooting/ undershooting; tracking or hold phase where the aircraft will maintain the set parameter until a new change has been initiated.</t>
  </si>
  <si>
    <t>022.06.02.01.17</t>
  </si>
  <si>
    <t>Explain the difference between an armed and an engaged mode: not all modes have an armed state available; a mode will only become armed if certain criteria are met; an armed mode will become engaged (replacing the previously engaged mode, if any) when certain criteria are met.</t>
  </si>
  <si>
    <t>022.06.02.01.16</t>
  </si>
  <si>
    <t>Explain that only one autopilot may be engaged at any time except for when APP is armed in order to facilitate a fail-operational autoland.</t>
  </si>
  <si>
    <t>022.06.02.01.15</t>
  </si>
  <si>
    <t>Describe touch control steering (TCS) and highlight the differences when compared to CWS: autopilot remains engaged but autopilot servos/actuators are disconnected from the control surfaces; manual control of the aircraft as long as TCS button is depressed; autopilot servos/actuators reconnect when TCS button is released and the autopilot returns to previously engaged mode(s).</t>
  </si>
  <si>
    <t>022.06.02.01.14</t>
  </si>
  <si>
    <t>Describe the following elements of CWS: CWS as an autopilot mode; flight phases where CWS cannot be used; whether the pilot or the autopilot is controlling the flight path; the availability of flight path/performance protections; potential different feel and control response compared to manual flight.</t>
  </si>
  <si>
    <t>022.06.02.01.13</t>
  </si>
  <si>
    <t>Define the control wheel steering (CWS) mode as manual manoeuvring of the aircraft through the autopilot computer and autopilot servos/actuators using the control column/control wheel.</t>
  </si>
  <si>
    <t>022.06.02.01.12</t>
  </si>
  <si>
    <t xml:space="preserve">Describe the purpose of the synchronisation function when engaging the autopilot and explain why the autopilot should be engaged when the aircraft is in trim. </t>
  </si>
  <si>
    <t>022.06.02.01.11</t>
  </si>
  <si>
    <t>Describe the purpose of the following inputs and outputs for an autopilot system: attitude information; flight path/trajectory information; control surface position information; airspeed information; aircraft configuration information; FCU/MCP selections; FMAs.</t>
  </si>
  <si>
    <t>022.06.02.01.10</t>
  </si>
  <si>
    <t>Describe the two types of autopilot configurations and explain the implications to the pilot for either and when comparing the two principles: flight-deck controls move with the control surface when the autopilot is engaged; flight-deck controls remain static when the autopilot is engaged.</t>
  </si>
  <si>
    <t>022.06.02.01.09</t>
  </si>
  <si>
    <t>Explain the following mixed modes: take-off; go-around; approach (APP).</t>
  </si>
  <si>
    <t>022.06.02.01.08</t>
  </si>
  <si>
    <t>Describe how the autopilot uses speed, aircraft configuration or flight phase as a measure for the magnitude of control inputs and how this may affect precision and stability.</t>
  </si>
  <si>
    <t>022.06.02.01.07</t>
  </si>
  <si>
    <t>Explain the following vertical modes: vertical speed (V/S); flight path angle (FPA); level change (LVL CHG)/open climb (OP CLB) or open descent (OP DES); speed reference system (SRS); altitude (ALT) hold; vertical navigation (VNAV)/managed climb (CLB) or descent (DES); glideslope (G/S).</t>
  </si>
  <si>
    <t>022.06.02.01.06</t>
  </si>
  <si>
    <t>Describe the purpose of control laws for pitch and roll modes.</t>
  </si>
  <si>
    <t>022.06.02.01.05</t>
  </si>
  <si>
    <t>Explain the following lateral modes: heading (HDG)/track (TRK); VOR (VOR)/localiser (LOC); lateral navigation/managed navigation (LNAV or NAV).</t>
  </si>
  <si>
    <t>022.06.02.01.04</t>
  </si>
  <si>
    <t>Describe the purpose of the following components of an autopilot system: flight control unit (FCU), mode control panel (MCP) or equivalent; flight mode annunciator (FMA) (see Subject 022 06 04 00); autopilot computer; actuator.</t>
  </si>
  <si>
    <t>022.06.02.01.03</t>
  </si>
  <si>
    <t>Define the three different types of autopilots: single or 1 axis (roll); 2 axes (pitch and roll); 3 axes (pitch, roll and yaw).</t>
  </si>
  <si>
    <t>022.06.02.01.02</t>
  </si>
  <si>
    <t>Define the three basic control channels.</t>
  </si>
  <si>
    <t>022.06.02.01.01</t>
  </si>
  <si>
    <t>022.06.02.01</t>
  </si>
  <si>
    <t>Autopilot system</t>
  </si>
  <si>
    <t>022.06.02.00</t>
  </si>
  <si>
    <t>Explain how a state of self-induced oscillations may be detected and describe the effects of self-induced oscillations: aircraft controllability; aircraft safety; timely manual intervention as a way of mitigating loss of control; techniques that may be used to maintain positive control of the aircraft.</t>
  </si>
  <si>
    <t>022.06.01.01.06</t>
  </si>
  <si>
    <t>Describe how a closed-loop system may enter a state of self-induced oscillation if the system overcompensates for deviations from the desired state.</t>
  </si>
  <si>
    <t>022.06.01.01.05</t>
  </si>
  <si>
    <t>List the following elements of a closed-loop control system and explain their basic function: input signal; error detector; signal processor providing a measured output signal according to set criteria or laws; control element such as an actuator; feedback signal to error detector for comparison with input signal.</t>
  </si>
  <si>
    <t>022.06.01.01.04</t>
  </si>
  <si>
    <t>Describe the following two automatic control principles: closed loop, where a feedback from an action or state is compared to the desired action or state; open loop, where there is no feedback loop.</t>
  </si>
  <si>
    <t>022.06.01.01.03</t>
  </si>
  <si>
    <t>Define and explain the following two functions of an AFCS: aircraft control: stabilise the aircraft around its centre of gravity (CG); aircraft guidance: guidance of the aircraft’s flight path.</t>
  </si>
  <si>
    <t>022.06.01.01.02</t>
  </si>
  <si>
    <t>Describe the following purposes of an automatic flight control system (AFCS): enhancement of flight controls; reduction of pilot workload.</t>
  </si>
  <si>
    <t>022.06.01.01.01</t>
  </si>
  <si>
    <t>Definitions and control loops</t>
  </si>
  <si>
    <t>022.06.01.01</t>
  </si>
  <si>
    <t>022.06.01.00</t>
  </si>
  <si>
    <t>AEROPLANE: AUTOMATIC FLIGHT CONTROL SYSTEMS</t>
  </si>
  <si>
    <t>022.06.00.00</t>
  </si>
  <si>
    <t>Describe the procedure available to the pilot for assessing the performance of individual IRUs after a flight: reviewing the residual indicated ground speed when the aircraft has parked; reviewing the drift given as NM/h.</t>
  </si>
  <si>
    <t>022.05.02.01.11</t>
  </si>
  <si>
    <t>State that the majority of the IRS data can be accessed through the FMS control and display unit (CDU)/flight management and guidance system (FMGS) multifunction control and display unit (MCDU).</t>
  </si>
  <si>
    <t>022.05.02.01.10</t>
  </si>
  <si>
    <t>Explain the following selections on the IRU mode selector: NAV (normal operation); ATT (attitude only).</t>
  </si>
  <si>
    <t>022.05.02.01.09</t>
  </si>
  <si>
    <t>Identify examples of IRS control panels.</t>
  </si>
  <si>
    <t>022.05.02.01.08</t>
  </si>
  <si>
    <t>Explain that, on a modern aircraft, there is likely to be an air-data inertial reference unit (ADIRU), which is an inertial reference unit (IRU) integrated with an air-data computer (ADC).</t>
  </si>
  <si>
    <t>022.05.02.01.07</t>
  </si>
  <si>
    <t>State that the positional error of a stand-alone INS varies (a typical value can be quoted as 1–2 NM/h) and is dependent on the gyro drift rate, accelerometer bias, misalignment of the platform, and computational errors.</t>
  </si>
  <si>
    <t>022.05.02.01.06</t>
  </si>
  <si>
    <t>State that an incorrect entry of latitude may lead to a loss of alignment and is more critical than the incorrect entry of longitude.</t>
  </si>
  <si>
    <t>022.05.02.01.05</t>
  </si>
  <si>
    <t>Explain that the inertial navigation system (INS) platform is maintained level and north-aligned after alignment is complete and the aircraft is in motion.</t>
  </si>
  <si>
    <t>022.05.02.01.04</t>
  </si>
  <si>
    <t>State that in-flight realignment is not possible and loss of alignment leads to loss of navigational data although attitude information may still be available.</t>
  </si>
  <si>
    <t>022.05.02.01.03</t>
  </si>
  <si>
    <t>Explain that the aircraft must be stationary during alignment, the aircraft position is entered during the alignment phase, and that the alignment process takes around 10 to 20 minutes at mid latitudes (longer at high latitudes).</t>
  </si>
  <si>
    <t>022.05.02.01.02</t>
  </si>
  <si>
    <t>State that during the alignment process, the inertial platform is levelled (INS) or the local vertical is determined (IRS), and true north/aircraft heading is established.</t>
  </si>
  <si>
    <t>022.05.02.01.01</t>
  </si>
  <si>
    <t>Alignment process, incorrect data entry, and control panels</t>
  </si>
  <si>
    <t>022.05.02.01</t>
  </si>
  <si>
    <t>Alignment and operation</t>
  </si>
  <si>
    <t>022.05.02.00</t>
  </si>
  <si>
    <t>State the differences between a laser ring gyro and a conventional mechanical gyro.</t>
  </si>
  <si>
    <t>022.05.01.01.09</t>
  </si>
  <si>
    <t>State that a strap-down system is fixed to the structure of the aircraft and normally consists of three laser ring gyros and three accelerometers.</t>
  </si>
  <si>
    <t>022.05.01.01.08</t>
  </si>
  <si>
    <t>List all navigational data that can be determined by a stand-alone inertial navigation system.</t>
  </si>
  <si>
    <t>022.05.01.01.07</t>
  </si>
  <si>
    <t>State that in modern aircraft fitted with inertial reference system (IRS) and flight management system (FMS), the flight management computer (FMC) position is normally derived from a mathematical analysis of IRS, global positioning system (GPS), and distance measuring equipment (DME) data, VHF omnidirectional radio range (VOR) and LOC.</t>
  </si>
  <si>
    <t>022.05.01.01.06</t>
  </si>
  <si>
    <t>Explain the necessity of applying correction for transport precession, and Earth rate precession, coriolis and gravity.</t>
  </si>
  <si>
    <t>022.05.01.01.05</t>
  </si>
  <si>
    <t>Explain the basic principles of inertial navigation (including double integration of measured acceleration and the necessity for north–south, east–west and vertical components to be measured/extracted).</t>
  </si>
  <si>
    <t>022.05.01.01.04</t>
  </si>
  <si>
    <t xml:space="preserve">State that earlier gyro mechanically stabilised platforms are (technically incorrectly but conventionally) referred to as inertial navigation systems (INSs) and more modern fixed (strap down) platforms are conventionally referred to as inertial reference systems (IRSs). INSs can be considered to be stand-alone, whereas IRSs are integrated with the FMS. </t>
  </si>
  <si>
    <t>022.05.01.01.03</t>
  </si>
  <si>
    <t>State that inertial systems require no external input, except TAS, to determine aircraft attitude and navigational data.</t>
  </si>
  <si>
    <t>022.05.01.01.02</t>
  </si>
  <si>
    <t>State that inertial navigation/reference systems are the main source of attitude and one of the main sources of navigational data in commercial air transport aeroplanes.</t>
  </si>
  <si>
    <t>022.05.01.01.01</t>
  </si>
  <si>
    <t>Systems</t>
  </si>
  <si>
    <t>022.05.01.01</t>
  </si>
  <si>
    <t>022.05.01.00</t>
  </si>
  <si>
    <t>INERTIAL NAVIGATION</t>
  </si>
  <si>
    <t>022.05.00.00</t>
  </si>
  <si>
    <t>Explain that the AHRS senses rotation and acceleration for all three axes and senses the direction of the Earth’s magnetic field where the indications are normally provided on electronic screens (electronic flight instrument system (EFIS)).</t>
  </si>
  <si>
    <t>022.04.06.01.02</t>
  </si>
  <si>
    <t>Explain that the AHRS is a replacement for traditional gyros using solid-state technology with no moving parts and is a single unit consisting of: solid-state accelerometers; solid-state rate sensor gyroscopes; solid-state magnetometers (measurement of the Earth’s magnetic field).</t>
  </si>
  <si>
    <t>022.04.06.01.01</t>
  </si>
  <si>
    <t>Components, indications</t>
  </si>
  <si>
    <t>022.04.06.01</t>
  </si>
  <si>
    <t xml:space="preserve">Solid-state systems - attitude and heading reference system (AHRS) </t>
  </si>
  <si>
    <t>022.04.06.00</t>
  </si>
  <si>
    <t>State the advantages and disadvantages of a remote-reading compass system compared to a direct-reading magnetic compass with regard to: design (power source, weight and volume); deviation due to aircraft magnetism; turning and acceleration errors; attitude errors; accuracy and stability of the information displayed; availability of the information for several systems (compass card, RMI, automatic flight control system (AFCS)).</t>
  </si>
  <si>
    <t>022.04.05.01.03</t>
  </si>
  <si>
    <t>Using a block diagram, list and explain the function of the following components of a remote-reading compass system: flux detection unit; gyro unit; transducers, precession amplifiers, annunciator; display unit (compass card, synchronising and set-heading knob, DG/compass/slave/free switch).</t>
  </si>
  <si>
    <t>022.04.05.01.02</t>
  </si>
  <si>
    <t>Describe the principles of operation of a remote-reading compass system.</t>
  </si>
  <si>
    <t>022.04.05.01.01</t>
  </si>
  <si>
    <t>Operating principles, components, comparison with a direct-reading magnetic compass</t>
  </si>
  <si>
    <t>022.04.05.01</t>
  </si>
  <si>
    <t>Remote-reading compass systems</t>
  </si>
  <si>
    <t>022.04.05.00</t>
  </si>
  <si>
    <t>Describe the procedure for the pilot to align the directional gyroscope to the correct compass heading.</t>
  </si>
  <si>
    <t>022.04.04.01.04</t>
  </si>
  <si>
    <t>Explain how the directional gyroscope will drift over time due to the following: rotation of the Earth; aircraft manoeuvring; aircraft movement over the Earth’s surface/direction of travel.</t>
  </si>
  <si>
    <t>022.04.04.01.03</t>
  </si>
  <si>
    <t>Identify the two types of gyro-driven direction indicators: direction indicator; horizontal situation indicator (HSI).</t>
  </si>
  <si>
    <t>022.04.04.01.02</t>
  </si>
  <si>
    <t>Explain the purpose of the directional gyroscope.</t>
  </si>
  <si>
    <t>022.04.04.01.01</t>
  </si>
  <si>
    <t>Purpose, types, drift, alignment to compass heading</t>
  </si>
  <si>
    <t>022.04.04.01</t>
  </si>
  <si>
    <t>Directional gyroscope</t>
  </si>
  <si>
    <t>022.04.04.00</t>
  </si>
  <si>
    <t>Describe a typical attitude display and instrument markings.</t>
  </si>
  <si>
    <t>022.04.03.01.05</t>
  </si>
  <si>
    <t>Describe the effects of the aircraft’s acceleration and turns on instrument indications.</t>
  </si>
  <si>
    <t>022.04.03.01.04</t>
  </si>
  <si>
    <t>State the degrees of freedom.</t>
  </si>
  <si>
    <t>022.04.03.01.03</t>
  </si>
  <si>
    <t>Identify the two types of attitude indicators: attitude indicator; attitude and director indicator (ADI).</t>
  </si>
  <si>
    <t>022.04.03.01.02</t>
  </si>
  <si>
    <t>Explain the purpose of the attitude indicator.</t>
  </si>
  <si>
    <t>022.04.03.01.01</t>
  </si>
  <si>
    <t>Purpose, types, effect of aircraft acceleration, display</t>
  </si>
  <si>
    <t>022.04.03.01</t>
  </si>
  <si>
    <t>Attitude indicator (artificial horizon)</t>
  </si>
  <si>
    <t xml:space="preserve">022.04.03.00 </t>
  </si>
  <si>
    <t>Compare the indications on the rate-of-turn indicator and the turn coordinator.</t>
  </si>
  <si>
    <t>022.04.02.01.08</t>
  </si>
  <si>
    <t>Describe the indications given by a turn coordinator (or turn-and-bank indicator).</t>
  </si>
  <si>
    <t>022.04.02.01.07</t>
  </si>
  <si>
    <t>Describe the indications of a rate-of-turn and balance (slip) indicator during a balanced, slip or skid turn.</t>
  </si>
  <si>
    <t>022.04.02.01.06</t>
  </si>
  <si>
    <t>Explain the purpose of a balance (slip) indicator and its principle of operation.</t>
  </si>
  <si>
    <t>022.04.02.01.05</t>
  </si>
  <si>
    <t>Explain the relation between bank angle, rate of turn and TAS, and how bank angle becomes the limiting factor at high speed (no calculations).</t>
  </si>
  <si>
    <t>022.04.02.01.04</t>
  </si>
  <si>
    <t>Describe the indications given by a rate-of-turn indicator.</t>
  </si>
  <si>
    <t>022.04.02.01.03</t>
  </si>
  <si>
    <t>Define a ‘rate-1 turn’.</t>
  </si>
  <si>
    <t>022.04.02.01.02</t>
  </si>
  <si>
    <t>Explain the purpose of a rate-of-turn and balance (slip) indicator.</t>
  </si>
  <si>
    <t>022.04.02.01.01</t>
  </si>
  <si>
    <t>Indications, relation between bank angle, rate of turn and TAS</t>
  </si>
  <si>
    <t>022.04.02.01</t>
  </si>
  <si>
    <t>Rate-of-turn indicator - Turn coordinator - Balance (slip) indicator</t>
  </si>
  <si>
    <t>022.04.02.00</t>
  </si>
  <si>
    <t>Describe the two ways of driving gyroscopes and any associated indications: air/vacuum; electrically.</t>
  </si>
  <si>
    <t>022.04.01.01.06</t>
  </si>
  <si>
    <t>Explain the three types of gyro wander: real wander; apparent wander; transport wander.</t>
  </si>
  <si>
    <t>022.04.01.01.05</t>
  </si>
  <si>
    <t>Explain the following terms: rigidity; precession; wander (drift/topple).</t>
  </si>
  <si>
    <t>022.04.01.01.04</t>
  </si>
  <si>
    <t>Define the ‘degrees of freedom’ of a gyro. Remark: As a convention, the degrees of freedom of a gyroscope do not include its own axis of rotation (the spin axis).</t>
  </si>
  <si>
    <t>022.04.01.01.03</t>
  </si>
  <si>
    <t>Explain the fundamentals of the theory of gyroscopic forces.</t>
  </si>
  <si>
    <t>022.04.01.01.02</t>
  </si>
  <si>
    <t>Define a ‘gyro’.</t>
  </si>
  <si>
    <t>022.04.01.01.01</t>
  </si>
  <si>
    <t>Gyroscopic forces, degrees of freedom, gyro wander, driving gyroscopes</t>
  </si>
  <si>
    <t>022.04.01.01</t>
  </si>
  <si>
    <t>Gyroscope: basic principles</t>
  </si>
  <si>
    <t>022.04.01.00</t>
  </si>
  <si>
    <t>GYROSCOPIC INSTRUMENTS</t>
  </si>
  <si>
    <t>022.04.00.00</t>
  </si>
  <si>
    <t>Explain that a flux valve does not suffer from the same magnitude of errors as a direct-reading magnetic compass when turning, accelerating or decelerating and during pitch-up or pitch-down manoeuvres.</t>
  </si>
  <si>
    <t>022.03.04.01.06</t>
  </si>
  <si>
    <t>Explain that deviation is compensated for and, therefore, eliminates the need for a deviation correction card.</t>
  </si>
  <si>
    <t>022.03.04.01.05</t>
  </si>
  <si>
    <t xml:space="preserve">Give the remote-reading compass system as example of application for a flux valve. </t>
  </si>
  <si>
    <t>022.03.04.01.04</t>
  </si>
  <si>
    <t>Indicate typical locations of the flux valve(s).</t>
  </si>
  <si>
    <t>022.03.04.01.03</t>
  </si>
  <si>
    <t>Explain its operating principle.</t>
  </si>
  <si>
    <t>022.03.04.01.02</t>
  </si>
  <si>
    <t>Explain the purpose of a flux valve.</t>
  </si>
  <si>
    <t>022.03.04.01.01</t>
  </si>
  <si>
    <t>Purpose, operating principle, location, errors</t>
  </si>
  <si>
    <t>022.03.04.01</t>
  </si>
  <si>
    <t>Flux valve</t>
  </si>
  <si>
    <t>022.03.04.00</t>
  </si>
  <si>
    <t>Describe the serviceability check for a direct-reading magnetic compass prior to flight, such as: the physical appearance of the device; comparing the indication to another known direction such as a different compass or runway direction.</t>
  </si>
  <si>
    <t>022.03.03.01.04</t>
  </si>
  <si>
    <t>Explain how the use of timed turns eliminates the problem of the turning errors of a direct-reading magnetic compass, and calculate the duration of a rate-1 turn for a given change of heading.</t>
  </si>
  <si>
    <t>022.03.03.01.03</t>
  </si>
  <si>
    <t>Describe how the direct-reading magnetic compass will only show correct indications during straight, level and unaccelerated flight, and that an error will occur during the following flight manoeuvres (no numerical examples): acceleration and deceleration; turning; during pitch-up or pitch-down manoeuvres.</t>
  </si>
  <si>
    <t>022.03.03.01.02</t>
  </si>
  <si>
    <t>Explain the purpose of a direct-reading magnetic compass.</t>
  </si>
  <si>
    <t>022.03.03.01.01</t>
  </si>
  <si>
    <t>Purpose, errors, timed turns, serviceability</t>
  </si>
  <si>
    <t>022.03.03.01</t>
  </si>
  <si>
    <t xml:space="preserve">Direct-reading magnetic compass </t>
  </si>
  <si>
    <t>022.03.03.00</t>
  </si>
  <si>
    <t>Demonstrate the use of deviation values (either given as E/W or +/–) from a compass deviation card to calculate: compass heading to magnetic heading; magnetic heading to compass heading.</t>
  </si>
  <si>
    <t>022.03.02.01.05</t>
  </si>
  <si>
    <t>Describe the purpose and the use of a deviation correction card.</t>
  </si>
  <si>
    <t>022.03.02.01.04</t>
  </si>
  <si>
    <t>Explain how permanent magnetism within the aircraft structure and electromagnetism from the aircraft systems affect the accuracy of a compass.</t>
  </si>
  <si>
    <t>022.03.02.01.03</t>
  </si>
  <si>
    <t>Explain the principles of and the reasons for: compass swinging (determination of initial deviations); compass compensation (correction of deviations found); compass calibration (determination of residual deviations).</t>
  </si>
  <si>
    <t>022.03.02.01.02</t>
  </si>
  <si>
    <t>Explain the following differences between permanent magnetism and electromagnetism: when they are present; what affects their magnitude.</t>
  </si>
  <si>
    <t>022.03.02.01.01</t>
  </si>
  <si>
    <t>Permanent magnetism, electromagnetism, deviation</t>
  </si>
  <si>
    <t>022.03.02.01</t>
  </si>
  <si>
    <t>Aircraft magnetic field</t>
  </si>
  <si>
    <t>022.03.02.00</t>
  </si>
  <si>
    <t>Demonstrate the use of variation values (given as East/West (E/W) or +/–) to calculate: true heading to magnetic heading; magnetic heading to true heading.</t>
  </si>
  <si>
    <t>022.03.01.01.05</t>
  </si>
  <si>
    <t xml:space="preserve">Describe that a magnetic compass will align itself to both the horizontal (azimuth) and vertical (dip) components of the Earth’s magnetic field, thus will not function in the vicinity of the magnetic poles. </t>
  </si>
  <si>
    <t>022.03.01.01.04</t>
  </si>
  <si>
    <t>Define the following terms: magnetic variation; magnetic dip (inclination).</t>
  </si>
  <si>
    <t>022.03.01.01.03</t>
  </si>
  <si>
    <t>Explain the properties of a magnet.</t>
  </si>
  <si>
    <t>022.03.01.01.02</t>
  </si>
  <si>
    <t>Describe the magnetic field of the Earth.</t>
  </si>
  <si>
    <t>022.03.01.01.01</t>
  </si>
  <si>
    <t>Magnetic field, variation, dip</t>
  </si>
  <si>
    <t>022.03.01.01</t>
  </si>
  <si>
    <t>Earth’s magnetic field</t>
  </si>
  <si>
    <t>022.03.01.00</t>
  </si>
  <si>
    <t>MAGNETISM - DIRECT-READING COMPASS AND FLUX VALVE</t>
  </si>
  <si>
    <t>022.03.00.00</t>
  </si>
  <si>
    <t xml:space="preserve">Describe the consequences of the loss of an ADC compared to the failure of individual instruments. </t>
  </si>
  <si>
    <t>022.02.08.01.08</t>
  </si>
  <si>
    <t>Explain the ADC architecture for air-data measurement including sensors, processing units and displays, as opposed to stand-alone air-data measurement instruments.</t>
  </si>
  <si>
    <t>022.02.08.01.07</t>
  </si>
  <si>
    <t>Explain that an air-data inertial reference unit (ADIRU) is an ADC integrated with an inertial reference unit (IRU), that there will be separate controls for the ADC part and inertial reference (IR) part, and that incorrect selection during failure scenarios may lead to unintended and potentially irreversible consequences.</t>
  </si>
  <si>
    <t>022.02.08.01.06</t>
  </si>
  <si>
    <t>Give examples of instruments or systems which may use ADC output data.</t>
  </si>
  <si>
    <t>022.02.08.01.05</t>
  </si>
  <si>
    <t>Explain how position, instrument, compressibility and density errors can be compensated/corrected to achieve a TAS calculation.</t>
  </si>
  <si>
    <t>022.02.08.01.04</t>
  </si>
  <si>
    <t>List the following possible output data, as applicable to aeroplanes or helicopters: IAS; TAS; SAT; TAT; Mach number; AoA; altitude; vertical speed; VMO/MMO pointer.</t>
  </si>
  <si>
    <t>022.02.08.01.03</t>
  </si>
  <si>
    <t>List the following possible input data: TAT; static pressure; total pressure; measured temperature; AoA; flaps position; landing gear position; stored aircraft data.</t>
  </si>
  <si>
    <t>022.02.08.01.02</t>
  </si>
  <si>
    <t>Explain the operating principle of an ADC.</t>
  </si>
  <si>
    <t>022.02.08.01.01</t>
  </si>
  <si>
    <t>Operating principle, data, errors, air-data inertial reference unit</t>
  </si>
  <si>
    <t>022.02.08.01</t>
  </si>
  <si>
    <t>Air-data computer (ADC)</t>
  </si>
  <si>
    <t>022.02.08.00</t>
  </si>
  <si>
    <t>Describe the implications of climbing or descending at constant Mach number or constant IAS with respect to the margin to the stall speed or maximum speed.</t>
  </si>
  <si>
    <t>022.02.07.01.10</t>
  </si>
  <si>
    <r>
      <t>Describe the relationship between M</t>
    </r>
    <r>
      <rPr>
        <vertAlign val="subscript"/>
        <sz val="10"/>
        <color theme="1"/>
        <rFont val="Calibri"/>
        <family val="2"/>
        <scheme val="minor"/>
      </rPr>
      <t>MO</t>
    </r>
    <r>
      <rPr>
        <sz val="10"/>
        <color theme="1"/>
        <rFont val="Calibri"/>
        <family val="2"/>
        <scheme val="minor"/>
      </rPr>
      <t xml:space="preserve"> and V</t>
    </r>
    <r>
      <rPr>
        <vertAlign val="subscript"/>
        <sz val="10"/>
        <color theme="1"/>
        <rFont val="Calibri"/>
        <family val="2"/>
        <scheme val="minor"/>
      </rPr>
      <t>MO</t>
    </r>
    <r>
      <rPr>
        <sz val="10"/>
        <color theme="1"/>
        <rFont val="Calibri"/>
        <family val="2"/>
        <scheme val="minor"/>
      </rPr>
      <t xml:space="preserve"> with change in altitude and the implications of climbing at constant IAS and descending at constant Mach number with respect to the margin to M</t>
    </r>
    <r>
      <rPr>
        <vertAlign val="subscript"/>
        <sz val="10"/>
        <color theme="1"/>
        <rFont val="Calibri"/>
        <family val="2"/>
        <scheme val="minor"/>
      </rPr>
      <t>MO</t>
    </r>
    <r>
      <rPr>
        <sz val="10"/>
        <color theme="1"/>
        <rFont val="Calibri"/>
        <family val="2"/>
        <scheme val="minor"/>
      </rPr>
      <t xml:space="preserve"> and V</t>
    </r>
    <r>
      <rPr>
        <vertAlign val="subscript"/>
        <sz val="10"/>
        <color theme="1"/>
        <rFont val="Calibri"/>
        <family val="2"/>
        <scheme val="minor"/>
      </rPr>
      <t>MO</t>
    </r>
    <r>
      <rPr>
        <sz val="10"/>
        <color theme="1"/>
        <rFont val="Calibri"/>
        <family val="2"/>
        <scheme val="minor"/>
      </rPr>
      <t>.</t>
    </r>
  </si>
  <si>
    <t>022.02.07.01.09</t>
  </si>
  <si>
    <t xml:space="preserve">Describe typical indications of MMO and VMO on analogue and digital instruments. </t>
  </si>
  <si>
    <t>022.02.07.01.08</t>
  </si>
  <si>
    <r>
      <t>State the existence of maximum operating limit speed (V</t>
    </r>
    <r>
      <rPr>
        <vertAlign val="subscript"/>
        <sz val="10"/>
        <color theme="1"/>
        <rFont val="Calibri"/>
        <family val="2"/>
        <scheme val="minor"/>
      </rPr>
      <t>MO</t>
    </r>
    <r>
      <rPr>
        <sz val="10"/>
        <color theme="1"/>
        <rFont val="Calibri"/>
        <family val="2"/>
        <scheme val="minor"/>
      </rPr>
      <t>) and maximum operating Mach number (M</t>
    </r>
    <r>
      <rPr>
        <vertAlign val="subscript"/>
        <sz val="10"/>
        <color theme="1"/>
        <rFont val="Calibri"/>
        <family val="2"/>
        <scheme val="minor"/>
      </rPr>
      <t>MO</t>
    </r>
    <r>
      <rPr>
        <sz val="10"/>
        <color theme="1"/>
        <rFont val="Calibri"/>
        <family val="2"/>
        <scheme val="minor"/>
      </rPr>
      <t>).</t>
    </r>
  </si>
  <si>
    <t>022.02.07.01.07</t>
  </si>
  <si>
    <t>Explain the relationship between CAS, TAS and Mach number. Explain how CAS, TAS and Mach number vary in relation to each other during a climb, a descent, or in level flight in different temperature conditions.</t>
  </si>
  <si>
    <t>022.02.07.01.06</t>
  </si>
  <si>
    <t>Describe the effects on a Machmeter of a blockage or a leakage in the static or total pressure line(s).</t>
  </si>
  <si>
    <t>022.02.07.01.05</t>
  </si>
  <si>
    <t>Give examples of a Machmeter display: pointer, drum, vertical straight scale, digital.</t>
  </si>
  <si>
    <t>022.02.07.01.04</t>
  </si>
  <si>
    <t>Explain why a Machmeter does not suffer from compressibility error.</t>
  </si>
  <si>
    <t>022.02.07.01.03</t>
  </si>
  <si>
    <t>Describe the operating principle of a Machmeter.</t>
  </si>
  <si>
    <t>022.02.07.01.02</t>
  </si>
  <si>
    <t>Define ‘Mach number’ and ‘local speed sound’ (LSS). Calculate between LSS, TAS and Mach number.</t>
  </si>
  <si>
    <t>022.02.07.01.01</t>
  </si>
  <si>
    <t>Operating principle, display, CAS, TAS and Mach number</t>
  </si>
  <si>
    <t>022.02.07.01</t>
  </si>
  <si>
    <t>Machmeter</t>
  </si>
  <si>
    <t>022.02.07.00</t>
  </si>
  <si>
    <t>Describe the appropriate procedures available to the pilot in the event of unreliable airspeed indications: combination of a pitch attitude and power setting; ambient wind noise inside the aircraft; use of GPS speed indications and the associated limitations.</t>
  </si>
  <si>
    <t>022.02.06.01.10</t>
  </si>
  <si>
    <t>Define the term ‘unreliable airspeed’ and describe the means by which it can be recognised such as: different airspeed indications between ASIs; unexpected aircraft behaviour; buffeting; aircraft systems warning; aircraft attitude.</t>
  </si>
  <si>
    <t>022.02.06.01.09</t>
  </si>
  <si>
    <t>Describe the effects on an ASI of a blockage or a leakage in the static or total pressure line(s).</t>
  </si>
  <si>
    <t>022.02.06.01.08</t>
  </si>
  <si>
    <t>Define and explain the following colour codes that can be used on an ASI: green arc (normal operating speed range); red line (VNE); blue line (maximum airspeed during autorotation).</t>
  </si>
  <si>
    <t>022.02.06.01.07</t>
  </si>
  <si>
    <t>Define and explain the following colour codes that can be used on an ASI: white arc (flap operating speed range); green arc (normal operating speed range); yellow arc (caution speed range); red line (VNE) or barber’s pole (VMO); blue line (best rate of climb speed, one-engine-out for multi-engine piston light aeroplanes).</t>
  </si>
  <si>
    <t>022.02.06.01.06</t>
  </si>
  <si>
    <t>Demonstrate the use of an ASI correction table for position error.</t>
  </si>
  <si>
    <t>022.02.06.01.05</t>
  </si>
  <si>
    <t>Give examples of an ASI display: pointer, vertical straight scale, and digital (HUD display).</t>
  </si>
  <si>
    <t>022.02.06.01.04</t>
  </si>
  <si>
    <t>Explain the operating principles of an ASI (as appropriate to aeroplanes or helicopters).</t>
  </si>
  <si>
    <t>022.02.06.01.03</t>
  </si>
  <si>
    <t>Describe the following ASI errors and state when they must be considered: pitot/static system errors; instrument errors; position errors; compressibility errors; density errors.</t>
  </si>
  <si>
    <t>022.02.06.01.02</t>
  </si>
  <si>
    <t xml:space="preserve">List the following three units used for airspeed and state the relationship between them: nautical miles/hour (kt); statute miles/hour (mph); kilometres/hour (km/h). </t>
  </si>
  <si>
    <t>022.02.06.01.01</t>
  </si>
  <si>
    <t>Units, errors, operating principles, displays, position errors, unreliable airspeed indications</t>
  </si>
  <si>
    <t>022.02.06.01</t>
  </si>
  <si>
    <t>Airspeed indicator (ASI)</t>
  </si>
  <si>
    <t>022.02.06.00</t>
  </si>
  <si>
    <t xml:space="preserve">Compare the indications of a VSI and an IVSI during flight in turbulence and appropriate pilot technique during manoeuvring using either type. </t>
  </si>
  <si>
    <t>022.02.05.01.07</t>
  </si>
  <si>
    <t>Give examples of a VSI display.</t>
  </si>
  <si>
    <t>022.02.05.01.06</t>
  </si>
  <si>
    <t>Describe the effects on a VSI of a blockage or a leakage on the static pressure line.</t>
  </si>
  <si>
    <t>022.02.05.01.05</t>
  </si>
  <si>
    <t>Describe the following VSI errors: static system errors; instrument errors; time lag.</t>
  </si>
  <si>
    <t>022.02.05.01.04</t>
  </si>
  <si>
    <t>Describe and compare the following types of VSIs: barometric type (VSI); instantaneous barometric type (IVSI); inertial type (inertial information provided by an inertial reference unit).</t>
  </si>
  <si>
    <t>022.02.05.01.03</t>
  </si>
  <si>
    <t>Explain the operating principles of a VSI and an IVSI.</t>
  </si>
  <si>
    <t>022.02.05.01.02</t>
  </si>
  <si>
    <t xml:space="preserve">List the two units used for VSIs and state the relationship between them: metres per second; feet per minute. </t>
  </si>
  <si>
    <t>022.02.05.01.01</t>
  </si>
  <si>
    <t>VSI and instantaneous vertical speed indicator (IVSI)</t>
  </si>
  <si>
    <t>022.02.05.01</t>
  </si>
  <si>
    <t>Vertical speed indicator (VSI)</t>
  </si>
  <si>
    <t>022.02.05.00</t>
  </si>
  <si>
    <t>1, 3</t>
  </si>
  <si>
    <t xml:space="preserve">Describe the use of GPS altitude as an alternative means of checking erroneous altimeter indications, and highlight the limitations of the GPS altitude indication. </t>
  </si>
  <si>
    <t>022.02.04.01.10</t>
  </si>
  <si>
    <t>Describe the effects of a blockage or a leakage on the static pressure line.</t>
  </si>
  <si>
    <t>022.02.04.01.09</t>
  </si>
  <si>
    <t>Demonstrate the use of an altimeter correction table for the following errors: temperature corrections; aircraft position errors.</t>
  </si>
  <si>
    <t>022.02.04.01.08</t>
  </si>
  <si>
    <t>Describe the following errors: static system error; instrument error; barometric error; temperature error (air column not at ISA conditions); lag (altimeter response to change of height).</t>
  </si>
  <si>
    <t>022.02.04.01.07</t>
  </si>
  <si>
    <t>Give examples of associated displays: pointer, multi-pointer, drum, vertical straight scale.</t>
  </si>
  <si>
    <t>022.02.04.01.06</t>
  </si>
  <si>
    <t>Describe and compare the following three types of altimeters and reason(s) why particular designs may be required in certain airspace: simple altimeter (single capsule); sensitive altimeter (multi-capsule); servo-assisted altimeter.</t>
  </si>
  <si>
    <t>022.02.04.01.05</t>
  </si>
  <si>
    <t>Explain the operating principles of an altimeter.</t>
  </si>
  <si>
    <t>022.02.04.01.04</t>
  </si>
  <si>
    <t>Define the following barometric references: ‘QNH’, ‘QFE’, ‘1013.25’.</t>
  </si>
  <si>
    <t>022.02.04.01.03</t>
  </si>
  <si>
    <t>Define the following terms: height, altitude; indicated altitude, true altitude; pressure altitude, density altitude.</t>
  </si>
  <si>
    <t>022.02.04.01.02</t>
  </si>
  <si>
    <t>List the following two units used for altimeters and state the relationship between them: feet; metres.</t>
  </si>
  <si>
    <t>022.02.04.01.01</t>
  </si>
  <si>
    <t>Units, terms, types, operating principles, displays, errors, corrections</t>
  </si>
  <si>
    <t>022.02.04.01</t>
  </si>
  <si>
    <t>Altimeter</t>
  </si>
  <si>
    <t>022.02.04.00</t>
  </si>
  <si>
    <t>Explain how an incorrect AoA measurement can affect the controllability of an aircraft with flight-envelope protection.</t>
  </si>
  <si>
    <t>022.02.03.01.07</t>
  </si>
  <si>
    <t xml:space="preserve">Explain the implications for the pilot if the AoA indication becomes incorrect but still provides data, e.g. if the sensor is frozen in a fixed position. </t>
  </si>
  <si>
    <t>022.02.03.01.06</t>
  </si>
  <si>
    <t>Give examples of and interpret different types of AoA displays: simple light arrays of green, amber and red lights; gauges showing a numerical scale.</t>
  </si>
  <si>
    <t>022.02.03.01.05</t>
  </si>
  <si>
    <t>Give examples of systems that use the AoA as an input, such as: air-data computer; stall warning systems; flight-envelope protection systems.</t>
  </si>
  <si>
    <t>022.02.03.01.04</t>
  </si>
  <si>
    <t>Explain how both types are protected against ice.</t>
  </si>
  <si>
    <t>022.02.03.01.03</t>
  </si>
  <si>
    <t>For each type, explain the operating principles.</t>
  </si>
  <si>
    <t>022.02.03.01.02</t>
  </si>
  <si>
    <t>Describe the following two types of AoA sensors: null-seeking (slotted) probe; vane detector.</t>
  </si>
  <si>
    <t>022.02.03.01.01</t>
  </si>
  <si>
    <t>Sensor types, operating principles, ice protection, displays, incorrect indications</t>
  </si>
  <si>
    <t>022.02.03.01</t>
  </si>
  <si>
    <t>Angle-of-attack (AoA) measurement</t>
  </si>
  <si>
    <t>022.02.03.00</t>
  </si>
  <si>
    <t>Explain the purpose of temperature probe heating and interpret the effect of heating on sensed temperature unless automatically compensated for.</t>
  </si>
  <si>
    <t>022.02.02.02.02</t>
  </si>
  <si>
    <t>Indicate typical locations for both direct-reading and remote-reading temperature probes, and describe the following errors: position error; instrument error.</t>
  </si>
  <si>
    <t>022.02.02.02.01</t>
  </si>
  <si>
    <t>022.02.02.02</t>
  </si>
  <si>
    <t>Explain why TAT is often displayed and that TAT is the temperature input to the air-data computer.</t>
  </si>
  <si>
    <t>022.02.02.01.03</t>
  </si>
  <si>
    <t>Explain the term ‘ram rise’ and convert TAT to SAT.</t>
  </si>
  <si>
    <t>022.02.02.01.02</t>
  </si>
  <si>
    <t>Define the following and explain the relationship between them: outside air temperature (OAT); total air temperature (TAT); static air temperature (SAT).</t>
  </si>
  <si>
    <t>022.02.02.01.01</t>
  </si>
  <si>
    <t>022.02.02.01</t>
  </si>
  <si>
    <t>Temperature measurement</t>
  </si>
  <si>
    <t>022.02.02.00</t>
  </si>
  <si>
    <t>Describe a modern pitot static system using solid-state sensors near the pitot probe or static port converting the air data to numerical data (electrical signals) before being sent to the air-data computer(s).</t>
  </si>
  <si>
    <t>022.02.01.02.07</t>
  </si>
  <si>
    <t>Describe alternate static sources and their effects when used, particularly in unpressurised aircraft.</t>
  </si>
  <si>
    <t>022.02.01.02.06</t>
  </si>
  <si>
    <t>Explain the purpose of pitot/static system heating.</t>
  </si>
  <si>
    <t>022.02.01.02.05</t>
  </si>
  <si>
    <t>Explain the redundancy and the interconnections that typically exist in complex pitot/static systems found in large aircraft.</t>
  </si>
  <si>
    <t>022.02.01.02.04</t>
  </si>
  <si>
    <t>Describe a typical pitot/static system and list the possible outputs.</t>
  </si>
  <si>
    <t>022.02.01.02.03</t>
  </si>
  <si>
    <t>For each of these indicate the various locations and describe the following associated errors and how to correct, minimise the effect of or compensate for them: position errors; instrument errors; errors due to a non-longitudinal axial flow (including manoeuvre-induced errors).</t>
  </si>
  <si>
    <t>022.02.01.02.02</t>
  </si>
  <si>
    <t>Describe the design and the operating principle of a: static port/source; pitot tube; combined pitot/static probe.</t>
  </si>
  <si>
    <t>022.02.01.02.01</t>
  </si>
  <si>
    <t>Pitot/static system: design and errors</t>
  </si>
  <si>
    <t>022.02.01.02</t>
  </si>
  <si>
    <t>Define the following pressure measurements and state the relationship between them: static pressure; dynamic pressure; total pressure.</t>
  </si>
  <si>
    <t>022.02.01.01.01</t>
  </si>
  <si>
    <t>022.02.01.01</t>
  </si>
  <si>
    <t>Pressure measurement</t>
  </si>
  <si>
    <t>022.02.01.00</t>
  </si>
  <si>
    <t>MEASUREMENT OF AIR-DATA PARAMETERS</t>
  </si>
  <si>
    <t>022.02.00.00</t>
  </si>
  <si>
    <t>Explain that the on-board aircraft clock provides a time reference for several of the on-board systems including aircraft communications addressing and reporting system (ACARS) and engine and systems maintenance.</t>
  </si>
  <si>
    <t>022.01.10.01.01</t>
  </si>
  <si>
    <t>On-board clock</t>
  </si>
  <si>
    <t>022.01.10.01</t>
  </si>
  <si>
    <t>Time measurement</t>
  </si>
  <si>
    <t>022.01.10.00</t>
  </si>
  <si>
    <t>Give examples of display.</t>
  </si>
  <si>
    <t>022.01.09.01.04</t>
  </si>
  <si>
    <t>Explain that there is no specific unit for vibration monitoring, i.e. it is determined by specified numeric threshold values.</t>
  </si>
  <si>
    <t>022.01.09.01.03</t>
  </si>
  <si>
    <t xml:space="preserve">Describe the operating principle of a vibration-monitoring system using the following two types of sensors: piezoelectric crystal; magnet. </t>
  </si>
  <si>
    <t>022.01.09.01.02</t>
  </si>
  <si>
    <t>State the purpose of a vibration-monitoring system for a jet engine.</t>
  </si>
  <si>
    <t>022.01.09.01.01</t>
  </si>
  <si>
    <t>Purpose, operating principle of a vibration-monitoring system, display</t>
  </si>
  <si>
    <t>022.01.09.01</t>
  </si>
  <si>
    <t xml:space="preserve">Engine-vibration monitoring </t>
  </si>
  <si>
    <t>022.01.09.00</t>
  </si>
  <si>
    <t>022.01.08.01.03</t>
  </si>
  <si>
    <t>Explain the operating principle of a synchroscope.</t>
  </si>
  <si>
    <t>022.01.08.01.02</t>
  </si>
  <si>
    <t>State the purpose of a synchroscope.</t>
  </si>
  <si>
    <t>022.01.08.01.01</t>
  </si>
  <si>
    <t>Purpose, operating principle, display</t>
  </si>
  <si>
    <t>022.01.08.01</t>
  </si>
  <si>
    <t>Synchroscope</t>
  </si>
  <si>
    <t>022.01.08.00</t>
  </si>
  <si>
    <t>022.01.07.01.07</t>
  </si>
  <si>
    <t>Compare the two systems with regard to design and weight.</t>
  </si>
  <si>
    <t>022.01.07.01.06</t>
  </si>
  <si>
    <t>List and describe the following different types of torquemeters, and explain their operating principles: mechanical; electronic.</t>
  </si>
  <si>
    <t>022.01.07.01.05</t>
  </si>
  <si>
    <t>State that engine torque can be displayed as a percentage.</t>
  </si>
  <si>
    <t>022.01.07.01.04</t>
  </si>
  <si>
    <t>List the following units used for torque: Newton meters; inch or foot pounds.</t>
  </si>
  <si>
    <t>022.01.07.01.03</t>
  </si>
  <si>
    <t>Explain the relationship between power, torque and rpm.</t>
  </si>
  <si>
    <t>022.01.07.01.02</t>
  </si>
  <si>
    <t>Define ‘torque’.</t>
  </si>
  <si>
    <t>022.01.07.01.01</t>
  </si>
  <si>
    <t>Torque, torquemeters</t>
  </si>
  <si>
    <t>022.01.07.01</t>
  </si>
  <si>
    <t>Engine torquemeter</t>
  </si>
  <si>
    <t>022.01.07.00</t>
  </si>
  <si>
    <t>Give examples of display for N1 and EPR.</t>
  </si>
  <si>
    <t>022.01.06.01.03</t>
  </si>
  <si>
    <t>Explain the operating principle of using an engine with EPR indication and explain the consequences of incorrect or missing EPR to the operation of the engine, including reverting to N1 mode.</t>
  </si>
  <si>
    <t>022.01.06.01.02</t>
  </si>
  <si>
    <t>List and describe the following two parameters used to represent thrust: N1; EPR.</t>
  </si>
  <si>
    <t>022.01.06.01.01</t>
  </si>
  <si>
    <t>Parameters, operating principle</t>
  </si>
  <si>
    <t>022.01.06.01</t>
  </si>
  <si>
    <t>Thrust measurement</t>
  </si>
  <si>
    <t>022.01.06.00</t>
  </si>
  <si>
    <t xml:space="preserve">Explain that some types of rpm indicators require electrical power to provide an indication. </t>
  </si>
  <si>
    <t>022.01.05.01.03</t>
  </si>
  <si>
    <t>Explain the typical units for engine speed: rpm for piston-engine aircraft; percentage for turbine-engine aircraft.</t>
  </si>
  <si>
    <t>022.01.05.01.02</t>
  </si>
  <si>
    <t>List the following types of tachometers, describe their basic operating principle and give examples of use: mechanical (rotating magnet); electrical (three-phase tacho-generator); electronic (impulse measurement with speed probe and phonic wheel); and describe the operating principle of each type.</t>
  </si>
  <si>
    <t>022.01.05.01.01</t>
  </si>
  <si>
    <t>Types, operating principles, units for engine speed</t>
  </si>
  <si>
    <t>022.01.05.01</t>
  </si>
  <si>
    <t>Tachometer</t>
  </si>
  <si>
    <t>022.01.05.00</t>
  </si>
  <si>
    <t>Explain how total fuel consumption is obtained.</t>
  </si>
  <si>
    <t>022.01.04.01.05</t>
  </si>
  <si>
    <t>List the following units used for fuel flow when measured by volume per hour: litres/hour; imperial gallons/hour; US gallons/hour.</t>
  </si>
  <si>
    <t>022.01.04.01.04</t>
  </si>
  <si>
    <t>List the following units used for fuel flow when measured by mass per hour: kilogrammes/hour; pounds/hour.</t>
  </si>
  <si>
    <t>022.01.04.01.03</t>
  </si>
  <si>
    <t>State that fuel flow may be measured by volume or mass per unit of time.</t>
  </si>
  <si>
    <t>022.01.04.01.02</t>
  </si>
  <si>
    <t xml:space="preserve">Define ‘fuel flow’ and where it is measured. </t>
  </si>
  <si>
    <t>022.01.04.01.01</t>
  </si>
  <si>
    <t>Fuel flow, units for fuel flow, total fuel consumption</t>
  </si>
  <si>
    <t>022.01.04.01</t>
  </si>
  <si>
    <t>Fuel flowmeters</t>
  </si>
  <si>
    <t>022.01.04.00</t>
  </si>
  <si>
    <t xml:space="preserve">Describe and complete a typical post-refuelling procedure for a pilot: recording the volume that was filled; converting to the appropriate unit used by the aircraft fuel gauge(s) to compare the actual indicated fuel content to the calculated fuel content; assess appropriate action if the numbers does not compare. </t>
  </si>
  <si>
    <t>022.01.03.01.06</t>
  </si>
  <si>
    <t>Describe and explain the operating principles of the following types of fuel gauges: float system; capacitance-type of fuel-gauge system. ultrasound-type of fuel-gauge system: to be introduced at a later date.</t>
  </si>
  <si>
    <t>022.01.03.01.05</t>
  </si>
  <si>
    <t>Explain the parameters that can affect the measurement of the volume or mass of the fuel in a fuel tank: temperature; aircraft accelerations and attitudes; and explain how the fuel-gauge system design compensates for these changes.</t>
  </si>
  <si>
    <t>022.01.03.01.04</t>
  </si>
  <si>
    <t>Convert between the various units.</t>
  </si>
  <si>
    <t>022.01.03.01.03</t>
  </si>
  <si>
    <t>List the following units used for fuel quantity: kilogramme; pound; litres; gallons (US and imperial).</t>
  </si>
  <si>
    <t>022.01.03.01.02</t>
  </si>
  <si>
    <t>State that the quantity of fuel can be measured by volume or mass.</t>
  </si>
  <si>
    <t>022.01.03.01.01</t>
  </si>
  <si>
    <t>Units for fuel, measurements, fuel gauges</t>
  </si>
  <si>
    <t>022.01.03.01</t>
  </si>
  <si>
    <t>Fuel gauge</t>
  </si>
  <si>
    <t>022.01.03.00</t>
  </si>
  <si>
    <t>Identify and read temperature measurement indications for both engine indications and other systems.</t>
  </si>
  <si>
    <t>022.01.02.01.05</t>
  </si>
  <si>
    <t>Identify temperature measurements that are applicable to an aircraft: gas temperature measurement (ambient air, bleed-air systems, air-conditioning systems, air inlet, exhaust gas, gas turbine outlets); liquid-temperature measurement (fuel, oil, hydraulic); component-temperature measurement (generator, transformer rectifier unit (TRU), pumps (fuel, hydraulic), power transfer unit (PTU).</t>
  </si>
  <si>
    <t>022.01.02.01.04</t>
  </si>
  <si>
    <t>State the relationship between these units and convert between them.</t>
  </si>
  <si>
    <t>022.01.02.01.03</t>
  </si>
  <si>
    <t>List the following units that can be used for temperature measurement: Kelvin; Celsius; Fahrenheit.</t>
  </si>
  <si>
    <t>022.01.02.01.02</t>
  </si>
  <si>
    <t>Explain temperature.</t>
  </si>
  <si>
    <t>022.01.02.01.01</t>
  </si>
  <si>
    <t>Units for temperature, measurements</t>
  </si>
  <si>
    <t>022.01.02.01</t>
  </si>
  <si>
    <t>Temperature sensing</t>
  </si>
  <si>
    <t>022.01.02.00</t>
  </si>
  <si>
    <t>Explain the implications of the following pressure measurement errors both for engine indications and other systems: loss of pressure sensing; incorrect pressure indications.</t>
  </si>
  <si>
    <t>022.01.01.01.07</t>
  </si>
  <si>
    <t>Identify and read pressure measurement indications both for engine indications and other systems.</t>
  </si>
  <si>
    <t>022.01.01.01.06</t>
  </si>
  <si>
    <t>Identify pressure measurements that are applicable to an aircraft: liquid-pressure measurement (fuel, oil, hydraulic); air-pressure measurement (bleed-air systems, air-conditioning systems); engine-pressure measurement manifold pressure (MAP), engine pressure ratio (EPR)).</t>
  </si>
  <si>
    <t>022.01.01.01.05</t>
  </si>
  <si>
    <t>List and describe the following different types of sensors used according to the pressure to be measured: aneroid capsules; bellows; diaphragms; bourdon tube.</t>
  </si>
  <si>
    <t>022.01.01.01.04</t>
  </si>
  <si>
    <t>State the relationship between the different units.</t>
  </si>
  <si>
    <t>022.01.01.01.03</t>
  </si>
  <si>
    <t>List the following units used for pressure measurement: Pascal; bar; inches of mercury (in Hg); pounds per square inch (psi).</t>
  </si>
  <si>
    <t>022.01.01.01.02</t>
  </si>
  <si>
    <t>Define ‘pressure’, ‘absolute pressure’ and ‘differential pressure’.</t>
  </si>
  <si>
    <t>022.01.01.01.01</t>
  </si>
  <si>
    <t>Units for pressure, sensor types, measurements</t>
  </si>
  <si>
    <t>022.01.01.01</t>
  </si>
  <si>
    <t>Pressure gauge</t>
  </si>
  <si>
    <t>022.01.01.00</t>
  </si>
  <si>
    <t xml:space="preserve">SENSORS AND INSTRUMENTS </t>
  </si>
  <si>
    <t>022.01.00.00</t>
  </si>
  <si>
    <t>AIRCRAFT GENERAL KNOWLEDGE - INSTRUMENTATION</t>
  </si>
  <si>
    <t>022.00.00.00</t>
  </si>
  <si>
    <t>Describe the basic methods to restrain or secure loads (unit load devices secured by latches on roller tracks or to tie down points by straps; bulk cargo restrained by restraining nets attached to attachment points and tie-down points).</t>
  </si>
  <si>
    <t>031.06.03.01.02</t>
  </si>
  <si>
    <t>Explain the reasons to restrain or secure cargo and baggage.</t>
  </si>
  <si>
    <t>031.06.03.01.01</t>
  </si>
  <si>
    <t>Securement of load (reasons and methods)</t>
  </si>
  <si>
    <t>031.06.03.01</t>
  </si>
  <si>
    <t>Securement of load</t>
  </si>
  <si>
    <t>031.06.03.00</t>
  </si>
  <si>
    <t>Calculate the linear load distribution of a container to avoid exceeding the maximum permissible running load.</t>
  </si>
  <si>
    <t>031.06.02.01.03</t>
  </si>
  <si>
    <t xml:space="preserve">Calculate the maximum mass of a container with given floor-contact area to avoid exceeding the maximum permissible floor load of a cargo compartment. </t>
  </si>
  <si>
    <t>031.06.02.01.02</t>
  </si>
  <si>
    <t xml:space="preserve">Calculate the required floor-contact area for a given load to avoid exceeding the maximum permissible floor load of a cargo compartment. </t>
  </si>
  <si>
    <t>031.06.02.01.01</t>
  </si>
  <si>
    <t>Floor-area load and running-load limitations in cargo compartments</t>
  </si>
  <si>
    <t>031.06.02.01</t>
  </si>
  <si>
    <t xml:space="preserve">Floor-area load and running-load limitations </t>
  </si>
  <si>
    <t>031.06.02.00</t>
  </si>
  <si>
    <t>Describe the typical types of cargo, e.g. containerised cargo, palletised cargo, bulk cargo, and the advantages of containerised and palletised cargo.</t>
  </si>
  <si>
    <t>031.06.01.01.01</t>
  </si>
  <si>
    <t>Types of cargo (general aspects)</t>
  </si>
  <si>
    <t>031.06.01.01</t>
  </si>
  <si>
    <t xml:space="preserve">Types of cargo </t>
  </si>
  <si>
    <t>031.06.01.00</t>
  </si>
  <si>
    <t>CARGO HANDLING</t>
  </si>
  <si>
    <t>031.06.00.00</t>
  </si>
  <si>
    <t>Calculate the loading position or compartment for a given amount of additional load or ballast to establish a defined CG position.</t>
  </si>
  <si>
    <t>031.05.03.02.02</t>
  </si>
  <si>
    <t>Calculate the amount of additional load or ballast to be loaded at or removed from a given position or compartment to establish a defined CG position.</t>
  </si>
  <si>
    <t>031.05.03.02.01</t>
  </si>
  <si>
    <t>Repositioning of CG by additional load or ballast or by load or ballast removal</t>
  </si>
  <si>
    <t>031.05.03.02</t>
  </si>
  <si>
    <t xml:space="preserve">Determine whether CG remains within limits if cargo has been loaded in incorrect order or at incorrect location. </t>
  </si>
  <si>
    <t>031.05.03.01.04</t>
  </si>
  <si>
    <t>Describe the methods to check that cargo has been loaded in correct position in relation to the loading manifest, including identifying hazard of cargo loaded in reverse order (visual inspection of one or more unit load devices (ULDs).</t>
  </si>
  <si>
    <t>031.05.03.01.03</t>
  </si>
  <si>
    <t>Calculate the distance to move a given mass to establish a defined CG position.</t>
  </si>
  <si>
    <t>031.05.03.01.02</t>
  </si>
  <si>
    <t>Calculate the mass to be moved over a given distance, or to/from given compartments, to establish a defined CG position.</t>
  </si>
  <si>
    <t>031.05.03.01.01</t>
  </si>
  <si>
    <t>Repositioning of CG by shifting the load</t>
  </si>
  <si>
    <t>031.05.03.01</t>
  </si>
  <si>
    <t>Repositioning of CG</t>
  </si>
  <si>
    <t>031.05.03.00</t>
  </si>
  <si>
    <t>Describe information from other methods of presenting load and balance information, e.g. aircraft communications addressing and reporting system (ACARS), electronic flight bags (EFBs), and the ‘less paper in the cockpit’ (LPC) software.</t>
  </si>
  <si>
    <t>031.05.02.06.01</t>
  </si>
  <si>
    <t>Other methods to present load and trim information</t>
  </si>
  <si>
    <t>031.05.02.06</t>
  </si>
  <si>
    <t>031.05.02.05</t>
  </si>
  <si>
    <t xml:space="preserve">Explain the relationship between pitch control and CG position and the operational significance. </t>
  </si>
  <si>
    <t>031.05.02.04.08</t>
  </si>
  <si>
    <t>Determine the zero fuel mass CG or index.</t>
  </si>
  <si>
    <t>031.05.02.04.07</t>
  </si>
  <si>
    <t>Explain the difference between certified and operational CG limits.</t>
  </si>
  <si>
    <t>031.05.02.04.06</t>
  </si>
  <si>
    <t>Determine ‘stabiliser trim units’ for take-off.</t>
  </si>
  <si>
    <t>031.05.02.04.05</t>
  </si>
  <si>
    <t xml:space="preserve">Check that the take-off mass CG or index are within the limits. </t>
  </si>
  <si>
    <t>031.05.02.04.04</t>
  </si>
  <si>
    <t xml:space="preserve">Determine the fuel index by using the ‘fuel index correction table’ and determine the CG position as per cent MAC. </t>
  </si>
  <si>
    <t>031.05.02.04.03</t>
  </si>
  <si>
    <t xml:space="preserve">Check if the zero fuel mass CG or index is within the limits. </t>
  </si>
  <si>
    <t>031.05.02.04.02</t>
  </si>
  <si>
    <t xml:space="preserve">Explain the purpose of the trim sheet and the methods to determine the CG position. </t>
  </si>
  <si>
    <t>031.05.02.04.01</t>
  </si>
  <si>
    <t>Trim sheet for large aeroplanes</t>
  </si>
  <si>
    <t>031.05.02.04</t>
  </si>
  <si>
    <t xml:space="preserve">Complete and cross-check a sample load sheet. </t>
  </si>
  <si>
    <t>031.05.02.03.04</t>
  </si>
  <si>
    <t>Explain that the purpose of boxed maximum figures in load sheet sections is to cross-check the actual and limiting mass values.</t>
  </si>
  <si>
    <t>031.05.02.03.03</t>
  </si>
  <si>
    <t>Explain the purpose of each load sheet section.</t>
  </si>
  <si>
    <t>031.05.02.03.02</t>
  </si>
  <si>
    <t>Complete a sample load sheet to determine the ‘allowed mass for take-off’, ‘allowed traffic load’ and ‘under load’.</t>
  </si>
  <si>
    <t>031.05.02.03.01</t>
  </si>
  <si>
    <t>Load sheet for large aeroplanes</t>
  </si>
  <si>
    <t>031.05.02.03</t>
  </si>
  <si>
    <t>Check CG position at zero fuel mass and take-off mass to be within the CG envelope including last-minute changes, if applicable.</t>
  </si>
  <si>
    <t>031.05.02.02.03</t>
  </si>
  <si>
    <t>Calculate moments and CG positions.</t>
  </si>
  <si>
    <t>031.05.02.02.02</t>
  </si>
  <si>
    <t xml:space="preserve">Add loading data and calculate masses in a sample load sheet/balance schedule. </t>
  </si>
  <si>
    <t>031.05.02.02.01</t>
  </si>
  <si>
    <t>Load sheet/balance schedule and CG envelope for light aeroplanes and for helicopters</t>
  </si>
  <si>
    <t>031.05.02.02</t>
  </si>
  <si>
    <t>Explain the principle and the purpose of trim sheets.</t>
  </si>
  <si>
    <t>031.05.02.01.02</t>
  </si>
  <si>
    <t>Explain the principle and the purpose of load sheets.</t>
  </si>
  <si>
    <t>031.05.02.01.01</t>
  </si>
  <si>
    <t>General considerations</t>
  </si>
  <si>
    <t>031.05.02.01</t>
  </si>
  <si>
    <t>Load and trim sheet</t>
  </si>
  <si>
    <t>031.05.02.00</t>
  </si>
  <si>
    <t xml:space="preserve">Explain the advantage(s) of the index method. </t>
  </si>
  <si>
    <t>031.05.01.03.03</t>
  </si>
  <si>
    <t xml:space="preserve">Define the terms ‘index’ and ‘dry operating index’ (DOI), and calculate the DOI given the relevant formula and data. </t>
  </si>
  <si>
    <t>031.05.01.03.02</t>
  </si>
  <si>
    <t>Explain the principle of the index method.</t>
  </si>
  <si>
    <t>031.05.01.03.01</t>
  </si>
  <si>
    <t>Index method</t>
  </si>
  <si>
    <t>031.05.01.03</t>
  </si>
  <si>
    <t>Determine the CG position of an aircraft by using the loading graphs given in sample documents.</t>
  </si>
  <si>
    <t>031.05.01.02.01</t>
  </si>
  <si>
    <t>Graphic method</t>
  </si>
  <si>
    <t>031.05.01.02</t>
  </si>
  <si>
    <t xml:space="preserve">Calculate the CG position of an aircraft by using the formula: CG position = sum of moments / total mass. </t>
  </si>
  <si>
    <t>031.05.01.01.01</t>
  </si>
  <si>
    <t>Arithmetic method</t>
  </si>
  <si>
    <t>031.05.01.01</t>
  </si>
  <si>
    <t>Methods</t>
  </si>
  <si>
    <t>031.05.01.00</t>
  </si>
  <si>
    <t>DETERMINATION OF CG POSITION</t>
  </si>
  <si>
    <t>031.05.00.00</t>
  </si>
  <si>
    <t>Extract values from given documents for deviation from standard configuration as a result of varying crew, optional equipment, optional fuel tanks, etc.</t>
  </si>
  <si>
    <t>031.04.03.03.01</t>
  </si>
  <si>
    <t>Deviations from standard configuration</t>
  </si>
  <si>
    <t>031.04.03.03</t>
  </si>
  <si>
    <t>Extract values for CG position and moment at BEM or DOM from given documents.</t>
  </si>
  <si>
    <t>031.04.03.02.01</t>
  </si>
  <si>
    <t>CG position or moment at BEM/DOM</t>
  </si>
  <si>
    <t>031.04.03.02</t>
  </si>
  <si>
    <t>Extract values for BEM or DOM from given documents.</t>
  </si>
  <si>
    <t>031.04.03.01.01</t>
  </si>
  <si>
    <t>BEM or dry operating mass (DOM)</t>
  </si>
  <si>
    <t>031.04.03.01</t>
  </si>
  <si>
    <t>Extraction of basic empty mass (BEM) and CG data from aircraft documentation</t>
  </si>
  <si>
    <t>031.04.03.00</t>
  </si>
  <si>
    <t>Calculate the mass and CG position of an aircraft from given reaction forces on jacking points.</t>
  </si>
  <si>
    <t>031.04.02.02.01</t>
  </si>
  <si>
    <t>Calculation of mass and CG position of an aircraft using weighing data</t>
  </si>
  <si>
    <t>031.04.02.02</t>
  </si>
  <si>
    <t xml:space="preserve">Extract and interpret entries from/in ‘mass (weight) report’ of an aircraft. </t>
  </si>
  <si>
    <t>031.04.02.01.02</t>
  </si>
  <si>
    <t>Describe the general procedure and regulations relating to when an aircraft should be weighed, reweighed or data recalculated.  Remark: See the applicable operational requirements.</t>
  </si>
  <si>
    <t>031.04.02.01.01</t>
  </si>
  <si>
    <t>Weighing of aircraft (general aspects)</t>
  </si>
  <si>
    <t>031.04.02.01</t>
  </si>
  <si>
    <t>Determination of aircraft empty mass and CG position by weighing</t>
  </si>
  <si>
    <t>031.04.02.00</t>
  </si>
  <si>
    <t xml:space="preserve">Explain advantages and risks associated with fuel tanks in the aeroplane’s fin or horizontal stabiliser.  </t>
  </si>
  <si>
    <t>031.04.01.07.03</t>
  </si>
  <si>
    <t xml:space="preserve">Explain aircraft CG movement as flight progresses given location of fuel tank (inner wing, outer wing, central, additional aft central, horizontal stabiliser) and mass of fuel consumed from that tank and aeroplane’s previous CG. </t>
  </si>
  <si>
    <t>031.04.01.07.02</t>
  </si>
  <si>
    <t>Extract the appropriate data (e.g. fuel-tank capacities and fuel-tank positions) from given sample documents.</t>
  </si>
  <si>
    <t>031.04.01.07.01</t>
  </si>
  <si>
    <t>Details of fuel system relevant to mass-and-balance considerations</t>
  </si>
  <si>
    <t>031.04.01.07</t>
  </si>
  <si>
    <t>Extract the appropriate data (e.g. seating schemes, compartment dimensions and limitations) from given sample documents.</t>
  </si>
  <si>
    <t>031.04.01.06.01</t>
  </si>
  <si>
    <t>Details of passenger and cargo compartments</t>
  </si>
  <si>
    <t>031.04.01.06</t>
  </si>
  <si>
    <t>Extract the appropriate data from given sample documents.</t>
  </si>
  <si>
    <t>031.04.01.05.01</t>
  </si>
  <si>
    <t xml:space="preserve">Lateral CG limits </t>
  </si>
  <si>
    <t>031.04.01.05</t>
  </si>
  <si>
    <t>031.04.01.04.01</t>
  </si>
  <si>
    <t>Longitudinal CG limits</t>
  </si>
  <si>
    <t>031.04.01.04</t>
  </si>
  <si>
    <t>Calculate the CG position as per cent MAC.</t>
  </si>
  <si>
    <t>031.04.01.03.03</t>
  </si>
  <si>
    <t>Explain the principle of using per cent MAC for the description of the CG position.</t>
  </si>
  <si>
    <t>031.04.01.03.02</t>
  </si>
  <si>
    <t xml:space="preserve">Extract MAC information from aircraft documents. </t>
  </si>
  <si>
    <t>031.04.01.03.01</t>
  </si>
  <si>
    <t>CG position as percentage of mean aerodynamic chord (per cent MAC) Remark: Knowledge of the definition of MAC is covered under Subject 081 01 01 05.</t>
  </si>
  <si>
    <t>031.04.01.03</t>
  </si>
  <si>
    <t>Explain the meaning of centre of gravity (CG).</t>
  </si>
  <si>
    <t>031.04.01.02.04</t>
  </si>
  <si>
    <t xml:space="preserve">Describe the different forms in presenting CG position as distance from datum or other references. </t>
  </si>
  <si>
    <t>031.04.01.02.03</t>
  </si>
  <si>
    <t>State where the CG limits for an aircraft can be found.</t>
  </si>
  <si>
    <t>031.04.01.02.02</t>
  </si>
  <si>
    <t>State where the CG position for an aircraft at basic empty mass can be found.</t>
  </si>
  <si>
    <t>031.04.01.02.01</t>
  </si>
  <si>
    <t>CG position as distance from datum</t>
  </si>
  <si>
    <t>031.04.01.02</t>
  </si>
  <si>
    <t>Define ‘datum’ (reference point), ‘moment arm’ and ‘moment’.</t>
  </si>
  <si>
    <t>031.04.01.01.03</t>
  </si>
  <si>
    <t xml:space="preserve">Extract the appropriate data from given documents. </t>
  </si>
  <si>
    <t>031.04.01.01.02</t>
  </si>
  <si>
    <t>State where the datum and moment arms for aircraft can be found.</t>
  </si>
  <si>
    <t>031.04.01.01.01</t>
  </si>
  <si>
    <t>Datum, moment arm</t>
  </si>
  <si>
    <t>031.04.01.01</t>
  </si>
  <si>
    <t>Contents of mass-and-balance documentation</t>
  </si>
  <si>
    <t>031.04.01.00</t>
  </si>
  <si>
    <t>MASS-AND-BALANCE DETAILS OF AIRCRAFT</t>
  </si>
  <si>
    <t>031.04.00.00</t>
  </si>
  <si>
    <t>INTENTIONALLY LEFT BLANK</t>
  </si>
  <si>
    <t>031.03.00.00</t>
  </si>
  <si>
    <t>Calculate the traffic load by using standard masses.</t>
  </si>
  <si>
    <t>031.02.03.03.02</t>
  </si>
  <si>
    <t xml:space="preserve">Extract the appropriate standard masses for passengers, baggage and crew from relevant documents or operator requirements. </t>
  </si>
  <si>
    <t>031.02.03.03.01</t>
  </si>
  <si>
    <t>Use of standard masses for passengers, baggage and crew</t>
  </si>
  <si>
    <t>031.02.03.03</t>
  </si>
  <si>
    <t>Calculate ‘under load’/‘over load’ given the allowed mass for take-off, operating mass and actual traffic load.</t>
  </si>
  <si>
    <t>031.02.03.02.02</t>
  </si>
  <si>
    <t xml:space="preserve">Calculate the maximum allowed traffic load and fuel load in order not to exceed the given allowed take-off mass. </t>
  </si>
  <si>
    <t>031.02.03.02.01</t>
  </si>
  <si>
    <t>Allowed traffic load and fuel load</t>
  </si>
  <si>
    <t>031.02.03.02</t>
  </si>
  <si>
    <t>Calculate the allowed mass for take-off.</t>
  </si>
  <si>
    <t>031.02.03.01.03</t>
  </si>
  <si>
    <t>Calculate the maximum mass for landing (regulated landing mass) given mass-and-load components and structural/ performance limits.</t>
  </si>
  <si>
    <t>031.02.03.01.02</t>
  </si>
  <si>
    <t>Calculate the maximum mass for take-off (regulated take-off mass) given mass-and-load components and structural/ performance limits.</t>
  </si>
  <si>
    <t>031.02.03.01.01</t>
  </si>
  <si>
    <t>Maximum masses for take-off and landing</t>
  </si>
  <si>
    <t>031.02.03.01</t>
  </si>
  <si>
    <t>Mass calculations</t>
  </si>
  <si>
    <t>031.02.03.00</t>
  </si>
  <si>
    <t>Describe the maximum running load (maximum load per unit of fuselage length).</t>
  </si>
  <si>
    <t>031.02.02.03.02</t>
  </si>
  <si>
    <t>Describe the maximum floor load (maximum load per unit of area).</t>
  </si>
  <si>
    <t>031.02.02.03.01</t>
  </si>
  <si>
    <t>Cargo compartment limitations</t>
  </si>
  <si>
    <t>031.02.02.03</t>
  </si>
  <si>
    <t xml:space="preserve">Describe the following performance and regulated mass  limitations: performance-limited take-off mass; performance-limited landing mass; regulated take-off mass;  regulated landing mass. </t>
  </si>
  <si>
    <t>031.02.02.02.01</t>
  </si>
  <si>
    <t>Performance and regulated limitations</t>
  </si>
  <si>
    <t>031.02.02.02</t>
  </si>
  <si>
    <t xml:space="preserve">Define the maximum landing mass. </t>
  </si>
  <si>
    <t>031.02.02.01.05</t>
  </si>
  <si>
    <t>Define the maximum in-flight (gross) mass with external load.</t>
  </si>
  <si>
    <t>031.02.02.01.04</t>
  </si>
  <si>
    <t xml:space="preserve">Define the maximum take-off mass. </t>
  </si>
  <si>
    <t>031.02.02.01.03</t>
  </si>
  <si>
    <t>Define the maximum ramp/taxi mass.</t>
  </si>
  <si>
    <t>031.02.02.01.02</t>
  </si>
  <si>
    <t>Define the maximum zero fuel mass.</t>
  </si>
  <si>
    <t>031.02.02.01.01</t>
  </si>
  <si>
    <t>031.02.02.01</t>
  </si>
  <si>
    <t>AMC1 FCL.310; FCL.515(b); FCL.615(b); FCL.835(d) Preamble to 031</t>
  </si>
  <si>
    <t>Mass limits</t>
  </si>
  <si>
    <t>031.02.02.00</t>
  </si>
  <si>
    <t>Convert fuel mass, fuel volume and fuel density given in different units used in aviation.</t>
  </si>
  <si>
    <t>031.02.01.02.04</t>
  </si>
  <si>
    <t>Calculate the mass of particular components from other given components.</t>
  </si>
  <si>
    <t>031.02.01.02.03</t>
  </si>
  <si>
    <t>Explain the relationship between the various load-and-mass components listed in 031 02 01 01 and 031 02 01 02.</t>
  </si>
  <si>
    <t>031.02.01.02.02</t>
  </si>
  <si>
    <t>Define the following load terms: payload/traffic load; block fuel; taxi fuel; take-off fuel; trip fuel; reserve fuel (contingency, alternate, final reserve and additional fuel); extra fuel.</t>
  </si>
  <si>
    <t>031.02.01.02.01</t>
  </si>
  <si>
    <t>Load terms (including fuel terms) Remark: See also Subject 033.</t>
  </si>
  <si>
    <t>031.02.01.02</t>
  </si>
  <si>
    <t>Define the following mass terms: basic empty mass; dry operating mass; operating mass; take-off mass; landing mass; ramp/taxi mass; in-flight mass (gross mass); zero fuel mass.</t>
  </si>
  <si>
    <t>031.02.01.01.01</t>
  </si>
  <si>
    <t>Mass terms</t>
  </si>
  <si>
    <t>031.02.01.01</t>
  </si>
  <si>
    <t>Terminology</t>
  </si>
  <si>
    <t>031.02.01.00</t>
  </si>
  <si>
    <t>LOADING</t>
  </si>
  <si>
    <t>031.02.00.00</t>
  </si>
  <si>
    <t>Describe the effects of CG position on performance parameters (speeds, altitude, endurance and range).</t>
  </si>
  <si>
    <t>031.01.02.02.02</t>
  </si>
  <si>
    <t>Describe the relationship between CG position and aircraft performance.</t>
  </si>
  <si>
    <t>031.01.02.02.01</t>
  </si>
  <si>
    <t>Importance with regard to performance Remark: See also Subjects 032/034 and 081/082.</t>
  </si>
  <si>
    <t>031.01.02.02</t>
  </si>
  <si>
    <t>Describe the consequences if CG is behind the aft limit.</t>
  </si>
  <si>
    <t>031.01.02.01.03</t>
  </si>
  <si>
    <t>Describe the consequences if CG is in front of the forward limit.</t>
  </si>
  <si>
    <t>031.01.02.01.02</t>
  </si>
  <si>
    <t>Describe the relationship between CG position and stability/controllability of the aircraft.</t>
  </si>
  <si>
    <t>031.01.02.01.01</t>
  </si>
  <si>
    <t>Importance with regard to stability and controllability Remark: See also Subjects 081/082.</t>
  </si>
  <si>
    <t>031.01.02.01</t>
  </si>
  <si>
    <t>Centre-of-gravity (CG) limitations</t>
  </si>
  <si>
    <t>031.01.02.00</t>
  </si>
  <si>
    <t>Describe why aircraft mass must be limited to ensure adequate aircraft performance.</t>
  </si>
  <si>
    <t>031.01.01.02.02</t>
  </si>
  <si>
    <t>Describe the relationship between aircraft mass and aircraft performance.</t>
  </si>
  <si>
    <t>031.01.01.02.01</t>
  </si>
  <si>
    <t>031.01.01.02</t>
  </si>
  <si>
    <t>Describe why mass must be limited to ensure adequate margins of strength.</t>
  </si>
  <si>
    <t>031.01.01.01.02</t>
  </si>
  <si>
    <t>Describe the relationship between aircraft mass and structural stress. Remark: See also Subject 021 01 01 00.</t>
  </si>
  <si>
    <t>031.01.01.01.01</t>
  </si>
  <si>
    <t>Importance with regard to structural limitations</t>
  </si>
  <si>
    <t>031.01.01.01</t>
  </si>
  <si>
    <t>Mass limitations</t>
  </si>
  <si>
    <t>031.01.01.00</t>
  </si>
  <si>
    <t>PURPOSE OF MASS-AND-BALANCE CONSIDERATIONS</t>
  </si>
  <si>
    <t>031.01.00.00</t>
  </si>
  <si>
    <t>MASS AND BALANCE - AEROPLANES/HELICOPTERS</t>
  </si>
  <si>
    <t>031.00.00.00</t>
  </si>
  <si>
    <t>3 entries added</t>
  </si>
  <si>
    <t>2 entries added</t>
  </si>
  <si>
    <t xml:space="preserve">PERFORMANCE - AEROPLANES </t>
  </si>
  <si>
    <t>032.00.00.00</t>
  </si>
  <si>
    <t>PERFORMANCE - AEROPLANES</t>
  </si>
  <si>
    <t>GENERAL</t>
  </si>
  <si>
    <t>032.01.00.00</t>
  </si>
  <si>
    <t xml:space="preserve">GENERAL </t>
  </si>
  <si>
    <t>Performance legislation</t>
  </si>
  <si>
    <t>032.01.01.00</t>
  </si>
  <si>
    <t xml:space="preserve">Performance legislation </t>
  </si>
  <si>
    <t>Applicability of airworthiness requirements of CS-23 and CS-25</t>
  </si>
  <si>
    <t>032.01.01.01</t>
  </si>
  <si>
    <t>Describe the application of certification specification (CSs) with regard to the different kinds of aeroplanes.</t>
  </si>
  <si>
    <t>032.01.01.01.01</t>
  </si>
  <si>
    <t>Describe the general differences between aeroplanes certified according to CS-23 (CS 23.1, CS 23.3) and CS-25 (CS 25.1, CS 25.20).</t>
  </si>
  <si>
    <t>032.01.01.01.02</t>
  </si>
  <si>
    <t xml:space="preserve">Describe the general differences between aeroplanes certified according to CS-23 and CS-25. </t>
  </si>
  <si>
    <t>Operational regulations and safety</t>
  </si>
  <si>
    <t>032.01.01.02</t>
  </si>
  <si>
    <t xml:space="preserve">Operational regulations and safety </t>
  </si>
  <si>
    <t>Describe the basic concept that the applicable operational requirements differ depending on aeroplane performance.</t>
  </si>
  <si>
    <t>032.01.01.02.01</t>
  </si>
  <si>
    <t>Describe the performance classes for commercial air transport according to the applicable operational requirements.</t>
  </si>
  <si>
    <t>032.01.01.02.02</t>
  </si>
  <si>
    <t>Performance and safety</t>
  </si>
  <si>
    <t>032.01.01.03</t>
  </si>
  <si>
    <t xml:space="preserve">Performance and safety </t>
  </si>
  <si>
    <t>State that aeroplane performance required for commercial air transport may limit the weight of a dispatched aeroplane in order to achieve a sufficient level of safety.</t>
  </si>
  <si>
    <t>032.01.01.03.01</t>
  </si>
  <si>
    <t xml:space="preserve">State that aeroplane performance required for commercial air transport may limit the weight of a dispatched aeroplane in order to achieve a sufficient level of safety. </t>
  </si>
  <si>
    <t>Describe that the minimum level of safety required for commercial air transport is ensured through the combination of airworthiness requirements and operational limitations, i.e. the more stringent airworthiness requirements of CS-25 enable a wider range of operating conditions for these aeroplanes.</t>
  </si>
  <si>
    <t>032.01.01.03.02</t>
  </si>
  <si>
    <t>Performance definitions and safety factors</t>
  </si>
  <si>
    <t xml:space="preserve">032.01.01.04 </t>
  </si>
  <si>
    <t xml:space="preserve">Performance definitions and safety factors </t>
  </si>
  <si>
    <t>Describe measured performance and explain how it is determined.</t>
  </si>
  <si>
    <t>032.01.01.04.01</t>
  </si>
  <si>
    <t>Describe gross performance.</t>
  </si>
  <si>
    <t>032.01.01.04.02</t>
  </si>
  <si>
    <t>Describe net performance and safety factors.</t>
  </si>
  <si>
    <t>032.01.01.04.03</t>
  </si>
  <si>
    <t xml:space="preserve">Describe net performance and safety factors. </t>
  </si>
  <si>
    <t>Describe that the size of a safety factor depends on the likelihood of the event and the range of the measured performance data.</t>
  </si>
  <si>
    <t>032.01.01.04.04</t>
  </si>
  <si>
    <t>Describe the relationship between net and gross take-off and landing distances, and net and gross climb and descent gradients.</t>
  </si>
  <si>
    <t>032.01.01.04.05</t>
  </si>
  <si>
    <t xml:space="preserve">Describe the relationship between net and gross take-off and landing distances, and net and gross climb and descent gradients. </t>
  </si>
  <si>
    <t>General performance theory</t>
  </si>
  <si>
    <t>032.01.02.00</t>
  </si>
  <si>
    <t xml:space="preserve">General performance theory </t>
  </si>
  <si>
    <t>032.01.02.01</t>
  </si>
  <si>
    <t>Definitions and terms</t>
  </si>
  <si>
    <t>032.01.02.02</t>
  </si>
  <si>
    <t xml:space="preserve">Definitions and terms </t>
  </si>
  <si>
    <t>Define the terms ‘climb angle’ and ‘climb gradient’.</t>
  </si>
  <si>
    <t>032.01.02.02.01</t>
  </si>
  <si>
    <t>Define the terms ‘flight-path angle’ and ‘flight-path gradient’.</t>
  </si>
  <si>
    <t>032.01.02.02.02</t>
  </si>
  <si>
    <t xml:space="preserve">Define the terms ‘flight-path angle’ and ‘flight-path gradient’. </t>
  </si>
  <si>
    <t>Define the terms ‘descent angle’ and ‘descent gradient’.</t>
  </si>
  <si>
    <t>032.01.02.02.03</t>
  </si>
  <si>
    <t>Explain the difference between climb/descent angle and flight-path angle.</t>
  </si>
  <si>
    <t>032.01.02.02.04</t>
  </si>
  <si>
    <t xml:space="preserve">Explain the difference between climb/descent angle and flight-path angle. </t>
  </si>
  <si>
    <t>Define ‘absolute ceiling’.</t>
  </si>
  <si>
    <t>032.01.02.02.05</t>
  </si>
  <si>
    <t>Describe ‘clearway’ and ‘stopway’ according to CS-Definitions.</t>
  </si>
  <si>
    <t>032.01.02.02.06</t>
  </si>
  <si>
    <t xml:space="preserve">Describe ‘clearway’ and ‘stopway’ according to CS-Definitions. </t>
  </si>
  <si>
    <t xml:space="preserve">CS-Definitions
</t>
  </si>
  <si>
    <t>Describe: take-off run available (TORA); take-off distance available (TODA); accelerate-stop distance available (ASDA); and determine each from given data or appropriate aerodrome charts.</t>
  </si>
  <si>
    <t>032.01.02.02.07</t>
  </si>
  <si>
    <t xml:space="preserve">Describe: take-off run available (TORA); take-off distance available (TODA); accelerate-stop distance available (ASDA); and determine each from given data or appropriate aerodrome charts. </t>
  </si>
  <si>
    <t>Describe ‘screen height’ including its various values.</t>
  </si>
  <si>
    <t>032.01.02.02.08</t>
  </si>
  <si>
    <t>Define the terms ‘range’ and ‘endurance’.</t>
  </si>
  <si>
    <t>032.01.02.02.09</t>
  </si>
  <si>
    <t xml:space="preserve">Define the terms ‘range’ and ‘endurance’. </t>
  </si>
  <si>
    <t>Define an aeroplane’s ‘specific range’ (SR in terms of nautical air miles (NAM per unit of fuel, and ‘specific range over the ground’ (SRG in terms of nautical ground miles (NGM) per unit of fuel.</t>
  </si>
  <si>
    <t>032.01.02.02.10</t>
  </si>
  <si>
    <t>Define an aeroplane’s ‘specific range’ (SR) in terms of nautical air miles (NAM) per unit of fuel, and ‘specific range over the ground’ (SRG) in terms of nautical ground miles (NGM) per unit of fuel.</t>
  </si>
  <si>
    <t>Define the power available and power required.</t>
  </si>
  <si>
    <t>032.01.02.02.11</t>
  </si>
  <si>
    <t xml:space="preserve">Define the power available and power required. </t>
  </si>
  <si>
    <t>Variables influencing performance</t>
  </si>
  <si>
    <t>032.01.02.03</t>
  </si>
  <si>
    <t xml:space="preserve">Variables influencing performance </t>
  </si>
  <si>
    <t>Name the following factors that affect aeroplane performance: pressure altitude and temperature, wind, aeroplane weight, aeroplane configuration, aeroplane anti-skid status, aeroplane centre of gravity (CG), aerodrome runway surface, and aerodrome runway slope.</t>
  </si>
  <si>
    <t>032.01.02.03.01</t>
  </si>
  <si>
    <t>Describe how, for different density altitudes, the thrust and power available vary with speed for a propeller-driven aeroplane.</t>
  </si>
  <si>
    <t>032.01.02.03.02</t>
  </si>
  <si>
    <t xml:space="preserve">Describe how, for different density altitudes, the thrust and power available vary with speed for a propeller-driven aeroplane. </t>
  </si>
  <si>
    <t>Describe how, for different density altitudes, the thrust and power available vary with speed for a turbojet aeroplane.</t>
  </si>
  <si>
    <t>032.01.02.03.03</t>
  </si>
  <si>
    <t xml:space="preserve">Describe how, for different density altitudes, the thrust and power available vary with speed for a turbojet aeroplane. </t>
  </si>
  <si>
    <t>Describe how, for different density altitudes, the drag and power required vary with indicated airspeeds (IAS) and true airspeeds (TAS).</t>
  </si>
  <si>
    <t>032.01.02.03.04</t>
  </si>
  <si>
    <t>Describe how, for different aeroplane weights and configurations, the drag and power required vary with IAS and TAS.</t>
  </si>
  <si>
    <t>032.01.02.03.05</t>
  </si>
  <si>
    <t xml:space="preserve">Level flight, range and endurance </t>
  </si>
  <si>
    <t xml:space="preserve">032.01.03.00 </t>
  </si>
  <si>
    <t>Level flight, range and endurance</t>
  </si>
  <si>
    <t>Steady level flight</t>
  </si>
  <si>
    <t>032.01.03.01</t>
  </si>
  <si>
    <t>Explain how drag (thrust) and power required vary with speed in straight and level flight.</t>
  </si>
  <si>
    <t>032.01.03.01.01</t>
  </si>
  <si>
    <t xml:space="preserve">Explain how drag (thrust) and power required vary with speed in straight and level flight. </t>
  </si>
  <si>
    <t>Explain the effect of excess thrust and power on speed in level flight.</t>
  </si>
  <si>
    <t>032.01.03.01.02</t>
  </si>
  <si>
    <t>Interpret the ‘thrust/power required’ and ‘thrust/power available’ curves in straight and level flight.</t>
  </si>
  <si>
    <t>032.01.03.01.03</t>
  </si>
  <si>
    <t>Describe how the maximum achievable straight and level flight IAS and TAS vary with altitude.</t>
  </si>
  <si>
    <t>032.01.03.01.04</t>
  </si>
  <si>
    <t xml:space="preserve">Describe how the maximum achievable straight and level flight IAS and TAS vary with altitude. </t>
  </si>
  <si>
    <t>Describe situations in which a pilot may elect to fly for ‘maximum endurance’ or ‘maximum range’.</t>
  </si>
  <si>
    <t>032.01.03.01.05</t>
  </si>
  <si>
    <t>Range</t>
  </si>
  <si>
    <t>032.01.03.02</t>
  </si>
  <si>
    <t>Define a turbojet aeroplane’s specific fuel consumption (SFC) and describe how it affects fuel flow and specific range.</t>
  </si>
  <si>
    <t>032.01.03.02.01</t>
  </si>
  <si>
    <t>Define a propeller-driven aeroplane’s SFC and describe how it affects fuel flow and specific range.</t>
  </si>
  <si>
    <t>032.01.03.02.02</t>
  </si>
  <si>
    <t>Explain the optimum speed for maximum SR for a turbojet aeroplane in relation to the drag curve.</t>
  </si>
  <si>
    <t>032.01.03.02.03</t>
  </si>
  <si>
    <t xml:space="preserve">Explain the optimum speed for maximum SR for a turbojet aeroplane in relation to the drag curve. </t>
  </si>
  <si>
    <t>Explain the optimum speed to achieve maximum SR for a propeller-driven aeroplane in relation to the power required and drag graphs.</t>
  </si>
  <si>
    <t>032.01.03.02.04</t>
  </si>
  <si>
    <t>Explain the effect of aeroplane weight and CG position on fuel consumption, range and the optimum speed for maximum SR.</t>
  </si>
  <si>
    <t>032.01.03.02.05</t>
  </si>
  <si>
    <t>State how a turbojet engine’s SFC varies with temperature and thrust setting.</t>
  </si>
  <si>
    <t>032.01.03.02.06</t>
  </si>
  <si>
    <t>Explain how SR for a turbojet aeroplane varies with altitude and under different meteorological conditions.</t>
  </si>
  <si>
    <t>032.01.03.02.07</t>
  </si>
  <si>
    <t>Explain how SRG for a propeller-driven aeroplane varies with altitude and under different meteorological conditions.</t>
  </si>
  <si>
    <t>032.01.03.02.08</t>
  </si>
  <si>
    <t>Explain the effect of weight on the optimum altitude for maximum range.</t>
  </si>
  <si>
    <t>032.01.03.02.09</t>
  </si>
  <si>
    <t xml:space="preserve">Explain the effect of weight on the optimum altitude for maximum range. </t>
  </si>
  <si>
    <t>Describe the effect of wind on SRG and the optimum speed for SRG, when compared to SR, and the optimum speed for SR.</t>
  </si>
  <si>
    <t>032.01.03.02.10</t>
  </si>
  <si>
    <t>Describe the effect of wind on SRG and the optimum speed for SRG , when compared to SR, and the optimum speed for SR.</t>
  </si>
  <si>
    <t>Maximum endurance</t>
  </si>
  <si>
    <t>032.01.03.03</t>
  </si>
  <si>
    <t>Explain fuel flow in relation to TAS and thrust for a turbojet aeroplane.</t>
  </si>
  <si>
    <t>032.01.03.03.01</t>
  </si>
  <si>
    <t xml:space="preserve">Explain fuel flow in relation to TAS and thrust for a turbojet aeroplane. </t>
  </si>
  <si>
    <t>State the speed for maximum endurance for a turbojet aeroplane.</t>
  </si>
  <si>
    <t>032.01.03.03.02</t>
  </si>
  <si>
    <t>Explain fuel flow in relation to TAS and thrust for a propeller-driven aeroplane.</t>
  </si>
  <si>
    <t>032.01.03.03.03</t>
  </si>
  <si>
    <t xml:space="preserve">Explain fuel flow in relation to TAS and thrust for a propeller-driven aeroplane. </t>
  </si>
  <si>
    <t>State the speed for maximum endurance for a propeller-driven aeroplane and the disadvantages of holding at this speed (e.g. high angle of attack (AoA) and lack of speed stability).</t>
  </si>
  <si>
    <t>032.01.03.03.04</t>
  </si>
  <si>
    <t>Explain the effect of wind and altitude on endurance, and the maximum endurance speed for a turbojet aeroplane.</t>
  </si>
  <si>
    <t>032.01.03.03.05</t>
  </si>
  <si>
    <t>Explain the effect of wind and altitude on endurance, and the maximum endurance speed for a propeller-driven aeroplane.</t>
  </si>
  <si>
    <t>032.01.03.03.06</t>
  </si>
  <si>
    <t>Describe the benefits of managing your en-route airspeed to reduce or avoid holding time, and the operational situations when it could be used (commanded by the pilot or air traffic control (ATC), when delays at arrival airport occur).</t>
  </si>
  <si>
    <t>032.01.03.03.07</t>
  </si>
  <si>
    <t xml:space="preserve">Climbing </t>
  </si>
  <si>
    <t>032.01.04.00</t>
  </si>
  <si>
    <t>Climbing</t>
  </si>
  <si>
    <t>Climbing (climb performance)</t>
  </si>
  <si>
    <t>032.01.04.01</t>
  </si>
  <si>
    <t>Resolve the forces during a steady climb.</t>
  </si>
  <si>
    <t>032.01.04.01.01</t>
  </si>
  <si>
    <t xml:space="preserve">Resolve the forces during a steady climb. </t>
  </si>
  <si>
    <t>Define and explain the following terms: critical engine; speed for best angle of climb (Vx); speed for best rate of climb (Vy).</t>
  </si>
  <si>
    <t>032.01.04.01.02</t>
  </si>
  <si>
    <t xml:space="preserve">Define and explain the following terms: critical engine; speed for best angle of climb (VX); speed for best rate of climb (VY). </t>
  </si>
  <si>
    <t>CS-Definitions</t>
  </si>
  <si>
    <t>Explain climb performance in relation to the thrust available and thrust required (angle of climb), and power available and power required (rate of climb).</t>
  </si>
  <si>
    <t>032.01.04.01.03</t>
  </si>
  <si>
    <t>Explain the meaning and effect of ‘excess thrust’ and ‘excess power’ in a steady climb.</t>
  </si>
  <si>
    <t>032.01.04.01.04</t>
  </si>
  <si>
    <t xml:space="preserve">Explain the meaning and effect of ‘excess thrust’ and ‘excess power’ in a steady climb. </t>
  </si>
  <si>
    <t>Interpret the ‘thrust/power required’ and ‘thrust/power available’ curves in a steady climb.</t>
  </si>
  <si>
    <t>032.01.04.01.05</t>
  </si>
  <si>
    <t>State the difference between climb angle and gradient.</t>
  </si>
  <si>
    <t>032.01.04.01.06</t>
  </si>
  <si>
    <t>Explain the effect of weight on the climb angle and rate of climb, and the speed for best angle and best rate of climb.</t>
  </si>
  <si>
    <t>032.01.04.01.07</t>
  </si>
  <si>
    <t>Explain the effects of pressure altitude and temperature, including an inversion on climb performance (angle and rate of climb).</t>
  </si>
  <si>
    <t>032.01.04.01.08</t>
  </si>
  <si>
    <t>Explain the effect of configuration on climb performance (angle and rate of climb, and Vx and Vy).</t>
  </si>
  <si>
    <t>032.01.04.01.09</t>
  </si>
  <si>
    <t>Explain the effect of configuration on climb performance (angle and rate of climb, and VX and VY).</t>
  </si>
  <si>
    <t>Describe the effect of engine failure on climb performance (angle and rate of climb, and Vx and Vy).</t>
  </si>
  <si>
    <t>032.01.04.01.10</t>
  </si>
  <si>
    <t xml:space="preserve">Describe the effect of engine failure on climb performance (angle and rate of climb, and VX and VY). </t>
  </si>
  <si>
    <t>Calculate the all-engine and one-engine-out climb gradient from given values of engine thrust and aeroplane drag and weight.</t>
  </si>
  <si>
    <t>032.01.04.01.11</t>
  </si>
  <si>
    <t xml:space="preserve">Calculate the all-engine and one-engine-out climb gradient from given values of engine thrust and aeroplane drag and weight. </t>
  </si>
  <si>
    <t>Descending</t>
  </si>
  <si>
    <t xml:space="preserve">032.01.05.00 </t>
  </si>
  <si>
    <t xml:space="preserve">Descending </t>
  </si>
  <si>
    <t>Descending (descent performance)</t>
  </si>
  <si>
    <t xml:space="preserve">032.01.05.01 </t>
  </si>
  <si>
    <t>Resolve the forces during steady descent and in the glide.</t>
  </si>
  <si>
    <t>032.01.05.01.01</t>
  </si>
  <si>
    <t>Explain descent performance in relation to thrust available and thrust required (drag), and power available and power required.</t>
  </si>
  <si>
    <t>032.01.05.01.02</t>
  </si>
  <si>
    <t>Explain the meaning of ‘excess thrust required’ (excess drag) and ‘excess power required’ in a steady descent.</t>
  </si>
  <si>
    <t>032.01.05.01.03</t>
  </si>
  <si>
    <t xml:space="preserve">Explain the meaning of ‘excess thrust required’ (excess drag) and ‘excess power required’ in a steady descent. </t>
  </si>
  <si>
    <t>Interpret the ‘thrust/power required’ and ‘thrust/power available’ curves in a steady descent.</t>
  </si>
  <si>
    <t>032.01.05.01.04</t>
  </si>
  <si>
    <t>Explain the effect of mass, altitude, wind, speed and configuration on the glide descent.</t>
  </si>
  <si>
    <t>032.01.05.01.05</t>
  </si>
  <si>
    <t xml:space="preserve">Explain the effect of mass, altitude, wind, speed and configuration on the glide descent. </t>
  </si>
  <si>
    <t>Explain the effect of mass, altitude, wind, speed and configuration on the powered descent.</t>
  </si>
  <si>
    <t>032.01.05.01.06</t>
  </si>
  <si>
    <t xml:space="preserve">Explain the effect of mass, altitude, wind, speed and configuration on the powered descent. </t>
  </si>
  <si>
    <t xml:space="preserve">CS-23/APPLICABLE OPERATIONAL REQUIREMENTS PERFORMANCE CLASS B - THEORY </t>
  </si>
  <si>
    <t>032.02.00.00</t>
  </si>
  <si>
    <t>CS-23 (amendment 4) Subpart B</t>
  </si>
  <si>
    <t>Airworthiness requirements</t>
  </si>
  <si>
    <t>032.02.01.00</t>
  </si>
  <si>
    <t xml:space="preserve">Airworthiness requirements </t>
  </si>
  <si>
    <t>Airworthiness requirements and definitions</t>
  </si>
  <si>
    <t>032.02.01.01</t>
  </si>
  <si>
    <t xml:space="preserve">Airworthiness requirements and definitions </t>
  </si>
  <si>
    <t>Define the following speeds: stall speeds VS, VS0 and VS1; rotation speed VR; speed at 50 ft above the take-off surface level; reference landing speed VREF.</t>
  </si>
  <si>
    <t>032.02.01.01.01</t>
  </si>
  <si>
    <t>Describe the limitations on VR, on the speed at 50 ft above the take-off surface and on VREF, and given the appropriate stall speed, estimate the values based on these limitations for a single-engine, class B aeroplane.</t>
  </si>
  <si>
    <t>032.02.01.01.02</t>
  </si>
  <si>
    <t>CS-23 (amendment 4), 
CS 23.51, CS 23.73</t>
  </si>
  <si>
    <t>Describe the limitations on VR, on the speed at 50 ft above the take-off surface and on VREF, and given the appropriate stall speed, estimate the values based on these limitations for a multi-engine, class B aeroplane.</t>
  </si>
  <si>
    <t>032.02.01.01.03</t>
  </si>
  <si>
    <t>Describe the European Union airworthiness requirements according to CS-23 relating to aeroplane performance (CS-23 SUBPART A - GENERAL, PERFORMANCE, CS 23.45 to CS 23.78 inclusive).</t>
  </si>
  <si>
    <t>032.02.01.01.04</t>
  </si>
  <si>
    <t xml:space="preserve">Describe the European Union airworthiness requirements according to CS-23 relating to aeroplane performance (stall, take-off, climb, landing). </t>
  </si>
  <si>
    <t xml:space="preserve">CS 23 (amendment 4) 23.45 to 23.77 </t>
  </si>
  <si>
    <t>Define and identify the critical engine of a multi-engine propeller aeroplane.</t>
  </si>
  <si>
    <t>032.02.01.01.05</t>
  </si>
  <si>
    <t>Explain the effect of an engine failure on the power required, the total drag (thrust required) and climb performance of a multi-engine aeroplane.</t>
  </si>
  <si>
    <t>032.02.01.01.06</t>
  </si>
  <si>
    <t>Explain the effect of engine failure on the minimum control speed of a multi-engine aeroplane under given conditions (temperature and pressure altitude).</t>
  </si>
  <si>
    <t>032.02.01.01.07</t>
  </si>
  <si>
    <t>032.02.02.00</t>
  </si>
  <si>
    <t>Take-off and landing</t>
  </si>
  <si>
    <t>032.02.03.00</t>
  </si>
  <si>
    <t>Take-off and landing (definitions and effects)</t>
  </si>
  <si>
    <t>032.02.03.01</t>
  </si>
  <si>
    <t>Define the following distances and masses: take-off distance; landing distance; ground-roll distance; maximum allowed take-off mass; maximum allowed landing mass.</t>
  </si>
  <si>
    <t>032.02.03.01.01</t>
  </si>
  <si>
    <t>Explain the effect of flap-setting on the take-off, landing and ground-roll distances.</t>
  </si>
  <si>
    <t>032.02.03.01.02</t>
  </si>
  <si>
    <t>Explain the effects of the following runway (RWY variables on take-off distances: RWY slope; RWY surface conditions: dry, wet and contaminated; RWY elevation.</t>
  </si>
  <si>
    <t>032.02.03.01.03</t>
  </si>
  <si>
    <t>Explain the effects of the following runway (RWY) variables on take-off distances: RWY slope; RWY surface conditions: dry, wet and contaminated; RWY elevation.</t>
  </si>
  <si>
    <t>AMC/GM to Part-CAT, AMC1 CAT.POL.A.305,
AMC2 CAT.POL.A.305</t>
  </si>
  <si>
    <t>For both fixed-pitch and constant-speed propeller aeroplanes, explain the effect of airspeed on thrust during the take-off run.</t>
  </si>
  <si>
    <t>032.02.03.01.04</t>
  </si>
  <si>
    <t>Describe the effects of brake release before take-off power is set on the TOD and ASD.</t>
  </si>
  <si>
    <t>032.02.03.01.05</t>
  </si>
  <si>
    <t xml:space="preserve">Describe the effects of brake release before take-off power is set on the TOD and ASD. </t>
  </si>
  <si>
    <t>Explain the effect of wind on take-off and landing distances, and determine the actual headwind/tailwind component given the runway direction, wind speed and direction, by use of wind component graphs, mathematical calculations, and rule of thumb.</t>
  </si>
  <si>
    <t>032.02.03.01.06</t>
  </si>
  <si>
    <t>Explain why an aeroplane has maximum crosswind limit(s and determine the crosswind component given the runway direction, wind speed and direction, by use of wind component graphs, mathematical calculations, and rule of thumb.</t>
  </si>
  <si>
    <t>032.02.03.01.07</t>
  </si>
  <si>
    <t>Explain why an aeroplane has maximum crosswind limit(s) and determine the crosswind component given the runway direction, wind speed and direction, by use of wind component graphs, mathematical calculations, and rule of thumb.</t>
  </si>
  <si>
    <t>Explain the percentage of accountability for headwind and tailwind components during take-off and landing calculations.</t>
  </si>
  <si>
    <t>032.02.03.01.08</t>
  </si>
  <si>
    <t>Explain the effect of runway conditions on the landing distance.</t>
  </si>
  <si>
    <t>032.02.03.01.09</t>
  </si>
  <si>
    <t>Explain the effects of pressure altitude and temperature on the take-off distance, take-off climb, landing distance and approach climb.</t>
  </si>
  <si>
    <t>032.02.03.01.10</t>
  </si>
  <si>
    <t>Describe the landing airborne distance and ground-roll distance and estimate the effect on the landing distance when the aeroplane is too fast or too high at the screen.</t>
  </si>
  <si>
    <t>032.02.03.01.11</t>
  </si>
  <si>
    <t xml:space="preserve">Describe the landing airborne distance and ground-roll distance and estimate the effect on the landing distance when the aeroplane is too fast or too high at the screen. </t>
  </si>
  <si>
    <t>Describe the take-off flight path for a multi-engine, class B aeroplane.</t>
  </si>
  <si>
    <t>032.02.03.01.12</t>
  </si>
  <si>
    <t>Describe the dimensions of the take-off flight path accountability area (domain).</t>
  </si>
  <si>
    <t>032.02.03.01.13</t>
  </si>
  <si>
    <t>Describe the dimensions of the take off flight path accountability area (domain).</t>
  </si>
  <si>
    <t>Climb, cruise and descent</t>
  </si>
  <si>
    <t>032.02.04.00</t>
  </si>
  <si>
    <t xml:space="preserve">Climb, cruise and descent </t>
  </si>
  <si>
    <t>Climb, cruise and descent (requirements and calculations)</t>
  </si>
  <si>
    <t>032.02.04.01</t>
  </si>
  <si>
    <t xml:space="preserve">Climb, cruise and descent (requirements and calculations) </t>
  </si>
  <si>
    <t>Describe the climb and en-route requirements according to the applicable operational requirements.</t>
  </si>
  <si>
    <t>032.02.04.01.01</t>
  </si>
  <si>
    <t>For a single-engine aeroplane, calculate the expected obstacle clearance (in visual meteorological conditions (VMC)) given gross climb performance, obstacle height and distance from reference zero.</t>
  </si>
  <si>
    <t>032.02.04.01.02</t>
  </si>
  <si>
    <t xml:space="preserve">For a single-engine aeroplane, calculate the expected obstacle clearance (in visual meteorological conditions (VMC)) given gross climb performance, obstacle height and distance from reference zero. </t>
  </si>
  <si>
    <t>For a single-engine aeroplane, calculate the net glide gradient and net glide distance, given aeroplane altitude, terrain elevation, gross gradient or lift/drag ratio (L/D ratio), and headwind or tailwind component.</t>
  </si>
  <si>
    <t>032.02.04.01.03</t>
  </si>
  <si>
    <t xml:space="preserve">For a single-engine aeroplane, calculate the net glide gradient and net glide distance, given aeroplane altitude, terrain elevation, gross gradient or lift/drag ratio (L/D ratio), and headwind or tailwind component. </t>
  </si>
  <si>
    <t xml:space="preserve">CS-23/APPLICABLE OPERATIONAL REQUIREMENTS PERFORMANCE CLASS B - USE OF AEROPLANE PERFORMANCE DATA FOR SINGLE- AND MULTI-ENGINE AEROPLANES </t>
  </si>
  <si>
    <t>032.03.00.00</t>
  </si>
  <si>
    <t>CS-23/APPLICABLE OPERATIONAL REQUIREMENTS PERFORMANCE CLASS B - USE OF AEROPLANE PERFORMANCE DATA FOR SINGLE- AND MULTI-ENGINE AEROPLANES</t>
  </si>
  <si>
    <t>032.03.01.00</t>
  </si>
  <si>
    <t>032.03.02.00</t>
  </si>
  <si>
    <t>Use of aeroplane performance data</t>
  </si>
  <si>
    <t>032.03.03.00</t>
  </si>
  <si>
    <t>Take-off</t>
  </si>
  <si>
    <t>032.03.03.01</t>
  </si>
  <si>
    <t xml:space="preserve">Take-off </t>
  </si>
  <si>
    <t>Determine the field-length-limited take-off mass and take-off speeds given defactored distance, configuration, pressure altitude, temperature and headwind/tailwind component.</t>
  </si>
  <si>
    <t>032.03.03.01.01</t>
  </si>
  <si>
    <t xml:space="preserve">Determine the field-length-limited take-off mass and take-off speeds given defactored distance, configuration, pressure altitude, temperature and headwind/tailwind component. </t>
  </si>
  <si>
    <t>Determine the accelerate-go distance and accelerate-stop distance data.</t>
  </si>
  <si>
    <t>032.03.03.01.02</t>
  </si>
  <si>
    <t xml:space="preserve">Determine the accelerate-go distance and accelerate-stop distance data. </t>
  </si>
  <si>
    <t>Determine the ground-roll distance and take-off distance from graphs.</t>
  </si>
  <si>
    <t>032.03.03.01.03</t>
  </si>
  <si>
    <t xml:space="preserve">Determine the ground-roll distance and take-off distance from graphs. </t>
  </si>
  <si>
    <t>Determine the all-engine-out and critical-engine-out take-off climb data.</t>
  </si>
  <si>
    <t>032.03.03.01.04</t>
  </si>
  <si>
    <t xml:space="preserve">Determine the all-engine-out and critical-engine-out take-off climb data. </t>
  </si>
  <si>
    <t>Determine take-off flight path for a MEP aeroplane of given mass and given airfield conditions, and calculate the obstacle clearance based on the take-off flight path.</t>
  </si>
  <si>
    <t>032.03.03.01.05</t>
  </si>
  <si>
    <t>Determine take off flight path for a MEP aeroplane of given mass and given airfield conditions, and calculate the obstacle clearance based on the take off flight path.</t>
  </si>
  <si>
    <t>Determine the minimum headwind or maximum tailwind component required for take-off for a given mass and given airfield conditions.</t>
  </si>
  <si>
    <t>032.03.03.01.06</t>
  </si>
  <si>
    <t xml:space="preserve">Determine the minimum headwind or maximum tailwind component required for take-off for a given mass and given airfield conditions. </t>
  </si>
  <si>
    <t>Given take-off run available (TORA), TODA and ASDA, slope and surface conditions, calculate the defactored distance to be used for commercial air transport using the appropriate take-off graphs.</t>
  </si>
  <si>
    <t>032.03.03.01.07</t>
  </si>
  <si>
    <t>Calculate the minimum TORA or TODA for commercial air transport given the defactored take-off distance or run, runway surface and slope.</t>
  </si>
  <si>
    <t>032.03.03.01.08</t>
  </si>
  <si>
    <t xml:space="preserve">Calculate the minimum TORA or TODA for commercial air transport given the defactored take-off distance or run, runway surface and slope. </t>
  </si>
  <si>
    <t>Climb</t>
  </si>
  <si>
    <t>032.03.03.02</t>
  </si>
  <si>
    <t>Determine rate of climb.</t>
  </si>
  <si>
    <t>032.03.03.02.01</t>
  </si>
  <si>
    <t>Calculate obstacle clearance climb data.</t>
  </si>
  <si>
    <t>032.03.03.02.02</t>
  </si>
  <si>
    <t>Reg. (EU) 965/2012 as amended, Annex IV, Subpart C - Aircraft performance and operating limitations, Section 1 Aeroplanes, Chapter 3 Performance Class B, CAT.POL.A.310, CAT.POL.A.340</t>
  </si>
  <si>
    <t>Determine the still-air and flight-path gradients for given IAS, altitude, temperature, aeroplane weight and, if relevant, wind component.</t>
  </si>
  <si>
    <t>032.03.03.02.03</t>
  </si>
  <si>
    <t>032.03.03.03</t>
  </si>
  <si>
    <t>Landing</t>
  </si>
  <si>
    <t>032.03.03.04</t>
  </si>
  <si>
    <t>Determine the field-length-limited landing mass and landing speeds given defactored distance, configuration, pressure altitude, temperature and headwind or tailwind component.</t>
  </si>
  <si>
    <t>032.03.03.04.01</t>
  </si>
  <si>
    <t>Determine landing climb data in the event of balked landing.</t>
  </si>
  <si>
    <t>032.03.03.04.02</t>
  </si>
  <si>
    <t>Determine landing distance and ground-roll distance for given flap position, aeroplane weight and airfield data.</t>
  </si>
  <si>
    <t>032.03.03.04.03</t>
  </si>
  <si>
    <t xml:space="preserve">Determine landing distance and ground-roll distance for given flap position, aeroplane weight and airfield data. </t>
  </si>
  <si>
    <t>Calculate, given the landing distance available (LDA), slope and surface type and condition, the defactored distance to be used for commercial air transport using the appropriate landing graphs.</t>
  </si>
  <si>
    <t>032.03.03.04.04</t>
  </si>
  <si>
    <t xml:space="preserve">Calculate, given the landing distance available (LDA), slope and surface type and condition, the defactored distance to be used for commercial air transport using the appropriate landing graphs. </t>
  </si>
  <si>
    <t>Calculate the minimum landing distance (LD) that must be available for commercial air transport given the defactored landing distance, runway surface and slope.</t>
  </si>
  <si>
    <t>032.03.03.04.05</t>
  </si>
  <si>
    <t xml:space="preserve">Calculate the minimum landing distance (LD) that must be available for commercial air transport given the defactored landing distance, runway surface and slope. </t>
  </si>
  <si>
    <t xml:space="preserve">CS-25/APPLICABLE OPERATIONAL REQUIREMENTS PERFORMANCE CLASS A - THEORY </t>
  </si>
  <si>
    <t>032.04.00.00</t>
  </si>
  <si>
    <t>032.04.01.00</t>
  </si>
  <si>
    <t>Take-off performance, definitions of and relationships between terms</t>
  </si>
  <si>
    <t>032.04.01.01</t>
  </si>
  <si>
    <t>Explain the forces affecting the aeroplane during the take-off run.</t>
  </si>
  <si>
    <t>032.04.01.01.01</t>
  </si>
  <si>
    <t xml:space="preserve">Explain the forces affecting the aeroplane during the take-off run. </t>
  </si>
  <si>
    <t>State the effects of thrust-to-weight ratio and flap-setting on ground roll.</t>
  </si>
  <si>
    <t>032.04.01.01.02</t>
  </si>
  <si>
    <t>Describe the European Union airworthiness requirements according to CS-25 relating to large aeroplane performance (General and Take-off) (SUBPART B - FLIGHT PERFORMANCE: CS 25.101 to CS 25.109 inclusive, and CS 25.113).</t>
  </si>
  <si>
    <t>032.04.01.01.03</t>
  </si>
  <si>
    <r>
      <t>Describe the European Union airworthiness requirements according to CS-25 relating to large aeroplane performance (General and Take-off)</t>
    </r>
    <r>
      <rPr>
        <strike/>
        <sz val="10"/>
        <color theme="1"/>
        <rFont val="Calibri"/>
        <family val="2"/>
        <scheme val="minor"/>
      </rPr>
      <t>.</t>
    </r>
  </si>
  <si>
    <t>CS 25.101 to 25.109 inclusive and 25.113</t>
  </si>
  <si>
    <t>Describe the terms ‘aircraft classification number’ (ACN) and ‘pavement classification number’ (PCN), and the requirements and hazards of operating on aerodrome surfaces with PCNs smaller than the ACNs.</t>
  </si>
  <si>
    <t>032.04.01.01.04</t>
  </si>
  <si>
    <t>Define and explain the following speeds in accordance with CS-25 or CS-Definitions: reference stall speed (VSR); reference stall speed in a specific configuration (VSR1); 1-g stall speed at which the aeroplane can develop a lift force (normal to the flight path) equal to its weight (VS1g); minimum control speed with critical engine inoperative (VMC); minimum control speed on or near the ground (VMCG); minimum control speed at take-off climb (VMCA); engine failure speed (VEF); take-off decision speed (V1); rotation speed (VR);take-off safety speed (V2); minimum take-off safety speed (V2MIN); minimum unstick speed (VMU); lift-off speed (VLOF); maximum brake energy speed (VMBE); maximum tyre speed (VMax Tyre).</t>
  </si>
  <si>
    <t>032.04.01.01.05</t>
  </si>
  <si>
    <t>Define and explain the following speeds in accordance with CS-25 or CS-Definitions: reference stall speed (VSR); reference stall speed in a specific configuration (VSR1); 1-g stall speed at which the aeroplane can develop a lift force (normal to the flight path) equal to its weight (VS1g); minimum control speed with critical engine inoperative (VMC); minimum control speed on or near the ground (VMCG); minimum control speed at take-off climb (VMCA); engine failure speed (VEF); take-off decision speed (V1); rotation speed (VR); take-off safety speed (V2); minimum take-off safety speed (V2MIN); minimum unstick speed (VMU); lift-off speed (VLOF); maximum brake energy speed (VMBE); maximum tyre speed (VMax Tyre).</t>
  </si>
  <si>
    <t xml:space="preserve">CS-25 Large Aeroplanes
CS-Definitions, 1. General Definitions and 2. Abbreviations and symbols
</t>
  </si>
  <si>
    <t>Explain the interdependence between the above-mentioned speeds where relevant.</t>
  </si>
  <si>
    <t>032.04.01.01.06</t>
  </si>
  <si>
    <t>CS 25.107</t>
  </si>
  <si>
    <t>Define the following distances in accordance with CS-25: take-off run with all engines operating and one-engine- inoperative; take-off distance with all engines operating and one-engine-inoperative; accelerate-stop distance with all engines operating and one-engine-inoperative.</t>
  </si>
  <si>
    <t>032.04.01.01.07</t>
  </si>
  <si>
    <t>CS 25.109,
CS 25.113</t>
  </si>
  <si>
    <t>Explain how loss of TORA due to alignment is accounted for.</t>
  </si>
  <si>
    <t>032.04.01.01.08</t>
  </si>
  <si>
    <t>AMC/GM to Part-CAT, AMC1 CAT.POL.A.205</t>
  </si>
  <si>
    <t>Explain the effect of the interdependency of relevant speeds in 032 04 01 01 (05) and the situations in which these interdependencies can cause speed and performance restrictions.</t>
  </si>
  <si>
    <t>032.04.01.01.09</t>
  </si>
  <si>
    <t>Take-off distances</t>
  </si>
  <si>
    <t>032.04.01.02</t>
  </si>
  <si>
    <t xml:space="preserve">Take-off distances </t>
  </si>
  <si>
    <t>032.04.01.02.01</t>
  </si>
  <si>
    <t>Explain the effects of the following aeroplane variables on take-off distance: aeroplane mass; take-off configuration; bleed-air configurations.</t>
  </si>
  <si>
    <t>032.04.01.02.02</t>
  </si>
  <si>
    <t>Explain the effects of the following meteorological variables on take-off distances: wind; temperature; pressure altitude.</t>
  </si>
  <si>
    <t>032.04.01.02.03</t>
  </si>
  <si>
    <t>Explain the consequence of errors in rotation technique on take-off distance: early and late rotation; too high and too low rotation angle; too high and too low rotation rate.</t>
  </si>
  <si>
    <t>032.04.01.02.04</t>
  </si>
  <si>
    <t>Compare the take-off distance for specified conditions and configuration for all engines operating and one-engine-inoperative.</t>
  </si>
  <si>
    <t>032.04.01.02.05</t>
  </si>
  <si>
    <t>Explain the effect of using clearway on the field-length-limited take-off mass.</t>
  </si>
  <si>
    <t>032.04.01.02.06</t>
  </si>
  <si>
    <t>Explain the influence of aeroplane mass, air density and flap settings on V1, V2 and V2MIN and thereby on take-off distance.</t>
  </si>
  <si>
    <t>032.04.01.02.07</t>
  </si>
  <si>
    <t>Explain the effect of an error in V1 on the resulting one-engine-out take-off distance.</t>
  </si>
  <si>
    <t>032.04.01.02.08</t>
  </si>
  <si>
    <t>Accelerate-stop distance</t>
  </si>
  <si>
    <t>032.04.01.03</t>
  </si>
  <si>
    <t>CS 25.109</t>
  </si>
  <si>
    <t>Explain how the accelerate-stop distance is affected by given conditions and configuration for all engines operating and one-engine-inoperative.</t>
  </si>
  <si>
    <t>032.04.01.03.01</t>
  </si>
  <si>
    <t>Explain the effect of using a stopway on the field-length-limited take-off mass.</t>
  </si>
  <si>
    <t>032.04.01.03.02</t>
  </si>
  <si>
    <t>Explain the effect of an error in V1 on the resulting accelerate-stop distance.</t>
  </si>
  <si>
    <t>032.04.01.03.03</t>
  </si>
  <si>
    <t>Explain the effect of runway slope or wind component on the accelerate-stop distance.</t>
  </si>
  <si>
    <t>032.04.01.03.04</t>
  </si>
  <si>
    <t>Explain how the accelerate-stop distance is determined and discuss the deceleration procedure.</t>
  </si>
  <si>
    <t>032.04.01.03.05</t>
  </si>
  <si>
    <t xml:space="preserve">Explain how the accelerate-stop distance is determined and discuss the deceleration procedure. </t>
  </si>
  <si>
    <t>Explain how the accelerate-stop distance is affected by the use of brakes, anti-skid, reverse thrust, ground spoilers (lift dumpers) and by brake energy absorption limits, delayed temperature rise and brake temperature indication.</t>
  </si>
  <si>
    <t>032.04.01.03.06</t>
  </si>
  <si>
    <t xml:space="preserve">Explain how the accelerate-stop distance is affected by the use of brakes, anti-skid, reverse thrust, ground spoilers (lift dumpers) and by brake energy absorption limits, delayed temperature rise and brake temperature indication. </t>
  </si>
  <si>
    <t>Explain the hazards of rejecting a take-off from high ground speed or high take-off mass, and how to manage these hazards.</t>
  </si>
  <si>
    <t>032.04.01.03.07</t>
  </si>
  <si>
    <t>Balanced field length concept</t>
  </si>
  <si>
    <t>032.04.01.04</t>
  </si>
  <si>
    <t xml:space="preserve">Balanced field length concept </t>
  </si>
  <si>
    <t>Define the term ‘balanced field length’.</t>
  </si>
  <si>
    <t>032.04.01.04.01</t>
  </si>
  <si>
    <t xml:space="preserve">Define the term ‘balanced field length’. </t>
  </si>
  <si>
    <t>Describe the relationship between take-off distance and accelerate-stop distance, and identify on a diagram the balanced field length and balanced V1.</t>
  </si>
  <si>
    <t>032.04.01.04.02</t>
  </si>
  <si>
    <t>Describe the applicability of a balanced field length.</t>
  </si>
  <si>
    <t>032.04.01.04.03</t>
  </si>
  <si>
    <t>Unbalanced field length concept</t>
  </si>
  <si>
    <t>032.04.01.05</t>
  </si>
  <si>
    <t>Describe the applicability of an unbalanced field length.</t>
  </si>
  <si>
    <t>032.04.01.05.01</t>
  </si>
  <si>
    <t>Explain the effect of additional stopway on the allowed take-off mass and appropriate V1 when using an unbalanced field.</t>
  </si>
  <si>
    <t>032.04.01.05.02</t>
  </si>
  <si>
    <t>Explain the effect of additional clearway on the allowed take-off mass and appropriate V1 when using an unbalanced field.</t>
  </si>
  <si>
    <t>032.04.01.05.03</t>
  </si>
  <si>
    <t>Field-length-limited take-off mass (FLLTOM)</t>
  </si>
  <si>
    <t>032.04.01.06</t>
  </si>
  <si>
    <t xml:space="preserve">Field-length-limited take-off mass (FLLTOM) </t>
  </si>
  <si>
    <t>Explain the factors that affect the FLLTOM.</t>
  </si>
  <si>
    <t>032.04.01.06.01</t>
  </si>
  <si>
    <t>Explain the concept of a ‘range of V1’ and explain reasons for the placement of the designated V1 towards the faster or slower end of the range.</t>
  </si>
  <si>
    <t>032.04.01.06.02</t>
  </si>
  <si>
    <t>Contaminated runways</t>
  </si>
  <si>
    <t>032.04.01.07</t>
  </si>
  <si>
    <t>Contaminated runways Remark: See 010 09 02 04 and 071 02 13 02</t>
  </si>
  <si>
    <t>Define a ‘contaminated runway’, ‘wet runway’, and a ‘dry runway’.</t>
  </si>
  <si>
    <t>032.04.01.07.01</t>
  </si>
  <si>
    <t xml:space="preserve">Define a ‘contaminated runway’, ‘wet runway’, and a ‘dry runway’. </t>
  </si>
  <si>
    <t>Describe the different types of contamination: wet or water patches, rime- or frost-covered, dry snow, wet snow, slush, ice, compacted or rolled snow, frozen ruts or ridges. Source: ICAO Annex 15, Appendix 2</t>
  </si>
  <si>
    <t>032.04.01.07.02</t>
  </si>
  <si>
    <t xml:space="preserve">Describe the different types of contamination: wet or water patches, frost-covered, dry snow, wet snow, slush, ice, compacted or rolled snow, frozen ruts or ridges. </t>
  </si>
  <si>
    <t>Identify the difference between friction coefficient and estimated surface friction. Source: ICAO Annex 15, Appendix 2</t>
  </si>
  <si>
    <t>032.04.01.07.03</t>
  </si>
  <si>
    <t>State that when friction coefficient is 0.40 or higher, the expected braking action is good. Source: ICAO Annex 14, Vol. I, Attachment A</t>
  </si>
  <si>
    <t>032.04.01.07.04</t>
  </si>
  <si>
    <t>Define the different types of hydroplaning. Source: NASA TM-85652, Tire Friction Performance, pp. 6 to 9</t>
  </si>
  <si>
    <t>032.04.01.07.05</t>
  </si>
  <si>
    <t xml:space="preserve">Define the different types of hydroplaning. </t>
  </si>
  <si>
    <t xml:space="preserve">NASA Technical Memorandum 85652 “Factors influencing aircraft ground handling performance”, T.J. Yager, June 1983. See pp. 6-9. </t>
  </si>
  <si>
    <t>Explain the difference between the two dynamic hydroplaning speeds and state which of them is the most limiting for an aircraft operating on a wet runway. Source: NASA TM-85652, Tire Friction Performance, p. 8</t>
  </si>
  <si>
    <t>032.04.01.07.06</t>
  </si>
  <si>
    <t xml:space="preserve">Explain the difference between the two dynamic hydroplaning speeds and state which of them is the most limiting for an aircraft operating on a wet runway. </t>
  </si>
  <si>
    <t>State that some wind limitations may apply in case of contaminated runways. Those limitations are to be found in Part B of the Operations Manual - Limitations.</t>
  </si>
  <si>
    <t>032.04.01.07.07</t>
  </si>
  <si>
    <t xml:space="preserve">State that some wind limitations may apply in case of contaminated runways. Those limitations are to be found in Part B of the Operations Manual - Limitations. </t>
  </si>
  <si>
    <t>AMC/GM to Part-ORO, AMC3 ORO.MLR.100, (a), B, 1</t>
  </si>
  <si>
    <t>State that the procedures associated with take-off and landing on contaminated runways are to be found in Part B of the Operations Manual - Normal procedures.</t>
  </si>
  <si>
    <t>032.04.01.07.08</t>
  </si>
  <si>
    <t xml:space="preserve">State that the procedures associated with take-off and landing on contaminated runways are to be found in Part B of the Operations Manual - Normal procedures. </t>
  </si>
  <si>
    <t>AMC/GM to Part-ORO, AMC3 ORO.MLR.100, (a), B, 2</t>
  </si>
  <si>
    <t>State that the performance associated with contaminated runways is to be found in Part B of the Operations Manual - Performance.</t>
  </si>
  <si>
    <t>032.04.01.07.09</t>
  </si>
  <si>
    <t xml:space="preserve">State that the performance associated with contaminated runways is to be found in Part B of the Operations Manual - Performance. </t>
  </si>
  <si>
    <t>AMC/GM to Part-ORO, AMC3 ORO.MLR.100, (a), B, 4</t>
  </si>
  <si>
    <t>Take-off climb</t>
  </si>
  <si>
    <t>032.04.01.08</t>
  </si>
  <si>
    <t>Explain the difference between the flat-rated and non-flat-rated part in performance charts.</t>
  </si>
  <si>
    <t>032.04.01.08.01</t>
  </si>
  <si>
    <t>State the differences in climb-gradient requirements for two-, three- and four-engined aeroplanes.</t>
  </si>
  <si>
    <t>032.04.01.08.02</t>
  </si>
  <si>
    <t>Explain the effects of aeroplane configuration and meteorological conditions on the take-off climb.</t>
  </si>
  <si>
    <t>032.04.01.08.03</t>
  </si>
  <si>
    <t>Determine the climb-limited take-off mass.</t>
  </si>
  <si>
    <t>032.04.01.08.04</t>
  </si>
  <si>
    <t xml:space="preserve">Determine the climb-limited take-off mass. </t>
  </si>
  <si>
    <t>Obstacle-limited take-off</t>
  </si>
  <si>
    <t>032.04.01.09</t>
  </si>
  <si>
    <t xml:space="preserve">Obstacle-limited take-off </t>
  </si>
  <si>
    <t>Describe the operational regulations for obstacle clearance in the net take-off flight path (NTOFP).</t>
  </si>
  <si>
    <t>032.04.01.09.01</t>
  </si>
  <si>
    <t>Define the actual and NTOFP with one-engine-inoperative in accordance with CS-25.</t>
  </si>
  <si>
    <t>032.04.01.09.02</t>
  </si>
  <si>
    <t>CS 25.115, 
CS 25.121</t>
  </si>
  <si>
    <t>Explain the effects of aeroplane configuration and meteorological conditions on the obstacle-limited take-off mass.</t>
  </si>
  <si>
    <t>032.04.01.09.03</t>
  </si>
  <si>
    <t xml:space="preserve">Explain the effects of aeroplane configuration and meteorological conditions on the obstacle-limited take-off mass. </t>
  </si>
  <si>
    <t>Describe the segments of the actual take-off flight path.</t>
  </si>
  <si>
    <t>032.04.01.09.04</t>
  </si>
  <si>
    <t>Describe the changes in the configuration, power, thrust and speed in the NTOFP climb segments.</t>
  </si>
  <si>
    <t>032.04.01.09.05</t>
  </si>
  <si>
    <t>State the standard maximum bank angle(s) in the first and second segment, and determine the effect on the stall speed and implication on V2.</t>
  </si>
  <si>
    <t>032.04.01.09.06</t>
  </si>
  <si>
    <t>Explain the influence of airspeed selection, acceleration and turns on the climb gradient.</t>
  </si>
  <si>
    <t>032.04.01.09.07</t>
  </si>
  <si>
    <t>Describe the European Union airworthiness requirements according to CS-25 relating to aeroplane performance take-off climb and flight path (SUBPART B - FLIGHT PERFORMANCE: CS 25.111, CS 25.115, CS 25.117 and CS 25.121)</t>
  </si>
  <si>
    <t>032.04.01.09.08</t>
  </si>
  <si>
    <t xml:space="preserve">Describe the European Union airworthiness requirements according to CS-25 relating to aeroplane performance take-off climb and flight path. </t>
  </si>
  <si>
    <t>CS 25.111, 25.115, 25.117 and 25.121</t>
  </si>
  <si>
    <t>Performance-limited take-off mass (PLTOM) and regulated take-off mass (RTOM tables</t>
  </si>
  <si>
    <t>032.04.01.10</t>
  </si>
  <si>
    <t xml:space="preserve">Performance-limited take-off mass (PLTOM) and regulated take-off mass (RTOM) tables </t>
  </si>
  <si>
    <t>Define PLTOM and RTOM.</t>
  </si>
  <si>
    <t>032.04.01.10.01</t>
  </si>
  <si>
    <t>Describe the use of RTOM tables or similar to find PLTOM and how this can also be done using an EFB.</t>
  </si>
  <si>
    <t>032.04.01.10.02</t>
  </si>
  <si>
    <t>Interpret what take-off limitation (field length, obstacle, climb, structural, etc. is restricting a particular RTOM as it is presented in RTOM tables or similar.</t>
  </si>
  <si>
    <t>032.04.01.10.03</t>
  </si>
  <si>
    <t>Interpret what take-off limitation (field length, obstacle, climb, structural, etc.) is restricting a particular RTOM as it is presented in RTOM tables or similar.</t>
  </si>
  <si>
    <t>Describe why data from an EFB can differ from data derived from RTOM tables or similar.</t>
  </si>
  <si>
    <t>032.04.01.10.04</t>
  </si>
  <si>
    <t xml:space="preserve">Describe why data from an EFB can differ from data derived from RTOM tables or similar. </t>
  </si>
  <si>
    <t>Take-off performance on wet and contaminated runways</t>
  </si>
  <si>
    <t>032.04.01.11</t>
  </si>
  <si>
    <t>Explain the differences between the take-off performance determination on a wet or contaminated runway and on a dry runway.</t>
  </si>
  <si>
    <t>032.04.01.11.01</t>
  </si>
  <si>
    <t>Describe a wet V1 and explain the consequences of using a wet V1.</t>
  </si>
  <si>
    <t>032.04.01.11.02</t>
  </si>
  <si>
    <t xml:space="preserve">Describe a wet V1 and explain the consequences of using a wet V1. </t>
  </si>
  <si>
    <t>Describe the hazards, effects and management of operating from a contaminated runway.</t>
  </si>
  <si>
    <t>032.04.01.11.03</t>
  </si>
  <si>
    <t xml:space="preserve">Describe the hazards, effects and management of operating from a contaminated runway. </t>
  </si>
  <si>
    <t>Describe displacement drag, impingement drag, and the methods to monitor acceleration.</t>
  </si>
  <si>
    <t>032.04.01.11.04</t>
  </si>
  <si>
    <t>CS-25, AMC 25.1591, 7.1.2</t>
  </si>
  <si>
    <t>Explain the benefits and implications of using a derated take-off on a contaminated runway.</t>
  </si>
  <si>
    <t>032.04.01.11.05</t>
  </si>
  <si>
    <t xml:space="preserve">Explain the benefits and implications of using a derated take-off on a contaminated runway. </t>
  </si>
  <si>
    <t>CS-25, AMC 25-13</t>
  </si>
  <si>
    <t>Use of reduced (flexible or flex) and derated thrust</t>
  </si>
  <si>
    <t>032.04.01.12</t>
  </si>
  <si>
    <t>Explain the advantages and disadvantages of using reduced (flex) and derated thrust.</t>
  </si>
  <si>
    <t>032.04.01.12.01</t>
  </si>
  <si>
    <t>Explain the difference between and principles behind reduced (flex) and derated thrust.</t>
  </si>
  <si>
    <t>032.04.01.12.02</t>
  </si>
  <si>
    <t>Explain when reduced (flex) and derated thrust may and may not be used.</t>
  </si>
  <si>
    <t>032.04.01.12.03</t>
  </si>
  <si>
    <t>Explain the effect of using reduced (flex) and derated thrust on take-off performance including take-off speeds, take-off distance, climb performance and obstacle clearance.</t>
  </si>
  <si>
    <t>032.04.01.12.04</t>
  </si>
  <si>
    <t>Explain the assumed temperature method for determining reduced (flex) thrust performance.</t>
  </si>
  <si>
    <t>032.04.01.12.05</t>
  </si>
  <si>
    <t>Take-off performance using different take-off flap settings</t>
  </si>
  <si>
    <t>032.04.01.13</t>
  </si>
  <si>
    <t>Explain the advantages and disadvantages of using different take-off flap settings to optimise the performance-limited take-off mass (PLTOM).</t>
  </si>
  <si>
    <t>032.04.01.13.01</t>
  </si>
  <si>
    <t>Determine the optimum flap position and PLTOM from given figures.</t>
  </si>
  <si>
    <t>032.04.01.13.02</t>
  </si>
  <si>
    <t>Take-off performance using increased V2 speeds (‘improved climb performance’)</t>
  </si>
  <si>
    <t>032.04.01.14</t>
  </si>
  <si>
    <t>Explain the advantages and disadvantages of the increased V2 procedure.</t>
  </si>
  <si>
    <t>032.04.01.14.01</t>
  </si>
  <si>
    <t>Explain under what circumstances this procedure can be used.</t>
  </si>
  <si>
    <t>032.04.01.14.02</t>
  </si>
  <si>
    <t>Explain the hazards of the fast V1 and VLOF speeds associated with the increased V2 procedure and how they can be managed.</t>
  </si>
  <si>
    <t>032.04.01.14.03</t>
  </si>
  <si>
    <t>Brake-energy and tyre-speed limit</t>
  </si>
  <si>
    <t>032.04.01.15</t>
  </si>
  <si>
    <t>Explain the effects on take-off performance of brake-energy and tyre-speed limits.</t>
  </si>
  <si>
    <t>032.04.01.15.01</t>
  </si>
  <si>
    <t>Explain under what conditions they are more likely to become limiting.</t>
  </si>
  <si>
    <t>032.04.01.15.02</t>
  </si>
  <si>
    <t>032.04.02.00</t>
  </si>
  <si>
    <t>Climb techniques</t>
  </si>
  <si>
    <t>032.04.02.01</t>
  </si>
  <si>
    <t>Explain the effect of climbing at constant IAS on: TAS; Mach number; climb gradient; rate of climb.</t>
  </si>
  <si>
    <t>032.04.02.01.01</t>
  </si>
  <si>
    <t>Explain the effect of climbing at constant Mach number on: TAS; IAS; climb gradient; rate of climb.</t>
  </si>
  <si>
    <t>032.04.02.01.02</t>
  </si>
  <si>
    <t xml:space="preserve">Explain the effect of climbing at constant Mach number on: TAS; IAS; climb gradient; rate of climb. </t>
  </si>
  <si>
    <t>Explain the correct sequence of climb speeds for turbojet transport aeroplanes.</t>
  </si>
  <si>
    <t>032.04.02.01.03</t>
  </si>
  <si>
    <t>Determine the effect on TAS when climbing in and above the troposphere at constant Mach number.</t>
  </si>
  <si>
    <t>032.04.02.01.04</t>
  </si>
  <si>
    <t>Influence of variables on climb performance</t>
  </si>
  <si>
    <t>032.04.02.02</t>
  </si>
  <si>
    <t>Explain the effect on the operational speed limit when climbing at constant IAS and at constant Mach number.</t>
  </si>
  <si>
    <t>032.04.02.02.01</t>
  </si>
  <si>
    <t>Explain the term ‘crossover altitude’ which occurs during the climb speed schedule (IAS–Mach number).</t>
  </si>
  <si>
    <t>032.04.02.02.02</t>
  </si>
  <si>
    <t xml:space="preserve">Cruise </t>
  </si>
  <si>
    <t>032.04.03.00</t>
  </si>
  <si>
    <t>Cruise</t>
  </si>
  <si>
    <t>032.04.03.01</t>
  </si>
  <si>
    <t>032.04.03.02</t>
  </si>
  <si>
    <t>032.04.03.03</t>
  </si>
  <si>
    <t>Long-range cruise</t>
  </si>
  <si>
    <t>032.04.03.04</t>
  </si>
  <si>
    <t>Define the term ‘long-range cruise’.</t>
  </si>
  <si>
    <t>032.04.03.04.01</t>
  </si>
  <si>
    <t>Explain the differences between flying at long-range speed and maximum-range speed with regard to fuel-flow and speed stability.</t>
  </si>
  <si>
    <t>032.04.03.04.02</t>
  </si>
  <si>
    <t>Intentionally left blank 32.4.3.5</t>
  </si>
  <si>
    <t>032.04.03.05</t>
  </si>
  <si>
    <t>Cruise altitudes</t>
  </si>
  <si>
    <t>032.04.03.06</t>
  </si>
  <si>
    <t>Define the term ‘optimum cruise altitude’.</t>
  </si>
  <si>
    <t>032.04.03.06.01</t>
  </si>
  <si>
    <t>Explain the factors that affect optimum cruise altitude.</t>
  </si>
  <si>
    <t>032.04.03.06.02</t>
  </si>
  <si>
    <t xml:space="preserve">Explain the factors that affect optimum cruise altitude. </t>
  </si>
  <si>
    <t>Explain the factors that can affect or limit the maximum operating cruise altitude.</t>
  </si>
  <si>
    <t>032.04.03.06.03</t>
  </si>
  <si>
    <t>Explain the purpose of, and operational reasons for, a step climb and when such a climb would be initiated for optimum range.</t>
  </si>
  <si>
    <t>032.04.03.06.04</t>
  </si>
  <si>
    <t xml:space="preserve">Explain the purpose of, and operational reasons for, a step climb and when such a climb would be initiated for optimum range. </t>
  </si>
  <si>
    <t>Describe the buffet onset boundary (BOB) and determine the high- and low-speed buffet (speed/Mach number only).</t>
  </si>
  <si>
    <t>032.04.03.06.05</t>
  </si>
  <si>
    <t>x</t>
  </si>
  <si>
    <t>Analyse the influence of bank angle, mass and the 1.3g buffet margin on a step climb.</t>
  </si>
  <si>
    <t>032.04.03.06.06</t>
  </si>
  <si>
    <t>Describe that the high-speed buffet can occur at speeds slower or faster than MMO.</t>
  </si>
  <si>
    <t>032.04.03.06.07</t>
  </si>
  <si>
    <t>Explain the reasons why a step climb may not be used (e.g. for short sectors, advantageous winds, avoiding turbulence, and due to air traffic restrictions).</t>
  </si>
  <si>
    <t>032.04.03.06.08</t>
  </si>
  <si>
    <t xml:space="preserve">Explain the reasons why a step climb may not be used (e.g. for short sectors, advantageous winds, avoiding turbulence, and due to air traffic restrictions). </t>
  </si>
  <si>
    <t>Cost index (CI)</t>
  </si>
  <si>
    <t>032.04.03.07</t>
  </si>
  <si>
    <t>Describe ‘cost index’.</t>
  </si>
  <si>
    <t>032.04.03.07.01</t>
  </si>
  <si>
    <t>Describe the reason for economical cruise speed.</t>
  </si>
  <si>
    <t>032.04.03.07.02</t>
  </si>
  <si>
    <t>Describe the effect of cost index on climb, cruise and descent speeds.</t>
  </si>
  <si>
    <t>032.04.03.07.03</t>
  </si>
  <si>
    <t xml:space="preserve">En-route one-engine-inoperative </t>
  </si>
  <si>
    <t>032.04.04.00</t>
  </si>
  <si>
    <t>En-route one-engine-inoperative</t>
  </si>
  <si>
    <t>Drift-down</t>
  </si>
  <si>
    <t>032.04.04.01</t>
  </si>
  <si>
    <t>Describe the determination of en-route flight-path data with one-engine-inoperative in accordance with CS 25.123.</t>
  </si>
  <si>
    <t>032.04.04.01.01</t>
  </si>
  <si>
    <t>Describe the determination of en-route flight-path data with one-engine-inoperative in accordance with the CS-25 provision on en-route flight paths.</t>
  </si>
  <si>
    <t>CS 25.123</t>
  </si>
  <si>
    <t>Describe the minimum obstacle-clearance height prescribed in the applicable operational requirements.</t>
  </si>
  <si>
    <t>032.04.04.01.02</t>
  </si>
  <si>
    <t>Describe the optimum speed that the pilot should select during drift-down.</t>
  </si>
  <si>
    <t>032.04.04.01.03</t>
  </si>
  <si>
    <t xml:space="preserve">Describe the optimum speed that the pilot should select during drift-down. </t>
  </si>
  <si>
    <t>Explain the influence of deceleration on the drift-down profiles.</t>
  </si>
  <si>
    <t>032.04.04.01.04</t>
  </si>
  <si>
    <t>Influence of variables on the en-route one-engine-inoperative performance</t>
  </si>
  <si>
    <t>032.04.04.02</t>
  </si>
  <si>
    <t>Describe and explain the factors which affect the en-route net drift-down flight path.</t>
  </si>
  <si>
    <t>032.04.04.02.01</t>
  </si>
  <si>
    <t xml:space="preserve">Descent </t>
  </si>
  <si>
    <t>032.04.05.00</t>
  </si>
  <si>
    <t>Descent</t>
  </si>
  <si>
    <t>Descent techniques</t>
  </si>
  <si>
    <t>032.04.05.01</t>
  </si>
  <si>
    <t>Explain the effect of descending at constant Mach number.</t>
  </si>
  <si>
    <t>032.04.05.01.01</t>
  </si>
  <si>
    <t>Explain the effect of descending at constant IAS.</t>
  </si>
  <si>
    <t>032.04.05.01.02</t>
  </si>
  <si>
    <t>Explain the correct sequence of descent speeds for turbojet transport aeroplanes.</t>
  </si>
  <si>
    <t>032.04.05.01.03</t>
  </si>
  <si>
    <t>Determine the effect on TAS when descending in and above the troposphere at constant Mach number.</t>
  </si>
  <si>
    <t>032.04.05.01.04</t>
  </si>
  <si>
    <t>Describe the following limiting speeds for descent: maximum operating speed (VMO); maximum Mach number (MMO).</t>
  </si>
  <si>
    <t>032.04.05.01.05</t>
  </si>
  <si>
    <t>Explain the effect of a descent at constant Mach number on the margin to low- and high-speed buffet.</t>
  </si>
  <si>
    <t>032.04.05.01.06</t>
  </si>
  <si>
    <t>Energy management in the descent</t>
  </si>
  <si>
    <t>032.04.05.02</t>
  </si>
  <si>
    <t>Explain the advantages and principle of a continuous descent.</t>
  </si>
  <si>
    <t>032.04.05.02.01</t>
  </si>
  <si>
    <t xml:space="preserve">Explain the advantages and principle of a continuous descent. </t>
  </si>
  <si>
    <t>Describe energy management in terms of chemical, potential and kinetic energy.</t>
  </si>
  <si>
    <t>032.04.05.02.02</t>
  </si>
  <si>
    <t xml:space="preserve">Describe energy management in terms of chemical, potential and kinetic energy. </t>
  </si>
  <si>
    <t>Describe the effect of increasing/decreasing headwind and tailwind on profile management.</t>
  </si>
  <si>
    <t>032.04.05.02.03</t>
  </si>
  <si>
    <t>Describe the effect of the Mach number to IAS transition (speed conversion on profile management.</t>
  </si>
  <si>
    <t>032.04.05.02.04</t>
  </si>
  <si>
    <t>Describe the effect of the Mach number to IAS transition (speed conversion) on profile management.</t>
  </si>
  <si>
    <t>Describe situations during the descent and approach in which a pilot could find that an aeroplane flies high or fast, and explain how the pilot can manage descent angle/excess energy.</t>
  </si>
  <si>
    <t>032.04.05.02.05</t>
  </si>
  <si>
    <t xml:space="preserve">Approach and landing </t>
  </si>
  <si>
    <t>032.04.06.00</t>
  </si>
  <si>
    <t>Approach and landing</t>
  </si>
  <si>
    <t>Approach requirements</t>
  </si>
  <si>
    <t>032.04.06.01</t>
  </si>
  <si>
    <t>Describe the CS-25 requirements for the approach climb (CS 25.121).</t>
  </si>
  <si>
    <t>032.04.06.01.01</t>
  </si>
  <si>
    <t xml:space="preserve">Describe the CS-25 requirements for the approach climb (one-engine-inoprative). </t>
  </si>
  <si>
    <t>CS 25.121</t>
  </si>
  <si>
    <t>Describe the CS-25 requirements for the landing climb.</t>
  </si>
  <si>
    <t>032.04.06.01.02</t>
  </si>
  <si>
    <t xml:space="preserve">Describe the CS-25 requirements for the landing climb. </t>
  </si>
  <si>
    <t>CS 25.119</t>
  </si>
  <si>
    <t>Explain the effect of temperature and pressure altitude on approach and landing-climb performance.</t>
  </si>
  <si>
    <t>032.04.06.01.03</t>
  </si>
  <si>
    <t>Landing-field-length and landing-speed requirements</t>
  </si>
  <si>
    <t>032.04.06.02</t>
  </si>
  <si>
    <t>Describe the landing distance determined according to CS 25.125 (‘demonstrated’ landing distance).</t>
  </si>
  <si>
    <t>032.04.06.02.01</t>
  </si>
  <si>
    <t>Describe the landing distance determined according to CS 25 (‘demonstrated’ landing distance).</t>
  </si>
  <si>
    <t>CS 25.125</t>
  </si>
  <si>
    <t>Describe the landing-field-length requirements for dry, wet and contaminated runways and the applicable operational requirements.</t>
  </si>
  <si>
    <t>032.04.06.02.02</t>
  </si>
  <si>
    <t>Define the ‘landing distance available’ (LDA).</t>
  </si>
  <si>
    <t>032.04.06.02.03</t>
  </si>
  <si>
    <t>Define and explain the following speeds in accordance with CS-25 or CS-Definitions: reference stall speed in the landing configuration (VSR0); reference landing speed (VREF); - minimum control speed, approach and landing (VMCL).</t>
  </si>
  <si>
    <t>032.04.06.02.04</t>
  </si>
  <si>
    <t>Define and explain the following speeds in accordance with CS-25 or CS-Definitions: reference stall speed in the landing configuration (VSR0); reference landing speed (VREF); minimum control speed, approach and landing (VMCL).</t>
  </si>
  <si>
    <t>CS 25.125,
CS 25.149,
CS-Definitions</t>
  </si>
  <si>
    <t>Influence of variables on landing performance</t>
  </si>
  <si>
    <t>032.04.06.03</t>
  </si>
  <si>
    <t>Explain the effect of runway slope, surface conditions and wind on the maximum landing mass for a given landing distance available in accordance with the applicable operational requirements.</t>
  </si>
  <si>
    <t>032.04.06.03.01</t>
  </si>
  <si>
    <t>Explain the effect on landing distance and maximum allowable landing mass of the following devices affecting deceleration: reverse; anti-skid; ground spoilers or lift dumpers; autobrakes.</t>
  </si>
  <si>
    <t>032.04.06.03.02</t>
  </si>
  <si>
    <t>Explain the effect of temperature and pressure altitude on the maximum landing mass for a given landing distance available.</t>
  </si>
  <si>
    <t>032.04.06.03.03</t>
  </si>
  <si>
    <t>Explain the effect of hydroplaning on landing distance required and methods of managing landing on contaminated or wet runways.</t>
  </si>
  <si>
    <t>032.04.06.03.04</t>
  </si>
  <si>
    <t>Quick turnaround limit</t>
  </si>
  <si>
    <t>032.04.06.04</t>
  </si>
  <si>
    <t>Describe how break temperature limits the turnaround times.</t>
  </si>
  <si>
    <t>032.04.06.04.01</t>
  </si>
  <si>
    <t>Describe how brake temperature limits the turnaround times.</t>
  </si>
  <si>
    <t xml:space="preserve">CS-25/APPLICABLE OPERATIONAL REQUIREMENTS PERFORMANCE CLASS A - USE OF AEROPLANE PERFORMANCE DATA </t>
  </si>
  <si>
    <t>032.05.00.00</t>
  </si>
  <si>
    <t>032.05.01.00</t>
  </si>
  <si>
    <t>Take-off (performance data)</t>
  </si>
  <si>
    <t>032.05.01.01</t>
  </si>
  <si>
    <t>Determine from given graphs the field-length-limited take-off mass (FLLTOM) and describe situations in which this limitation could be most restrictive for take-off.</t>
  </si>
  <si>
    <t>032.05.01.01.01</t>
  </si>
  <si>
    <t xml:space="preserve">Determine from given graphs the field-lenght-limited take-off mass (FLLTOM) and describe situations in which this limitation could be most restrictive for take-off. </t>
  </si>
  <si>
    <t>Determine from given graphs the climb-limited take-off mass and describe situations in which this limitation could be most restrictive for take-off.</t>
  </si>
  <si>
    <t>032.05.01.01.02</t>
  </si>
  <si>
    <t xml:space="preserve">Determine from given graphs the climb-limited take-off mass and describe situations in which this limitation could be most restrictive for take-off. </t>
  </si>
  <si>
    <t>Determine from given graphs the obstacle-limited mass and describe situations in which this limitation could be most restrictive for take-off.</t>
  </si>
  <si>
    <t>032.05.01.01.03</t>
  </si>
  <si>
    <t xml:space="preserve">Determine from given graphs the obstacle-limited mass and describe situations in which this limitation could be most restrictive for take-off. </t>
  </si>
  <si>
    <t>Determine from given graphs the tyre-speed-limited take-off mass.</t>
  </si>
  <si>
    <t>032.05.01.01.04</t>
  </si>
  <si>
    <t xml:space="preserve">Determine from given graphs the tyre-speed-limited take-off mass. </t>
  </si>
  <si>
    <t>Determine from given graphs the maximum brake-energy-limited take-off mass.</t>
  </si>
  <si>
    <t>032.05.01.01.05</t>
  </si>
  <si>
    <t xml:space="preserve">Determine from given graphs the maximum brake-energy-limited take-off mass. </t>
  </si>
  <si>
    <t>Determine the take-off V speeds for the actual take-off mass.</t>
  </si>
  <si>
    <t>032.05.01.01.06</t>
  </si>
  <si>
    <t>Determine the maximum take-off mass using given RTOM tables.</t>
  </si>
  <si>
    <t>032.05.01.01.07</t>
  </si>
  <si>
    <t>Using RTOM tables, determine the take-off V speeds for the actual take-off weight using appropriate corrections.</t>
  </si>
  <si>
    <t>032.05.01.01.08</t>
  </si>
  <si>
    <t>Determine the assumed/flex temperature and take-off V speeds using the RTOM tables.</t>
  </si>
  <si>
    <t>032.05.01.01.09</t>
  </si>
  <si>
    <t>Calculate the break cooling time following a rejected take-off given appropriate data.</t>
  </si>
  <si>
    <t>032.05.01.01.10</t>
  </si>
  <si>
    <t xml:space="preserve">Drift-down and stabilising altitude </t>
  </si>
  <si>
    <t>032.05.02.00</t>
  </si>
  <si>
    <t>Drift-down and stabilising altitude</t>
  </si>
  <si>
    <t>Drift-down and stabilising altitude (performance data)</t>
  </si>
  <si>
    <t>032.05.02.01</t>
  </si>
  <si>
    <t>Determine the one-engine-out net stabilising altitude (level-off altitude from given graphs/tables.</t>
  </si>
  <si>
    <t>032.05.02.01.01</t>
  </si>
  <si>
    <t>Determine the one-engine-out net stabilising altitude (level-off altitude) from given graphs/tables.</t>
  </si>
  <si>
    <t>Determine the maximum mass at which the net stabilising altitude with one-engine-out clears the highest relevant obstacle by the required clearance margin.</t>
  </si>
  <si>
    <t>032.05.02.01.02</t>
  </si>
  <si>
    <t>Determine, using drift-down graphs, fuel used, time and distance travelled in a descent from a cruise flight level to a given altitude.</t>
  </si>
  <si>
    <t>032.05.02.01.03</t>
  </si>
  <si>
    <t xml:space="preserve">Determine, using drift-down graphs, fuel used, time and distance travelled in a descent from a cruise flight level to a given altitude. </t>
  </si>
  <si>
    <t xml:space="preserve">Landing </t>
  </si>
  <si>
    <t>032.05.03.00</t>
  </si>
  <si>
    <t>Landing (performance data)</t>
  </si>
  <si>
    <t>032.05.03.01</t>
  </si>
  <si>
    <t>Determine the field length required for landing with a given landing mass from the aeroplane performance data sheets.</t>
  </si>
  <si>
    <t>032.05.03.01.01</t>
  </si>
  <si>
    <t xml:space="preserve">Determine the landing and approach climb-limited landing mass from the aeroplane performance data sheets. </t>
  </si>
  <si>
    <t>032.05.03.01.02</t>
  </si>
  <si>
    <t>Determine the landing and approach climb-limited landing mass from the aeroplane performance data sheets.</t>
  </si>
  <si>
    <t xml:space="preserve">Calculate the maximum allowable landing mass as the lowest of: approach-climb- and landing-climb-limited landing mass; landing-field-length-limited landing mass; structural-limited landing mass. </t>
  </si>
  <si>
    <t>032.05.03.01.03</t>
  </si>
  <si>
    <t>Calculate the maximum allowable landing mass as the lowest of: approach-climb- and landing-climb-limited landing mass; landing-field-length-limited landing mass; structural-limited landing mass.</t>
  </si>
  <si>
    <t>Determine the brake cooling time for different landing masses using the aeroplane performance data sheets.</t>
  </si>
  <si>
    <t>032.05.03.01.04</t>
  </si>
  <si>
    <t xml:space="preserve">Determine the brake cooling time for different landing masses using the aeroplane performance data sheets. </t>
  </si>
  <si>
    <t xml:space="preserve"> </t>
  </si>
  <si>
    <t>CS-23 (amendment 6) CS 23.2000 and CS 23.2005, 
CS 25.1 and 25.20</t>
  </si>
  <si>
    <t>FLIGHT PLANNING AND MONITORING</t>
  </si>
  <si>
    <t>033.00.00.00</t>
  </si>
  <si>
    <t>FLIGHT PLANNING FOR VFR FLIGHTS Remark: Using the GSPRM VFR charts.</t>
  </si>
  <si>
    <t>033.01.00.00</t>
  </si>
  <si>
    <t>VFR navigation plan</t>
  </si>
  <si>
    <t>033.01.01.00</t>
  </si>
  <si>
    <t xml:space="preserve">Airspace, communication, visual and radio-navigation data from VFR charts </t>
  </si>
  <si>
    <t>033.01.01.01</t>
  </si>
  <si>
    <t>Select routes taking the following criteria into account: classification of airspace; restricted areas; VFR semicircular rules; visually conspicuous points; radio-navigation aids.</t>
  </si>
  <si>
    <t>033.01.01.01.01</t>
  </si>
  <si>
    <t>ICAO Annex 2, Appendix 3;
 Reg. (EU) 923/2012 SERA as amended, Appendix 3</t>
  </si>
  <si>
    <t>Find the frequencies or identifiers of radio-navigation aids from charts.</t>
  </si>
  <si>
    <t>033.01.01.01.02</t>
  </si>
  <si>
    <t xml:space="preserve">Find the communication frequencies and call signs for the following: control agencies and service facilities; flight information service (FIS); weather information stations; automatic terminal information service (ATIS). </t>
  </si>
  <si>
    <t>033.01.01.01.03</t>
  </si>
  <si>
    <t>Planning courses, distances and cruising levels with VFR charts</t>
  </si>
  <si>
    <t>033.01.01.02</t>
  </si>
  <si>
    <t>Choose visual waypoints in accordance with specified criteria (large, unique, contrast, vertical extent, etc.).</t>
  </si>
  <si>
    <t>033.01.01.02.01</t>
  </si>
  <si>
    <t xml:space="preserve">Measure courses and distances from a VFR chart. </t>
  </si>
  <si>
    <t>033.01.01.02.02</t>
  </si>
  <si>
    <t>Find the highest obstacle within a given distance on either side of the course.</t>
  </si>
  <si>
    <t>033.01.01.02.03</t>
  </si>
  <si>
    <t>Find the following data from a VFR chart and transfer them to a navigation plan: waypoints or turning points; distances; true/magnetic courses.</t>
  </si>
  <si>
    <t>033.01.01.02.04</t>
  </si>
  <si>
    <t>Calculate the minimum pressure altitude with a given obstacle clearance or true altitude from a given altitude or pressure altitude from minimum grid-area altitude using outside air temperature (OAT) and QNH.</t>
  </si>
  <si>
    <t>033.01.01.02.05</t>
  </si>
  <si>
    <t>Calculate the vertical or horizontal distance and time to climb or descend to/from a given level or altitude with given data.</t>
  </si>
  <si>
    <t>033.01.01.02.06</t>
  </si>
  <si>
    <t>Explain how to determine the position of a significant VFR point for insertion into a global navigation satellite system (GNSS) flight plan, using the distance and bearing from an existing significant point and using coordinates.</t>
  </si>
  <si>
    <t>033.01.01.02.07</t>
  </si>
  <si>
    <t>Aerodrome charts and aerodrome directory</t>
  </si>
  <si>
    <t>033.01.01.03</t>
  </si>
  <si>
    <t>Explain the reasons for studying the visual departure procedures and the available approach procedures.</t>
  </si>
  <si>
    <t>033.01.01.03.01</t>
  </si>
  <si>
    <t>Find all visual procedures which can be expected at the departure, destination and alternate aerodromes.</t>
  </si>
  <si>
    <t>033.01.01.03.02</t>
  </si>
  <si>
    <t>Find all relevant aeronautical and regulatory information required for VFR flight planning from the aerodrome charts or aerodrome directory.</t>
  </si>
  <si>
    <t>033.01.01.03.03</t>
  </si>
  <si>
    <t>033.01.01.04</t>
  </si>
  <si>
    <t>Completion of navigation plan</t>
  </si>
  <si>
    <t>033.01.01.05</t>
  </si>
  <si>
    <t>Calculate the true airspeed (TAS) from given aircraft performance data, altitude and OAT.</t>
  </si>
  <si>
    <t>033.01.01.05.01</t>
  </si>
  <si>
    <t>Calculate wind correction angles (WCAs), drift and ground speeds (GS).</t>
  </si>
  <si>
    <t>033.01.01.05.02</t>
  </si>
  <si>
    <t>Calculate individual and accumulated times for each leg to destination and alternate aerodromes.</t>
  </si>
  <si>
    <t>033.01.01.05.03</t>
  </si>
  <si>
    <t xml:space="preserve">FLIGHT PLANNING FOR IFR FLIGHTS Remark: Using the GSPRM IFR charts. </t>
  </si>
  <si>
    <t>033.02.00.00</t>
  </si>
  <si>
    <t>IFR navigation plan</t>
  </si>
  <si>
    <t>033.02.01.00</t>
  </si>
  <si>
    <t>Air traffic service (ATS) routes</t>
  </si>
  <si>
    <t>033.02.01.01</t>
  </si>
  <si>
    <t xml:space="preserve">Identify suitable routings by identifying all relevant aeronautical and regulatory information (including information published in the national aeronautical information publication (AIP)) required for IFR flight planning. </t>
  </si>
  <si>
    <t>033.02.01.01.01</t>
  </si>
  <si>
    <t>Identify and describe ATS routes (conventional, area navigation (RNAV), required navigation performance (RNP), conditional routes (CDRs), and direct routes).</t>
  </si>
  <si>
    <t>033.02.01.01.02</t>
  </si>
  <si>
    <t>Courses and distances from en-route charts</t>
  </si>
  <si>
    <t>033.02.01.02</t>
  </si>
  <si>
    <t>Determine courses and distances.</t>
  </si>
  <si>
    <t>033.02.01.02.01</t>
  </si>
  <si>
    <t>Determine bearings and distances of waypoints from radio-navigation aids.</t>
  </si>
  <si>
    <t>033.02.01.02.02</t>
  </si>
  <si>
    <t>Altitudes</t>
  </si>
  <si>
    <t>033.02.01.03</t>
  </si>
  <si>
    <t>Define the following altitudes: minimum en-route altitude (MEA); minimum obstacle clearance altitude (MOCA); minimum sector altitude (MSA); minimum off-route altitude (MORA); grid minimum off-route altitude (Grid MORA); maximum authorised altitude (MAA); minimum crossing altitude (MCA); minimum holding altitude (MHA).</t>
  </si>
  <si>
    <t>033.02.01.03.01</t>
  </si>
  <si>
    <t xml:space="preserve">Extract the following altitudes from the chart(s): MEA; MOCA; MSA; MORA; Grid MORA; MAA; MCA; MHA. </t>
  </si>
  <si>
    <t>033.02.01.03.02</t>
  </si>
  <si>
    <t>State who is responsible for terrain separation during IFR flight inside and outside controlled airspace.</t>
  </si>
  <si>
    <t>033.02.01.03.03</t>
  </si>
  <si>
    <t>State the minimum obstacle clearance requirements for en-route IFR flight inside and outside controlled airspace.</t>
  </si>
  <si>
    <t>033.02.01.03.04</t>
  </si>
  <si>
    <t>State when a temperature error correction must be applied by either the pilot or ATC.</t>
  </si>
  <si>
    <t>033.02.01.03.05</t>
  </si>
  <si>
    <t>ICAO Doc 8168, Vol. III,
Section 2, Chapter 4</t>
  </si>
  <si>
    <t>Identify and explain the use of minimum radar vectoring altitudes.</t>
  </si>
  <si>
    <t>033.02.01.03.06</t>
  </si>
  <si>
    <t>Calculate the minimum pressure altitude required with a given obstacle clearance, magnetic track, OAT, QNH and reduced vertical separation minimum (RVSM)/non-RVSM information.</t>
  </si>
  <si>
    <t>033.02.01.03.07</t>
  </si>
  <si>
    <t>Calculate true altitude above a given datum using a given pressure altitude, OAT and QNH.</t>
  </si>
  <si>
    <t>033.02.01.03.08</t>
  </si>
  <si>
    <t xml:space="preserve">Standard instrument departure (SID) and standard instrument arrival (STAR) routes </t>
  </si>
  <si>
    <t>033.02.01.04</t>
  </si>
  <si>
    <t>State the reasons for studying SID and STAR charts.</t>
  </si>
  <si>
    <t>033.02.01.04.01</t>
  </si>
  <si>
    <t>State that SID and STAR charts show procedures only in a pictorial presentation style which may not be true to scale.</t>
  </si>
  <si>
    <t>033.02.01.04.02</t>
  </si>
  <si>
    <t>Interpret all data and information represented on SID and STAR charts, particularly: routings; distances; courses; radials; altitudes/levels; frequencies; restrictions; RNAV waypoints and non-RNAV intersection; fly-over and fly-by waypoints.</t>
  </si>
  <si>
    <t>033.02.01.04.03</t>
  </si>
  <si>
    <t>Identify SID and STAR charts which might be relevant for a planned flight.</t>
  </si>
  <si>
    <t>033.02.01.04.04</t>
  </si>
  <si>
    <t>Define SID and STAR for RNAV only.</t>
  </si>
  <si>
    <t>033.02.01.04.05</t>
  </si>
  <si>
    <t>Describe the difference between SID/STAR, RNAV SID/STAR and RNAV SID/STAR overlay.</t>
  </si>
  <si>
    <t>033.02.01.04.06</t>
  </si>
  <si>
    <t>Instrument-approach charts</t>
  </si>
  <si>
    <t>033.02.01.05</t>
  </si>
  <si>
    <t>State the reasons for being familiar with instrument-approach procedures (IAPs) and appropriate data for departure, destination and alternate aerodromes.</t>
  </si>
  <si>
    <t>033.02.01.05.01</t>
  </si>
  <si>
    <t>Select IAPs appropriate for departure, destination and alternate aerodromes.</t>
  </si>
  <si>
    <t>033.02.01.05.02</t>
  </si>
  <si>
    <t>Interpret all procedures, data and information represented on instrument-approach charts, particularly: courses and radials; distances; altitudes/levels/heights; restrictions; obstructions; frequencies; speeds and times; decision altitudes/heights (DAs/Hs); (DA/H) and minimum descent altitudes/heights (MDAs/Hs); visibility and runway visual ranges (RVRs); approach-light systems.</t>
  </si>
  <si>
    <t>033.02.01.05.03</t>
  </si>
  <si>
    <t>Explain the following IAP terms: type A and B; 2D and 3D; CAT I, II and III; precision approach (conventional and ground-based augmentation system (GBAS)); non-precision approach (conventional and required navigation performance approach (RNP APCH) (lateral navigation (LNAV), LNAV/vertical navigation (VNAV), localiser performance (LP), localiser performance with vertical guidance (LPV), and required navigation performance authorisation required approach (RNP AR APCH)); approach procedure with vertical guidance (APV) (APV Baro and APV satellite-based augmentation system (SBAS)).</t>
  </si>
  <si>
    <t>033.02.01.05.04</t>
  </si>
  <si>
    <t xml:space="preserve">Reg. (EU) 965/2012 as amended by Reg. (EU) 2021/2237, which adds a definition for "instrument approach operation", and modifies the definitions related to low visibility operations </t>
  </si>
  <si>
    <t>Communications and radio-navigation planning data</t>
  </si>
  <si>
    <t>033.02.01.06</t>
  </si>
  <si>
    <t xml:space="preserve">Find the communication frequencies and call signs for aeronautical services for IFR flights from en-route charts. </t>
  </si>
  <si>
    <t>033.02.01.06.01</t>
  </si>
  <si>
    <t>Find the frequency or identifiers of radio-navigation aids for IFR flights from en-route charts.</t>
  </si>
  <si>
    <t>033.02.01.06.02</t>
  </si>
  <si>
    <t>Completion of a manual navigation plan</t>
  </si>
  <si>
    <t>033.02.01.07</t>
  </si>
  <si>
    <t>Complete a navigation plan with the courses, distances and frequencies taken from charts.</t>
  </si>
  <si>
    <t>033.02.01.07.01</t>
  </si>
  <si>
    <t>Find the SID and STAR routes to be flown or to be expected.</t>
  </si>
  <si>
    <t>033.02.01.07.02</t>
  </si>
  <si>
    <t>Determine the position of top of climb (TOC) and top of descent (TOD) from given appropriate data.</t>
  </si>
  <si>
    <t>033.02.01.07.03</t>
  </si>
  <si>
    <t>Determine variation and calculate magnetic/true courses.</t>
  </si>
  <si>
    <t>033.02.01.07.04</t>
  </si>
  <si>
    <t>Calculate TAS from given aircraft performance data, altitude and OAT.</t>
  </si>
  <si>
    <t>033.02.01.07.05</t>
  </si>
  <si>
    <t>Calculate wind correction angles (WCAs)/drift and ground speeds (GSs).</t>
  </si>
  <si>
    <t>033.02.01.07.06</t>
  </si>
  <si>
    <t>033.02.01.07.07</t>
  </si>
  <si>
    <t>Describe the advantages of global navigation satellite system/flight management computer (GNSS/FMC) equipment regarding: automatic calculation and display of tracks and leg distances; additional route information in the database (minimum altitudes, approach procedures); time and fuel estimates over waypoints; ability to adjust speed to arrive over a waypoint at a defined time; time and fuel revisions based on predicted and actual wind.</t>
  </si>
  <si>
    <t>033.02.01.07.08</t>
  </si>
  <si>
    <t>Describe the limitations of using GNSS/FMC equipment: pilot-inputted errors (flight levels, wind, temperature, fuel); the effect of other than predicted wind on fuel and time estimates; the effect of aircraftʼs non-standard configuration on flight management system (FMS) predictions.</t>
  </si>
  <si>
    <t>033.02.01.07.09</t>
  </si>
  <si>
    <t xml:space="preserve">FUEL PLANNING - CAT.OP.MPA.106 and CAT.OP.MPA.150 plus AMC1, 2 and 3 </t>
  </si>
  <si>
    <t>033.03.00.00</t>
  </si>
  <si>
    <t>FUEL PLANNING — OPERATIONAL REQUIREMENTS</t>
  </si>
  <si>
    <t>Air Ops Regulation: Reg. (EU) 2021/1296 &amp; EDD 2022/005/R remove CAT.OP.MPA.150, CAT.OP.MPA.151, CAT.OP.MPA.280, CAT.OP.MPA.281 and associated AMC, and amend other provisions including NCO.OP.125 (relevant only to the BIR).
Now used re. basic fuel scheme, fuel scheme with variations for 3% reduced contingency fuel, and for isolated aerodromes: CAT.OP.MPA.180, CAT.OP.MPA.181, CAT.OP.MPA.182, CAT.OP.MPA.185, CAT.OP.MPA.190, CAT.OP.MPA.191, CAT.OP.MPA.192, CAT.OP.MPA.195 plus some associated AMC.
Reference is made to the Basic Fuel Scheme without variations, and Fuel Scheme with Variations as regards Contingency Fuel 3%, Isolated aerodromes. Other aspects of the Fuel Scheme with Variations and Individual fuel schemes are NOT covered. Only those schemes that are very close to the provisions prior to 2021 are considered for the ECQB 2022 amendment 4. A future amendment to the LOs via rulemaking is required to introduce fundamentally new content.</t>
  </si>
  <si>
    <t>033.03.01.00</t>
  </si>
  <si>
    <t>Fuel planning (general)</t>
  </si>
  <si>
    <t>033.03.01.01</t>
  </si>
  <si>
    <t>Convert to volume, mass and density given in different units which are commonly used in aviation.</t>
  </si>
  <si>
    <t>033.03.01.01.01</t>
  </si>
  <si>
    <t>Determine relevant data, such as fuel capacity, fuel flow/ consumption at different power/thrust settings, altitudes and atmospheric conditions, from the flight manual.</t>
  </si>
  <si>
    <t>033.03.01.01.02</t>
  </si>
  <si>
    <t>Calculate the attainable flight time/range from given average fuel flow/consumption and available amount of fuel.</t>
  </si>
  <si>
    <t>033.03.01.01.03</t>
  </si>
  <si>
    <t>Calculate the required fuel from given average fuel flow/ consumption and required time/range to be flown.</t>
  </si>
  <si>
    <t>033.03.01.01.04</t>
  </si>
  <si>
    <t>Calculate the required fuel for a VFR or IFR flight from given forecast meteorological conditions.</t>
  </si>
  <si>
    <t>033.03.01.01.05</t>
  </si>
  <si>
    <t>Calculate the required fuel for a VFR flight from given forecast meteorological conditions.</t>
  </si>
  <si>
    <t>State the minimum amount of remaining fuel required on arrival at the destination and alternate aerodromes/ heliports.</t>
  </si>
  <si>
    <t>033.03.01.01.06</t>
  </si>
  <si>
    <t>Explain and describe how to calculate nautical air miles (NAM) from nautical ground miles (NGM).</t>
  </si>
  <si>
    <t>033.03.01.01.07</t>
  </si>
  <si>
    <t>033.03.01.01.08</t>
  </si>
  <si>
    <t>Calculate the required fuel for an IFR flight from given forecast meteorological conditions.</t>
  </si>
  <si>
    <t>Pre-flight fuel planning for commercial flights</t>
  </si>
  <si>
    <t>033.03.02.00</t>
  </si>
  <si>
    <t>Reg. (EU) 965/2012 as amended, CAT.OP.MPA.181
 AMC1 CAT.OP.MPA.181
CAT.OP.MPA.191
AMC1 CAT.OP.MPA.191(b)&amp;(c)</t>
  </si>
  <si>
    <t>Taxi fuel</t>
  </si>
  <si>
    <t>033.03.02.01</t>
  </si>
  <si>
    <t>Determine the fuel required for engine start and taxiing by consulting the fuel-usage tables or graphs from the flight manual taking into account all the relevant conditions.</t>
  </si>
  <si>
    <t>033.03.02.01.01</t>
  </si>
  <si>
    <t>Trip fuel</t>
  </si>
  <si>
    <t>033.03.02.02</t>
  </si>
  <si>
    <t>Define trip fuel and name the segments of flight for which the trip fuel is relevant.</t>
  </si>
  <si>
    <t>033.03.02.02.01</t>
  </si>
  <si>
    <t>Determine the trip fuel for the flight by using data from the fuel tables or graphs from the flight manual.</t>
  </si>
  <si>
    <t>033.03.02.02.02</t>
  </si>
  <si>
    <t>Reserve fuel and its components</t>
  </si>
  <si>
    <t>033.03.02.03</t>
  </si>
  <si>
    <t>Contingency fuel</t>
  </si>
  <si>
    <t>Explain the reasons for having contingency fuel.</t>
  </si>
  <si>
    <t>033.03.02.03.01</t>
  </si>
  <si>
    <t>Reg. (EU) 965/2012 as amended, Annex I Definitions</t>
  </si>
  <si>
    <t>Calculate the contingency fuel according to the applicable operational requirements.</t>
  </si>
  <si>
    <t>033.03.02.03.02</t>
  </si>
  <si>
    <t>Alternate fuel</t>
  </si>
  <si>
    <t>Explain the reasons and regulations for having alternate fuel and name the segments of flight for which the alternate fuel is relevant.</t>
  </si>
  <si>
    <t>033.03.02.03.03</t>
  </si>
  <si>
    <t>Calculate the alternate fuel in accordance with the applicable operational requirements and relevant data from the navigation plan and the flight manual.</t>
  </si>
  <si>
    <t>033.03.02.03.04</t>
  </si>
  <si>
    <t>Final reserve fuel</t>
  </si>
  <si>
    <t>Explain the reasons and regulations for having final reserve fuel.</t>
  </si>
  <si>
    <t>033.03.02.03.05</t>
  </si>
  <si>
    <t xml:space="preserve">Calculate the final reserve fuel for an aircraft in accordance with the applicable operational requirements and by using relevant data from the flight manual. </t>
  </si>
  <si>
    <t>033.03.02.03.06</t>
  </si>
  <si>
    <t>Additional fuel</t>
  </si>
  <si>
    <t>Explain the reasons and regulations for having additional fuel.</t>
  </si>
  <si>
    <t>033.03.02.03.07</t>
  </si>
  <si>
    <t xml:space="preserve">Calculate the additional fuel for a flight in accordance with the applicable operational requirements. </t>
  </si>
  <si>
    <t>033.03.02.03.08</t>
  </si>
  <si>
    <t>Extra fuel</t>
  </si>
  <si>
    <t>033.03.02.04</t>
  </si>
  <si>
    <t>Reg. (EU) 965/2012 as amended, CAT.OP.MPA.181 &amp; CAT.OP.MPA.191 amend the definition and introduce Discretionary Fuel</t>
  </si>
  <si>
    <t>Explain the reasons and regulations for having extra fuel in accordance with the applicable operational requirements.</t>
  </si>
  <si>
    <t>033.03.02.04.01</t>
  </si>
  <si>
    <t xml:space="preserve">Calculate the possible extra fuel under given conditions. </t>
  </si>
  <si>
    <t>033.03.02.04.02</t>
  </si>
  <si>
    <t>Explain the fuel penalty incurred when loading extra fuel (i.e. the additional fuel consumption due to increased mass).</t>
  </si>
  <si>
    <t>033.03.02.04.03</t>
  </si>
  <si>
    <t>Calculation of total fuel and completion of the fuel section of the navigation plan (fuel plan)</t>
  </si>
  <si>
    <t>033.03.02.05</t>
  </si>
  <si>
    <t>Calculate the total fuel required for a given flight.</t>
  </si>
  <si>
    <t>033.03.02.05.01</t>
  </si>
  <si>
    <t>Complete the fuel plan.</t>
  </si>
  <si>
    <t>033.03.02.05.02</t>
  </si>
  <si>
    <t xml:space="preserve">Specific fuel-calculation procedures </t>
  </si>
  <si>
    <t>033.03.03.00</t>
  </si>
  <si>
    <t>Reduced contingency fuel procedure</t>
  </si>
  <si>
    <t>033.03.03.01</t>
  </si>
  <si>
    <t>Reg. (EU) 965/2012 as amended, CAT.OP.MPA.181 &amp; related AMC</t>
  </si>
  <si>
    <t xml:space="preserve">Explain the reasons and regulations for reduced contingency fuel as stated in the applicable operational requirements. </t>
  </si>
  <si>
    <t>033.03.03.01.01</t>
  </si>
  <si>
    <t>Calculate the contingency fuel and trip fuel required in accordance with the reduced contingency fuel procedure. </t>
  </si>
  <si>
    <t>033.03.03.01.02</t>
  </si>
  <si>
    <t>Isolated aerodrome or heliport procedure</t>
  </si>
  <si>
    <t>033.03.03.02</t>
  </si>
  <si>
    <t>Explain the basic procedures for an isolated aerodrome or heliport as stated in the applicable operational requirements.</t>
  </si>
  <si>
    <t>033.03.03.02.01</t>
  </si>
  <si>
    <t>Calculate the additional fuel for aeroplanes or helicopters according to the isolated aerodrome or heliport procedures.</t>
  </si>
  <si>
    <t>033.03.03.02.02</t>
  </si>
  <si>
    <t>Predetermined-point procedure</t>
  </si>
  <si>
    <t>033.03.03.03</t>
  </si>
  <si>
    <t>Explain the basic idea of the predetermined-point procedure as stated in the applicable operational requirements.</t>
  </si>
  <si>
    <t>033.03.03.03.01</t>
  </si>
  <si>
    <t>The term is not used in the Air Ops Regulation, the LO should be revised. No ECQB questions address this LO</t>
  </si>
  <si>
    <t>Fuel-tankering</t>
  </si>
  <si>
    <t>033.03.03.04</t>
  </si>
  <si>
    <t xml:space="preserve">Explain the basic idea of fuel-tankering procedures. </t>
  </si>
  <si>
    <t>033.03.03.04.01</t>
  </si>
  <si>
    <t xml:space="preserve">Calculate how much fuel to tank by using given appropriate graphs, tables or data. </t>
  </si>
  <si>
    <t>033.03.03.04.02</t>
  </si>
  <si>
    <t>033.03.03.05</t>
  </si>
  <si>
    <t>PRE-FLIGHT PREPARATION</t>
  </si>
  <si>
    <t>033.04.00.00</t>
  </si>
  <si>
    <t>Notice to airmen (NOTAM) briefing</t>
  </si>
  <si>
    <t>033.04.01.00</t>
  </si>
  <si>
    <t>Ground- and satellite-based facilities and services</t>
  </si>
  <si>
    <t>033.04.01.01</t>
  </si>
  <si>
    <t>Check that the ground- and satellite-based facilities and services required for the planned flight are available and adequate.</t>
  </si>
  <si>
    <t>033.04.01.01.01</t>
  </si>
  <si>
    <t>Departure, destination and alternate aerodromes</t>
  </si>
  <si>
    <t>033.04.01.02</t>
  </si>
  <si>
    <t>Find and analyse the latest state at the departure, destination and alternate aerodromes, in particular for: opening hours; work in progress (WIP); special procedures due to WIP; obstructions; changes of frequencies for communications, navigation aids and facilities.</t>
  </si>
  <si>
    <t>033.04.01.02.01</t>
  </si>
  <si>
    <t>Check that satellite-based facilities are available during the expected time of use.</t>
  </si>
  <si>
    <t>033.04.01.02.02</t>
  </si>
  <si>
    <t>Check that GBAS/SBAS augmentation is available during the expected time of use.</t>
  </si>
  <si>
    <t>033.04.01.02.03</t>
  </si>
  <si>
    <t>Airway routings and airspace structure</t>
  </si>
  <si>
    <t>033.04.01.03</t>
  </si>
  <si>
    <t>Find and analyse the latest en-route state for: airway(s) or route(s); restricted, danger and prohibited areas; changes of frequencies for communications, navigation aids and facilities.</t>
  </si>
  <si>
    <t>033.04.01.03.01</t>
  </si>
  <si>
    <t>Pre-flight preparation of GNSS achievability</t>
  </si>
  <si>
    <t>033.04.01.04</t>
  </si>
  <si>
    <t>Define why it is important to check GNSS achievability.</t>
  </si>
  <si>
    <t>033.04.01.04.01</t>
  </si>
  <si>
    <t>Define receiver autonomous integrity monitoring (RAIM), NOTAM and notice advisory to NavStar users (NANU) messages.</t>
  </si>
  <si>
    <t>033.04.01.04.02</t>
  </si>
  <si>
    <t>Explain the difference in use of augmented and non-augmented GNSS in connection with the achievability check.</t>
  </si>
  <si>
    <t>033.04.01.04.03</t>
  </si>
  <si>
    <t>Explain the difference in planned and unplanned outage of GNSS or SBAS.</t>
  </si>
  <si>
    <t>033.04.01.04.04</t>
  </si>
  <si>
    <t>Meteorological briefing</t>
  </si>
  <si>
    <t>033.04.02.00</t>
  </si>
  <si>
    <t>033.04.02.01</t>
  </si>
  <si>
    <t xml:space="preserve">Update of navigation plan using the latest meteorological information </t>
  </si>
  <si>
    <t>033.04.02.02</t>
  </si>
  <si>
    <t>Confirm the most fuel-efficient altitude from given wind, temperature and aircraft data.</t>
  </si>
  <si>
    <t>033.04.02.02.01</t>
  </si>
  <si>
    <t>Confirm true altitudes from given atmospheric data to ensure that statutory minimum clearance is attained.</t>
  </si>
  <si>
    <t>033.04.02.02.02</t>
  </si>
  <si>
    <t xml:space="preserve">Confirm magnetic headings and GSs. </t>
  </si>
  <si>
    <t>033.04.02.02.03</t>
  </si>
  <si>
    <t>Confirm the individual leg times and the total time en route.</t>
  </si>
  <si>
    <t>033.04.02.02.04</t>
  </si>
  <si>
    <t>Confirm the total time en route for the trip to the destination.</t>
  </si>
  <si>
    <t>033.04.02.02.05</t>
  </si>
  <si>
    <t>Confirm the total time from destination to the alternate aerodrome.</t>
  </si>
  <si>
    <t>033.04.02.02.06</t>
  </si>
  <si>
    <t>033.04.02.03</t>
  </si>
  <si>
    <t>033.04.02.04</t>
  </si>
  <si>
    <t>Update of fuel plan</t>
  </si>
  <si>
    <t>033.04.02.05</t>
  </si>
  <si>
    <t>Calculate the revised fuel data in accordance with the changed conditions.</t>
  </si>
  <si>
    <t>033.04.02.05.01</t>
  </si>
  <si>
    <t>Point of equal time (PET) and point of safe return (PSR)</t>
  </si>
  <si>
    <t>033.04.03.00</t>
  </si>
  <si>
    <t>Point of equal time (PET)</t>
  </si>
  <si>
    <t>033.04.03.01</t>
  </si>
  <si>
    <t xml:space="preserve">Define ‘PETʼ. </t>
  </si>
  <si>
    <t>033.04.03.01.01</t>
  </si>
  <si>
    <t xml:space="preserve">Calculate the position of a PET and the estimated time of arrival (ETA) at the PET from given relevant data. </t>
  </si>
  <si>
    <t>033.04.03.01.02</t>
  </si>
  <si>
    <t>Point of safe return (PSR)</t>
  </si>
  <si>
    <t>033.04.03.02</t>
  </si>
  <si>
    <t>Define ‘PSRʼ.</t>
  </si>
  <si>
    <t>033.04.03.02.01</t>
  </si>
  <si>
    <t>Calculate the position of a PSR and the ETA at the PSR from given relevant data.</t>
  </si>
  <si>
    <t>033.04.03.02.02</t>
  </si>
  <si>
    <t>ICAO FLIGHT PLAN (ATS flight plan (FPL))</t>
  </si>
  <si>
    <t>033.05.00.00</t>
  </si>
  <si>
    <t>Individual FPL</t>
  </si>
  <si>
    <t>033.05.01.00</t>
  </si>
  <si>
    <t>Format of FPL</t>
  </si>
  <si>
    <t>033.05.01.01</t>
  </si>
  <si>
    <t>State the reasons for a fixed format of an ICAO ATS FPL.</t>
  </si>
  <si>
    <t>033.05.01.01.01</t>
  </si>
  <si>
    <t>Determine the correct entries to complete an ATS FPL plus decode and interpret the entries in a completed ATS FPL, particularly for the following: aircraft identification (Item 7); flight rules and type of flight (Item 8); number and type of aircraft and wake-turbulence category (Item 9); equipment (Item 10); departure aerodrome and time (Item 13); route (Item 15); destination aerodrome, total estimated elapsed time and alternate aerodrome (Item 16); other information (Item 18); supplementary information (Item 19).</t>
  </si>
  <si>
    <t>033.05.01.01.02</t>
  </si>
  <si>
    <t xml:space="preserve"> ICAO Doc 4444, Appendix 2,
Reg. (EU) 923/2012 SERA as amended, Appendix 6</t>
  </si>
  <si>
    <t>033.05.01.02</t>
  </si>
  <si>
    <t>Repetitive flight plan (RPL)</t>
  </si>
  <si>
    <t>033.05.02.00</t>
  </si>
  <si>
    <t>033.05.02.01</t>
  </si>
  <si>
    <t>Explain the difference between an individual FPL and an RPL.</t>
  </si>
  <si>
    <t>033.05.02.01.01</t>
  </si>
  <si>
    <t>FLIGHT MONITORING AND IN-FLIGHT REPLANNING</t>
  </si>
  <si>
    <t>033.06.00.00</t>
  </si>
  <si>
    <t>Flight monitoring</t>
  </si>
  <si>
    <t>033.06.01.00</t>
  </si>
  <si>
    <t>Monitoring of track and time</t>
  </si>
  <si>
    <t>033.06.01.01</t>
  </si>
  <si>
    <t>State the reasons for possible deviations from the planned track and planned timings.</t>
  </si>
  <si>
    <t>033.06.01.01.01</t>
  </si>
  <si>
    <t>Calculate GS by using actual in-flight parameters.</t>
  </si>
  <si>
    <t>033.06.01.01.02</t>
  </si>
  <si>
    <t>Calculate the expected leg times by using actual in-flight parameters.</t>
  </si>
  <si>
    <t>033.06.01.01.03</t>
  </si>
  <si>
    <t>Enter, in the progress of flight, at the checkpoint or turning point, the ‘actual time-over’ and the ‘estimated time-over’ for the next checkpoint into the flight plan.</t>
  </si>
  <si>
    <t>033.06.01.01.04</t>
  </si>
  <si>
    <t>State that it is necessary to determine the position of the aircraft accurately before commencing descent in order to ensure safe ground clearance.</t>
  </si>
  <si>
    <t>033.06.01.01.05</t>
  </si>
  <si>
    <t>Calculate revised ETA based on changes to the pre-flight plan, including changes of W/V, cruise level, OAT, distances, Mach number and calibrated airspeed (CAS).</t>
  </si>
  <si>
    <t>033.06.01.01.06</t>
  </si>
  <si>
    <t>In-flight fuel management</t>
  </si>
  <si>
    <t>033.06.01.02</t>
  </si>
  <si>
    <t>Reg. (EU) 965/2012 as amended, CAT.OP.MPA.182 &amp; associated AMC/GM &amp; CAT.OP.MPA.185 &amp; associated AMC/GM re. the Basic fuel scheme &amp; Basic Fuel Scheme with Variations, CAT.OP.MPA.192 &amp; associated AMC/GM &amp; CAT.OP.MPA.195 &amp; associated AMC/GM</t>
  </si>
  <si>
    <t>Explain why fuel checks must be carried out in flight at regular intervals and why relevant fuel data must be recorded.</t>
  </si>
  <si>
    <t>033.06.01.02.01</t>
  </si>
  <si>
    <t xml:space="preserve">Assess deviations of actual fuel consumption from planned consumption. </t>
  </si>
  <si>
    <t>033.06.01.02.02</t>
  </si>
  <si>
    <t>Calculate fuel quantity used, fuel consumption, and fuel remaining at navigation checkpoints/waypoints.</t>
  </si>
  <si>
    <t>033.06.01.02.03</t>
  </si>
  <si>
    <t>Compare the actual with the planned fuel consumption by means of calculation.</t>
  </si>
  <si>
    <t>033.06.01.02.04</t>
  </si>
  <si>
    <t>Determine the remaining range and endurance by means of calculation.</t>
  </si>
  <si>
    <t>033.06.01.02.05</t>
  </si>
  <si>
    <t>Calculate the revised fuel consumption based on changes to the pre-flight plan, including changes of W/V, cruise level, OAT, distances, Mach number and CAS.</t>
  </si>
  <si>
    <t>033.06.01.02.06</t>
  </si>
  <si>
    <t>In-flight replanning</t>
  </si>
  <si>
    <t>033.06.02.00</t>
  </si>
  <si>
    <t>Reg. (EU) 965/2012 as amended, CAT.OP.MPA.182 &amp; associated AMC/GM &amp; CAT.OP.MPA.185 &amp; associated AMC/GM re. the Basic fuel scheme and Fuel scheme with variations re. isolated aerodromes, contingency, CAT.OP.MPA.192 &amp; associated AMC/GM &amp; CAT.OP.MPA.195 &amp; associated AMC/GM</t>
  </si>
  <si>
    <t xml:space="preserve">Deviation from planned data </t>
  </si>
  <si>
    <t>033.06.02.01</t>
  </si>
  <si>
    <t>State that the commander is responsible for ensuring that, even in case of diversion, the remaining fuel is not less than the fuel required to proceed to an aerodrome where a safe landing can be made, with final reserve fuel remaining.</t>
  </si>
  <si>
    <t>033.06.02.01.01</t>
  </si>
  <si>
    <t>Reg. (EU) 965/2012 as amended, CAT.OP.MPA.185,  AMC1 CAT.OP.MPA.185(a), CAT.OP.MPA.195 and associated AMC/GM.</t>
  </si>
  <si>
    <t xml:space="preserve">Explain that, in the case of an in-flight update, the commander has to check the following: the suitability of the new destination or alternate aerodrome; meteorological conditions on revised routing and at revised destination or alternate aerodrome; the aircraft must be able to land with the prescribed final reserve fuel. </t>
  </si>
  <si>
    <t>033.06.02.01.02</t>
  </si>
  <si>
    <t>Calculate the revised destination/alternate aerodrome landing mass from given latest data.</t>
  </si>
  <si>
    <t>033.06.02.01.03</t>
  </si>
  <si>
    <t xml:space="preserve">Reg. (EU) 965/2012 as amended, Annex I Definitions
</t>
  </si>
  <si>
    <t>Reg. (EU) 965/2012 as amended, CAT.POL.A.230,
CAT.POL.A.330,
AMC/GM to Part CAT, GM1 CAT.POL.A.245(a), GM1 CAT.POL.A.345(a)</t>
  </si>
  <si>
    <t>Reg. (EU) 965/2012 as amended, CAT.POL.A.305 (c),
CAT.POL.A.330 (c)</t>
  </si>
  <si>
    <t>Reg. (EU) 965/2012 as amended, CAT.POL.A.310</t>
  </si>
  <si>
    <t>Reg. (EU) 965/2012 as amended, CAT.POL.A.320</t>
  </si>
  <si>
    <t>Reg. (EU) 965/2012 as amended, CAT.POL.A.305, (b)</t>
  </si>
  <si>
    <t>Reg. (EU) 965/2012 as amended, CAT.POL.A.330,  CAT.POL.A.335</t>
  </si>
  <si>
    <t>Reg. (EU) 965/2012 as amended, Annex I Definitions, GM1 Annex I Definitions. Note that "slippery wet runway" is also a relevant term, since ED Decision 2022/012/R</t>
  </si>
  <si>
    <t>Reg. (EU) 965/2012 as amended, Annex I Definitions, GM1 Annex I Definitions. Note that some terms are modified with ED Decision 2022/012/R</t>
  </si>
  <si>
    <t>Reg. (EU) 965/2012 as amended, CAT.POL.A.210</t>
  </si>
  <si>
    <t>Reg. (EU) 965/2012 as amended, CAT.POL.A.215,
AMC1 CAT.POL.A.215</t>
  </si>
  <si>
    <t>Reg. (EU) 965/2012 as amended, CAT.POL.A.230,
CAT.POL.A.235
GM2 CAT.POL.A.230 &amp; CAT.POL.A.235</t>
  </si>
  <si>
    <t>Reg. (EU) 965/2012 as amended, CAT.POL.A.310, (a)</t>
  </si>
  <si>
    <t>See Reg (EU) 965/2012 as amended, CAT.OP.MPA.181, CAT.OP.MPA.191 and associated AMCs. "Extra fuel" is amended and "Discretionary fuel" is added.</t>
  </si>
  <si>
    <t>Reg. (EU) 965/2012 as amended, CAT.POL.MAB.100 and associated AMCs</t>
  </si>
  <si>
    <t>Reg. (EU) 965/2012 as amended, CAT.POL.MAB.100, AMC1 CAT.POL.MAB.100(b)</t>
  </si>
  <si>
    <t>Reg. (EU) 923/2012 as amended, SERA.15015; CS ACNS.B.DLS.020</t>
  </si>
  <si>
    <t>See Reg. (EU) 965/2012 as amended, CAT.IDE.A.185</t>
  </si>
  <si>
    <t>See Reg. (EU) 965/2012 as amended, CAT.IDE.A.190, awareness (not detailed knowledge) of the associated AMCs</t>
  </si>
  <si>
    <t>Reg. (EU) 965/2012 as amended, Article 1 Subject matter and scope</t>
  </si>
  <si>
    <t>Reg. (EU) 965/2012 as amended, Article 2 Definitions</t>
  </si>
  <si>
    <t>Note ICAO Annex 8 refers to renewal, EU Regulation refers to continuing validity. ICAO Annex 8, Part II, Chapter 3.2 Eligibility, issuance and continued validity of a Certificate of Airworthiness; Chapter 3.5 Temporary loss of airworthiness; 
Chapter 3.6 Damage to aircraft; Reg. (EU) 2018/1139, Arti. 14; Reg. (EU) 748/2012 as amended, Part-21, 21.B.325, 21.B.326; Appendix IV to Part-21</t>
  </si>
  <si>
    <t>Note: awareness of the differences in scope, non-ICAO licence/ratings as per the Aircrew Regulation: ICAO Annex 1, 1.2, Note; Reg. (EU) 2018/1139 Art. 2 'Scope'; Reg. (EU) 1178/2011 as amended as amended, Appendix I to Part-ARA licence template</t>
  </si>
  <si>
    <t>Reg. (EU) 1178/2011 as amended, FCL.010 Definitions</t>
  </si>
  <si>
    <t>Reg. (EU) 1178/2011 as amended, FCL.010 Definitions;
Note: 'rating' is defined in point 1.1 Definitions of ICAO Annex 1</t>
  </si>
  <si>
    <t>Reg. (EU) 1178/2011 as amended, Article 1 Subject matter</t>
  </si>
  <si>
    <t>Reg. (EU) 2018/1139, Article 21 and point 2 of Annex IV ‘Essential requirements for aircrew’ to this Regulation;  
Reg. (EU) 1178/2011 as amended, FCL.015 Application and issue, revalidation and renewal of licences, ratings and certificates</t>
  </si>
  <si>
    <t>Reg. (EU) 1178/2011 as amended, FCL.040 Exercise of the privileges of licences</t>
  </si>
  <si>
    <t>Reg. (EU) 1178/2011 as amended, FCL.055 Language proficiency</t>
  </si>
  <si>
    <t>Reg. (EU) 1178/2011 as amended, FCL.065 Curtailment of privileges of licence holders aged 60 years or more in commercial air transport</t>
  </si>
  <si>
    <t>Reg. (EU) 1178/2011 as amended, FCL.001 Competent authority</t>
  </si>
  <si>
    <t>Reg. (EU) 1178/2011 as amended, FCL.045 Obligation to carry and present documents</t>
  </si>
  <si>
    <t>Reg. (EU) 1178/2011 as amended, FCL.305 CPL — Privileges and conditions</t>
  </si>
  <si>
    <t>Reg. (EU) 1178/2011 as amended, FCL.505 ATPL — Privileges</t>
  </si>
  <si>
    <t>Reg. (EU) 1178/2011 as amended, FCL.405.A MPL — Privileges</t>
  </si>
  <si>
    <t>Reg. (EU) 1178/2011 as amended, FCL.705 Privileges of the holder of a class or type rating; FCL.720.A / FCL.720.H Experience requirements and prerequisites for the issue; FCL.740 Validity and renewal of class and type ratings; FCL.740.A / FCL.740.H Revalidation</t>
  </si>
  <si>
    <t>Reg. (EU) 1178/2011 as amended, FCL.610 IR — Prerequisites and crediting;
FCL.605 IR — Privileges and conditions;
FCL.625 IR — Validity, revalidation and renewal
FCL.835 Basic instrument rating (BIR)</t>
  </si>
  <si>
    <t>Reg. (EU) 1178/2011 as amended, FCL.800 Aerobatic rating; 
FCL.805 Sailplane towing and banner towing ratings;
FCL.810 Night rating; 
FCL.815 Mountain rating; 
FCL.820 Flight test rating.</t>
  </si>
  <si>
    <t>Reg. (EU) 1178/2011 as amended, MED.A.001 Competent authority;
MED.A.005 Scope;
MED.A.045 Validity, revalidation and renewal of medical certificates</t>
  </si>
  <si>
    <t>Reg. (EU) 1178/2011 as amended, MED.A.040 Issue, revalidation and renewal of medical certificates</t>
  </si>
  <si>
    <t>Reg. (EU) 1178/2011 as amended, MED.A.030 Medical certificates</t>
  </si>
  <si>
    <t>Reg. (EU) 1178/2011 as amended, MED.A.020 Decrease in medical fitness</t>
  </si>
  <si>
    <t>Reg. (EU) 1178/2011 as amended, FCL.300 CPL — Minimum age; 
Appendix 3, D. CPL integrated course — Aeroplanes, Flying Training (8, a–f);
Appendix 3, E. CPL modular course — Aeroplanes, Experience (12, a–e)</t>
  </si>
  <si>
    <t>Reg. (EU) 1178/2011 as amended, FCL.500 ATPL — Minimum age;
FCL.510.A ATPL(A) — Prerequisites, experience and crediting ((a) and (b));
FCL.510.H ATPL(H) — Prerequisites, experience and crediting</t>
  </si>
  <si>
    <t>Reg. (EU) 1178/2011 as amended, FCL.400.A MPL — Minimum age;
FCL.410.A MPL — Training course and theoretical knowledge examinations and Appendix 5 (items 1 to 8)</t>
  </si>
  <si>
    <t>Reg. (EU) 1178/2011 as amended, FCL.740 Validity and renewal of class and type ratings;
FCL.705 Privileges of the holder of a class or type rating;
FCL.720.A Experience requirements and prerequisites for the issue of class or type ratings — aeroplanes</t>
  </si>
  <si>
    <t>Reg. (EU) 923/2012 SERA as amended, Article 1 Subject matter and scope</t>
  </si>
  <si>
    <t>ICAO Annex 2, Chapter 2, 2.1 Territorial application of the rules of the air;
Article 1 'Subject matter and scope'; Reg. (EU) 923/2012 as amended, SERA.1001, SERA.2001</t>
  </si>
  <si>
    <t>Reg. (EU) 923/2012 as amended, SERA.2005 Compliance with the rules of the air, associated GM</t>
  </si>
  <si>
    <t>Reg. (EU) 923/2012 as amended, SERA.2010 Responsibilities</t>
  </si>
  <si>
    <t>Reg. (EU) 923/2012 as amended, SERA.2015 Authority of pilot-in-command of an aircraft</t>
  </si>
  <si>
    <t>Reg. (EU) 923/2012 as amended, SERA.2020 Problematic use of psychoactive substances</t>
  </si>
  <si>
    <t>Reg. (EU) 923/2012 SERA as amended, Section 3, Chapter 2 Avoidance of collisions (except water operations)</t>
  </si>
  <si>
    <t>Reg. (EU) 923/2012 as amended, SERA.3215 Lights to be displayed by aircraft; CS 25.1385; ICAO Annex 2, Chapter 3, 3.2.3; ICAO Annex 6, Part I, Chapter 6, 6.10 and Appendix 1; ICAO Annex 6, Part III, Chapter 4, 4.4</t>
  </si>
  <si>
    <t>Reg. (EU) 923/2012 SERA as amended, Appendix 1, Chapter 4 Marshalling signals</t>
  </si>
  <si>
    <t>Reg. (EU) 923/2012 as amended, SERA.3105 Minimum heights</t>
  </si>
  <si>
    <t>Reg. (EU) 923/2012 as amended, SERA.3110 Cruising levels</t>
  </si>
  <si>
    <t>Reg. (EU) 923/2012 as amended, SERA.3205 Proximity; SERA.3210 Right-of-way and associated GM</t>
  </si>
  <si>
    <t>Reg. (EU) 923/2012 as amended, SERA.3215 Lights to be displayed by aircraft;
SERA, Appendix 1, Chapter 3 Signals for aerodrome traffic</t>
  </si>
  <si>
    <t>Reg. (EU) 923/2012 as amended, SERA.3220 Simulated instrument flights</t>
  </si>
  <si>
    <t>Reg. (EU) 923/2012 as amended, SERA.3225 Operation on and in the vicinity of an aerodrome</t>
  </si>
  <si>
    <t>Reg. (EU) 923/2012 as amended, SERA.4001 Submission of a flight plan</t>
  </si>
  <si>
    <t>Reg. (EU) 923/2012 as amended, SERA.4015 Changes to a flight plan;
SERA.8020 Adherence to flight plan</t>
  </si>
  <si>
    <t>Reg. (EU) 923/2012 as amended, SERA.8020 Adherence to flight plan</t>
  </si>
  <si>
    <t>Reg. (EU) 923/2012 as amended, SERA.4020 Closing a flight plan</t>
  </si>
  <si>
    <t>Reg. (EU) 923/2012 as amended, SERA.8015 Air traffic control clearances</t>
  </si>
  <si>
    <t>Reg. (EU) 923/2012 as amended, SERA.8025 Position reports</t>
  </si>
  <si>
    <t>Reg. (EU) 923/2012 as amended, SERA.14083; 
ICAO Annex 2, Chapter 3, 3.6.5.2</t>
  </si>
  <si>
    <t>Reg. (EU) 923/2012 as amended, SERA.11005 Unlawful interference and associated AMC/GM</t>
  </si>
  <si>
    <t>Reg. (EU) 923/2012 as amended, SERA.5001 VMC visibility and distance from cloud minima;
SERA.5005 Visual flight rules and associated AMC/GM;
SERA.5010 Special VFR in control zones and associated AMC/GM; SERA Appendix 3 Table of cruising levels</t>
  </si>
  <si>
    <t>Reg. (EU) 923/2012 as amended, SERA.5015 Instrument flight rules (IFR) - Rules applicable to all IFR flights and associated GM; SERA.5020 IFR - Rules applicable to IFR flights within controlled airspace; SERA.5025 IFR - Rules applicable to IFR flights outside controlled airspace; SERA Appendix 3 Table of cruising levels</t>
  </si>
  <si>
    <t>Reg. (EU) 923/2012 as amended, SERA Art. 2 Definitions; SERA.11015 Interception; ICAO Doc 9433, 1.2 Circumstances in which interception may occur</t>
  </si>
  <si>
    <t>Reg. (EU) 923/2012 as amended, SERA.11015 Interception</t>
  </si>
  <si>
    <t xml:space="preserve">Reg. (EU) 923/2012 as amended, SERA.11015 Interception, Tables S11-1, S11-2, S11-3 </t>
  </si>
  <si>
    <t>See also Reg. (EU) 2017/373 as amended, Annex I Definitions (to ATM/ANS Regulation), ATS.TR.125, ATS.TR.130 and associated GM, ATS.TR.140 and associated GM</t>
  </si>
  <si>
    <t>ICAO Doc 8168, Volume III, Section 2, Chapter 2; Reg. (EU) 2017/373 as amended, Annex IV, ATS.TR.130 and associated GM</t>
  </si>
  <si>
    <t>ICAO Doc 8168, Volume I, Part I, Section 1 Definitions, abbreviations and acronyms and units of measurement; see also Reg. (EU) 2017/373 as amended, Annex I Definitions</t>
  </si>
  <si>
    <t>ICAO Doc 8168, Volume III, Section 1 Definitions; Reg. (EU) 2017/373 as amended, Annex I Definitions</t>
  </si>
  <si>
    <t>ICAO Doc 8168, Volume III, Section 2, Chapter 2;  ICAO Doc 4444, Chapter 4, 4.10.4 Provision of altimeter setting information; Reg. (EU) 2017/373 as amended, ATS.TR.140 and associated GM</t>
  </si>
  <si>
    <t>ICAO Doc 8168, Volume III, Section 2, Chapter 2; Reg. (EU) 2017/373 as amended, Annex IV, ATS.TR.125</t>
  </si>
  <si>
    <t>See also Reg. (EU) 2017/373 as amended, Annex I Definitions (to ATM/ANS Regulation); Part-ATS, Subpart TR</t>
  </si>
  <si>
    <t>See also Reg. (EU) 2017/373 as amended, Annex I Definitions (to ATM/ANS Regulation); Part-ATS, Subpart TR, Section 2 ATC service</t>
  </si>
  <si>
    <t>See also Reg. (EU) 2017/373 as amended, Annex I Definitions (to ATM/ANS Regulation); Part-ATS, Subpart TR, Section 3 FIS</t>
  </si>
  <si>
    <t>See also Reg. (EU) 2017/373 as amended, Annex I Definitions (to ATM/ANS Regulation); Part-ATS, Subpart TR, Section 4 Alerting service</t>
  </si>
  <si>
    <t>ICAO Doc 4444, Foreword, 2 Scope and purpose, 2.1; Reg. (EU) 2017/373 as amended, ATS.TR.235</t>
  </si>
  <si>
    <t>See also Reg. (EU) 2017/373 as amended, ATS.TR.210 and related AMC/GM</t>
  </si>
  <si>
    <t>See also Reg. (EU) 2017/373 as amended, ATS.TR.220 and associated AMC/GM</t>
  </si>
  <si>
    <t>ICAO Doc 4444, Chapter 1 Definitions; Reg. (EU) 2017/373 as amended, Annex I Definitions</t>
  </si>
  <si>
    <t>ICAO Doc 4444, Chapter 6, 6.2 Essential local traffic; Reg. (EU) 2017/373 as amended, Annex I Definitions</t>
  </si>
  <si>
    <t>ICAO Annex 15, Chapter 5, 5.2.1, Note 1; PANS-AIM (ICAO Doc 10066), Chapter 5, 5.2.1.1; Reg. (EU) 2017/373 as amended, Appendix 1 to Part-AIS</t>
  </si>
  <si>
    <t>ICAO Annex 15, Chapter 5, 5.2.1, Note 1; PANS-AIM (ICAO Doc 10066), Appendix 2;  Reg. (EU) 2017/373 as amended, Appendix 1 to Part-AIS</t>
  </si>
  <si>
    <t>ICAO Annex 15, Chapter 5, 5.2.6 Note; PANS-AIM (ICAO Doc 10066), Appendix 4 Instructions for the completion of the SNOWTAM format; Reg. (EU) 2017/373 as amended, Appendix 3 to Part-AIS; 
ADR.OPS.A.065 and Appendix 2, ADR Regulation</t>
  </si>
  <si>
    <t>ICAO Annex 15, Chapter 5, 5.2.6 Note; PANS-AIM (ICAO Doc 10066), Appendix 5 ASHTAM format; Reg. (EU) 2017/373 as amended, Appendix 4 to Part-AIS</t>
  </si>
  <si>
    <t>ICAO Annex 15, Chapter 6, 6.2; Reg. (EU) 2017/373 as amended, AIS.OR.505, AIS.TR.505 and associated AMC/GM</t>
  </si>
  <si>
    <t>ICAO Annex 15, Chapter 5, 5.2.4 Aeronautical Information Circulars; PANS-AIM (ICAO Doc 10066), Chapter 5, 5.2.2 Aeronautical Information Circulars (AIC); Reg. (EU) 2017/373 as amended, AIS.OR.320, AIS.TR.320</t>
  </si>
  <si>
    <t>ICAO Doc 8168, Volume III, Section 2, Chapter 2; AMC/GM to Part-ATS, AMC12 ATS.TR.210(a)(3) Operation of air traffic control service</t>
  </si>
  <si>
    <t>ICAO Doc 8168, Volume III, Section 2, Chapter 3; see also Reg. (EU) 923/2012 as amended, SERA.8015 (eb)</t>
  </si>
  <si>
    <t>ICAO Doc 8168, Volume III, Section 4, Chapter 1; see also Reg. (EU) 923/2912 as amended, SERA.13001, SERA.13020</t>
  </si>
  <si>
    <t>ICAO Doc 8168, Volume III, Section 4, Chapter 1; Reg. (EU) 923/2912 as amended, SERA.13005 and associated AMC/GM (Note code 7601 for specific conditions under radio comms failure is covered in LO 010.05.03.01.20)</t>
  </si>
  <si>
    <t>ICAO Doc 8168, Volume III, Section 4, Chapter 1; Reg. (EU) 923/2912 as amended, SERA.13010 and associated GM</t>
  </si>
  <si>
    <t>ICAO Doc 8168, Volume III, Section 4, Chapter 1; Reg. (EU) 923/2912 as amended, SERA.13001 and associated GM</t>
  </si>
  <si>
    <t>ICAO Doc 8168, Volume III, Section 4, Chapter 1; see also Reg. (EU) 923/2912 as amended, SERA.13020 and associated GM</t>
  </si>
  <si>
    <t>ICAO Doc 8168, Volume III, Section 4, Chapter 1; Reg. (EU) 923/2912 as amended, SERA.13020 and associated GM</t>
  </si>
  <si>
    <t>ICAO Doc 8168, Volume III, Section 4, Chapter 1; Reg. (EU) 923/2912 as amended, SERA.6005; SERA.13001, SERA.13015</t>
  </si>
  <si>
    <t>See also Reg. (EU) 923/2912 as amended, SERA.11014 &amp; associated GM</t>
  </si>
  <si>
    <t>ICAO Doc 8168, Volume III, Section 4, Chapter 3, 3.2 Use of ACAS indications; see also Reg. (EU) 923/2912 as amended, SERA.11014</t>
  </si>
  <si>
    <t>ICAO Doc 8168, Volume III, Section 4, Chapter 3, 3.2 Use of ACAS indications; see also Reg. (EU) 923/2912 as amended, SERA.11014 and associated GM</t>
  </si>
  <si>
    <t>ICAO Annex 11, Chapter 2, 2.6 Classification of airspaces and Annex 11, Appendix 4; Reg. (EU) 923/2912 as amended, SERA.6001 and associated AMC/GM; SERA Appendix 4</t>
  </si>
  <si>
    <t>ICAO Annex 11, Chapter 3, 3.3 Operation of air traffic control service; Reg. (EU) 923/2912 as amended, SERA.8015</t>
  </si>
  <si>
    <t>ICAO Annex 11, Chapter 3, 3.7.1 Contents of clearances; ICAO Doc 4444, Chapter 12, 12.2.7; Reg. (EU) 923/2912 as amended, SERA.8015</t>
  </si>
  <si>
    <t>ICAO Doc 4444, Chapter 4, 4.5 Air traffic control clearances, 4.5.1 Scope and purpose; see also Reg. (EU) 2017/373 as amended, ATS.TR.235</t>
  </si>
  <si>
    <t>ICAO Doc 4444, Chapter 4, 4.5 Air traffic control clearances, 4.5.1 Scope and purpose; see also Reg. (EU) 923/2912 as amended, SERA.8015</t>
  </si>
  <si>
    <t>ICAO Doc 4444, Chapter 4, 4.5 Air traffic control clearances, 4.5.1 Scope and purpose; Reg. (EU) 923/2912 as amended, SERA.2010; GM1 ATS.TR.235</t>
  </si>
  <si>
    <t>ICAO Doc 4444, Chapter 4, 4.5 Air traffic control clearances, 4.5.1 Scope and purpose; Reg. (EU) 2017/373 as amended, ATS.TR.235</t>
  </si>
  <si>
    <t>ICAO Doc 4444, Chapter 4, 4.5.7 Description of air traffic control clearances, 4.5.7.1 Clearance limit; Reg. (EU) 2017/373 as amended, ATS.TR.235, (b)(2), associated AMC/GM</t>
  </si>
  <si>
    <t>ICAO Doc 4444, Chapter 4, 4.5.7 Description of air traffic control clearances, 4.5.7.2 Route of flight;Reg. (EU) 2017/373 as amended,  ATS.TR.235, (b); GM1 ATS.TR.235(b)(3)(i)</t>
  </si>
  <si>
    <t>ICAO Doc 4444, Chapter 4, 4.5.7.5 Readback of clearances; Reg. (EU) 923/2012 as amended, SERA.8015; SERA.14055</t>
  </si>
  <si>
    <t>ICAO Doc 4444, Chapter 4, 4.8 Change from IFR to VFR flight; see also Reg. (EU) 923/2012 as amended, SERA.5015</t>
  </si>
  <si>
    <t>ICAO Doc 4444, Chapter 4, 4.8 Change from IFR to VFR flight; see also Reg. (EU) 923/2012 as amended, SERA.5015; Reg. (EU) 2017/373 as amended, ATS.TR.230, (b), GM3 ATS.TR.230(b)(2)</t>
  </si>
  <si>
    <t>ICAO Doc 4444, Chapter 4, 4.10.1 Expression of vertical position of aircraft; Reg. (EU) 923/2012 as amended, SERA.8025; Reg. (EU) 2017/373 as amended, ATS.TR.125</t>
  </si>
  <si>
    <t>ICAO Doc 4444, Chapter 4, 4.10.1 Expression of vertical position of aircraft; Reg. (EU) 2017/373 as amended, ATS.TR.125</t>
  </si>
  <si>
    <t>ICAO Doc 4444, Chapter 4, 4.10.4 Provision of altimeter setting information; Reg. (EU) 2017/373 as amended, MET.TR.205, (g)</t>
  </si>
  <si>
    <t>ICAO Doc 4444, Chapter 4, 4.10.4 Provision of altimeter setting information; Reg. (EU) 2017/373 as amended, ATS.TR.135, and associated GM</t>
  </si>
  <si>
    <t>ICAO Doc 4444, Chapter 4, 4.10.1 Expression of vertical position of aircraft; Reg. (EU) 923/2012 as amended, SERA.3110, SERA.8015</t>
  </si>
  <si>
    <t>ICAO Doc 4444, Chapter 4, 4.10.2 Determination of the transition level; Reg. (EU) 2017/373 as amended, ATS.TR.130, GM1 ATS.TR.130</t>
  </si>
  <si>
    <t>ICAO Doc 4444, Chapter 4, 4.10.4 Provision of altimeter setting information; Reg. (EU) 2017/373 as amended, ATS.TR.140 and associated GM</t>
  </si>
  <si>
    <t>ICAO Doc 4444, Chapter 4, 4.11.1 Transmission of position reports, 4.11.1.1; Reg. (EU) 923/2012 as amended, SERA.8025 and associated AMC</t>
  </si>
  <si>
    <t>ICAO Doc 4444, Chapter 4, 4.11.2 Contents of voice position reports; Reg. (EU) 923/2012 as amended, SERA.8025; Appendix 5 to SERA</t>
  </si>
  <si>
    <t>ICAO Doc 4444, Chapter 4, 4.11.2 Contents of voice position reports; Reg. EU) 923/2012 as amended, Appendix 5 to SERA</t>
  </si>
  <si>
    <t>ICAO Doc 4444, Chapter 4, 4.11.2 Contents of voice position reports, 4.11.3; see also Reg. (EU) 923/2012 as amended, SERA.8025, SERA.14065</t>
  </si>
  <si>
    <t>ICAO Doc 4444, Chapter 4, 4.11.2 Contents of voice position reports; Reg. (EU) 923/2012 as amended, SERA.8025, SERA.14065</t>
  </si>
  <si>
    <t>ICAO Doc 4444, Chapter 4, 4.12.3 Contents of special air-reports 4.12.3.1 (a to l inclusive); see also Reg. (EU) 923/2012 as amended, SERA.12005</t>
  </si>
  <si>
    <t>ICAO Doc 4444, Chapter 5, 5.4.1 Lateral separation, 5.4.1.1.2; Reg. (EU) 923/2012 as amended, SERA.8005</t>
  </si>
  <si>
    <t>ICAO Doc 4444, Chapter 5, 5.4.2; Reg. (EU) 923/2012 as amended, SERA.8005</t>
  </si>
  <si>
    <t>ICAO Doc 4444, Chapter 7, 7.1.3 Failure or irregularity of aids and equipment; see also Reg. (EU) 2017/373 as amended, ATS.OR.140</t>
  </si>
  <si>
    <t>ICAO Doc 4444, Chapter 7, 7.14 Suspension of visual flight rules operations; see also Reg. (EU) 2017/373 as amended, ATS.TR.145</t>
  </si>
  <si>
    <t>See also Reg. (EU) 2017/373 as amended, ATS.TR.155 ATS surveillance services &amp; associated AMC, GM</t>
  </si>
  <si>
    <t>ICAO Doc 4444, Chapter 8, 8.6.5 Vectoring; see also Reg. (EU) 2017/373 as amended, ATS.TR.155, (c)(3), associated AMC, GM</t>
  </si>
  <si>
    <t>ICAO Doc 4444, Chapter 8, 8.9.7.1 Surveillance radar approach; see also Reg. (EU) 2017/373 as amended, ATS.TR.155, (c)(3), associated AMC, GM</t>
  </si>
  <si>
    <t>ICAO Doc 4444, Chapter 8, 8.8.1 Emergencies; see also Reg. (EU) 923/2012 as amended, SERA.13005, (a)</t>
  </si>
  <si>
    <t>ICAO Doc 4444, Chapter 9, 9.1.4.1 Objective and basic principles; Reg. (EU) 923/2012 as amended, SERA.14090</t>
  </si>
  <si>
    <t>ICAO Doc 4444, Chapter 9, 9.1.4.1 Objective and basic principles; Reg. (EU) 923/2012 as amended, SERA.6001 and associated AMC/GM</t>
  </si>
  <si>
    <t>ICAO Doc 4444, Chapter 9, 9.1.4.1.3; Reg. (EU) 923/2012 as amended, SERA.14090</t>
  </si>
  <si>
    <t xml:space="preserve">ICAO Doc 4444, Chapter 15, 15.1 Emergency procedures; see also Reg. (EU) 923/2012 as amended, SERA.11005 </t>
  </si>
  <si>
    <t>ICAO Doc 4444, Chapter 15, 15.1.1 General; 15.1.2 Priority; 15.1.3 Unlawful interference and aircraft bomb threat; see also Reg. (EU) 923/2012 as amended, SERA.11001</t>
  </si>
  <si>
    <t>ICAO Doc 4444, Chapter 15, 15.3 Air-ground communications failure; Chapter 8, 8.8.3 Failure of equipment; Reg. (EU) 923/2012 as amended, SERA.14083</t>
  </si>
  <si>
    <t>ICAO Doc 4444, Chapter 15, 15.3.5; Reg. (EU) 923/2012 as amended, SERA.14083</t>
  </si>
  <si>
    <t>ICAO Doc 4444, Chapter 15, 15.5.1 Strayed or unidentified aircraft; Reg. (EU) 923/2012 as amended, SERA Article 2, Definitions</t>
  </si>
  <si>
    <t>Reg. (EU) 923/2012 as amended, SERA.14055</t>
  </si>
  <si>
    <t>ICAO Annex 15, Chapter 5, 5.2.4, Note; PANS-AIM (ICAO Doc 10066), Chapter 5, 5.2.2 Aeronautical Information Circulars (AIC), 5.2.2.3 to 5.2.2.9; Reg. (EU) 2017/373 as amended, AIS.TR.320</t>
  </si>
  <si>
    <t>Note that ICAO provisions are transposed in Reg. (EU) 2017/373 as amended, AIS.OR.405 &amp; GM; AIS.TR.405 and associated GM</t>
  </si>
  <si>
    <t>ICAO Annex 15, Chapter 5, 5.5 Pre-flight information service; PANS-AIM (ICAO Doc 10066), Chapter 5, 5.5 Pre-flight information;  ICAO Doc 4444, 7.5 Essential information on aerodrome conditions; see also Reg. (EU) 2017/373 as amended, AIS.OR.405</t>
  </si>
  <si>
    <t>ICAO Annex 14, Volume 1, Chapter 2, 2.2 Aerodrome reference point; AMC/GM to Reg. (EU) 139/2014 as amended, GM1 ADR.OPS.A.005</t>
  </si>
  <si>
    <t>ICAO Annex 14, Volume 1, Attachment A, 3. Calculation of declared distances; AMC/GM to Reg. (EU) 139/2014 as amended, GM1 ADR.OPS.A.005</t>
  </si>
  <si>
    <t>ICAO Annex 14, Volume 1, Chapter 1, 1.1 Definitions and Chapter 2, 2.9 Condition of the movement area and related facilities
Reg. (EU) 139/2014 as amended, Annex I Definitions; ICAO Doc 9981, Part II, Table II-2-5; AMC/GM to Reg. (EU) 139/2014 AMC1 ADR.OPS.B.037(a)</t>
  </si>
  <si>
    <t>Fixed objects: ICAO Annex 14, Volume 1, Chapter 6, 6.2.3.1; CS ADR-DSN.Q.845, (a); Mobile objects: ICAO Annex 14, Volume 1, Chapter 6, 6.2.2.1; Reg. (EU) 139/2014 as amended, ADR.OPS.B.080</t>
  </si>
  <si>
    <t>ICAO Annex 14, Volume 1, Chapter 6, 6.2.2 Mobile objects: 6.2.2.1, 6.2.2.2; 6.2.2.3; 6.2.2.4; Reg. (EU) 139/2014 as amended, ADR.OPS.B.080 and associated AMC/GM;
ICAO Annex 14, Volume 1, Chapter 6, 6.2.3 Fixed objects: 6.2.3.1; 6.2.3.2; 6.2.3.3; CS ADR-DSN.Q.845; GM1 ADR-DSN.Q.845</t>
  </si>
  <si>
    <t>ICAO Annex 14, Volume 1, Chapter 1, 1.1 Definitions; Reg. (EU) 139/2014 as amended, Annex I Definitions</t>
  </si>
  <si>
    <t>ICAO Annex 14, Volume 1, Chapter 2, 2.9 Condition of the movement area and related facilities;
Reg. (EU) 139/2014 as amended, ADR.OPS.A.015; ADR.OPS.B.015</t>
  </si>
  <si>
    <t>ICAO Annex 14, Volume 1, Chapter 2, 2.9.5 Condition of the movement area and related facilities;
Reg. (EU) 139/2014 as amended, ADR.OPS.A.065</t>
  </si>
  <si>
    <t>ICAO Annex 14, Volume 1, Attachment A, 6. Runway condition report for reporting runway surface condition; ICAO Doc 9981, Part II, Table II-2-5; AMC/GM to Reg. (EU) 139/2014 as amended, AMC1 ADR.OPS.B.037(a); AMC/GM to Part-CAT, AMC1 CAT.OP.MPA.311</t>
  </si>
  <si>
    <t>Reg. (EU) 923/2012 as amended, SERA Appendix 1 Signals, 3.2 Visual ground signals</t>
  </si>
  <si>
    <t>ICAO Annex 14, Volume 1, Chapter 5, 5.3.5.24 to 5.3.5.27 PAPI and APAPI; CS ADR-DSN.M.645</t>
  </si>
  <si>
    <t>ICAO Annex 14, Volume 1, Chapter 5.4 Signs; CS ADR-DSN.N.775</t>
  </si>
  <si>
    <t>ICAO Annex 14, Volume 1, Chapter 9, 9.5 Apron management service; Reg. (EU) 923/2012 as amended, SERA.3210 and associated GM</t>
  </si>
  <si>
    <t>ICAO Annex 14, Volume 1, Chapter 9, 9.6 Ground servicing of aircraft; see also Reg. (EU) 139/2014 as amended, ADR.OPS.D.060; Reg. (EU) 965/2012 as amended, CAT.OP.MPA.200</t>
  </si>
  <si>
    <t>ICAO Annex 2, Chapter 3, 3.7 Unlawful interference; Reg. (EU) 923/2012 as amended, SERA.11005 and associated AMC/GM</t>
  </si>
  <si>
    <t>ICAO Doc 4444, Chapter 15, 15.1.3 Unlawful interference and aircraft bomb threat; Reg. (EU) 923/2012 as amended, SERA.11005 &amp; associated AMC/GM</t>
  </si>
  <si>
    <t xml:space="preserve">PERFORMANCE - HELICOPTERS </t>
  </si>
  <si>
    <t>034.00.00.00</t>
  </si>
  <si>
    <t>034.01.00.00</t>
  </si>
  <si>
    <t>034.01.01.00</t>
  </si>
  <si>
    <t>034.01.01.01</t>
  </si>
  <si>
    <t xml:space="preserve">Interpret the airworthiness requirements of CS-27 and CS-29. </t>
  </si>
  <si>
    <t>034.01.01.01.01</t>
  </si>
  <si>
    <t>CS-27, Subpart A, CS 27.1
CS-29, Subpart A, CS 29.1</t>
  </si>
  <si>
    <t>Name the general differences between helicopters certified according to CS-27 and CS-29.</t>
  </si>
  <si>
    <t>034.01.01.01.02</t>
  </si>
  <si>
    <t xml:space="preserve">Operational regulations </t>
  </si>
  <si>
    <t>034.01.01.02</t>
  </si>
  <si>
    <t>State that the person responsible for complying with operational procedures is the commander.</t>
  </si>
  <si>
    <t>034.01.01.02.01</t>
  </si>
  <si>
    <t>Use and interpret diagrams and tables associated with CAT A and CAT B procedures in order to select and develop Class 1, 2 and 3 performance profiles according to available heliport size and location (surface or elevated).</t>
  </si>
  <si>
    <t>034.01.01.02.02</t>
  </si>
  <si>
    <t>Interpret the charts showing minimum clearances associated with CAT A and CAT B procedures.</t>
  </si>
  <si>
    <t>034.01.01.02.03</t>
  </si>
  <si>
    <t>034.01.02.00</t>
  </si>
  <si>
    <t>Phases of flight</t>
  </si>
  <si>
    <t>034.01.02.01</t>
  </si>
  <si>
    <t>Explain the following phases of flight: take-off; climb; level flight; descent; approach and landing.</t>
  </si>
  <si>
    <t>034.01.02.01.01</t>
  </si>
  <si>
    <t>Describe the necessity for different take-off and landing procedures.</t>
  </si>
  <si>
    <t>034.01.02.01.02</t>
  </si>
  <si>
    <t>034.01.02.02</t>
  </si>
  <si>
    <t xml:space="preserve">Define the following terms: CAT A; CAT B; Performance Class 1, 2 and 3; congested area; elevated heliport; helideck; heliport; hostile environment; maximum operational passenger seating configuration (MOPSC); non-hostile environment; obstacle; rotor radius (R); take-off mass; touchdown and lift-off area (TLOF); safe forced landing; speed for best rate of climb (Vy); never exceed speed (VNE); velocity landing gear extended (VLE); velocity landing gear operation (VLO); cruising speed and maximum cruising speed. </t>
  </si>
  <si>
    <t>034.01.02.02.01</t>
  </si>
  <si>
    <t xml:space="preserve">Reg. (EU) 965/2012 as amended, Annex I Definitions; CAT.IDE.H.320; GM to Definitions, GM1 Annex I Definitions; ICAO Annex 14, Volume II, 1.1 Definitions; CAT.POL.H.110, (c); CS-Definitions, 1. General Definition and 2. Abbreviations and symbols
</t>
  </si>
  <si>
    <t>Define the following terms: reported headwind component; take-off decision point (TDP); defined point after take-off (DPATO); take-off distance required helicopter (TODRH); take-off distance available helicopter (TODAH); distance required (DR); rejected take-off distance required helicopter (RTODRH); rotation point (RP); committal point (CP); defined point before landing (DPBL); landing decision point (LDP); landing distance available helicopter (LDAH); landing distance required helicopter (LDRH); ditching (see operations).</t>
  </si>
  <si>
    <t>034.01.02.02.02</t>
  </si>
  <si>
    <t xml:space="preserve">AMC/GM to Part-CAT, GM1 CAT.POL.H.105(c)(3)(ii)(A); Reg. (EU) 965/2012 as amended, Annex I Definitions; CAT.IDE.H.320; GM to Definitions, GM1 Annex I Definitions; CS-27, Subpart D, AMC1 27.801 (a) (1); CS-29, Subpart D, AMC1 29.801 (a) (1)
</t>
  </si>
  <si>
    <t xml:space="preserve">Understand the meaning and significance of the acronyms AEO and OEI. </t>
  </si>
  <si>
    <t>034.01.02.02.03</t>
  </si>
  <si>
    <t>034.01.02.02.04</t>
  </si>
  <si>
    <t>034.01.02.02.05</t>
  </si>
  <si>
    <t>Define ‘VmaxRange’ (speed for maximum range) and VmaxEnd (speed for maximum endurance).</t>
  </si>
  <si>
    <t>034.01.02.02.06</t>
  </si>
  <si>
    <t xml:space="preserve">Define and calculate the gradient by using power, wind, and helicopter mass. </t>
  </si>
  <si>
    <t>034.01.02.02.07</t>
  </si>
  <si>
    <t xml:space="preserve">Explain the terms ‘operational ceiling’ and ‘absolute ceiling’. </t>
  </si>
  <si>
    <t>034.01.02.02.08</t>
  </si>
  <si>
    <t>Explain the term ‘service ceiling OEI’.</t>
  </si>
  <si>
    <t>034.01.02.02.09</t>
  </si>
  <si>
    <t>Explain the difference between hovering in ground effect (HIGE) and hovering out of ground effect (HOGE).</t>
  </si>
  <si>
    <t>034.01.02.02.10</t>
  </si>
  <si>
    <t>Power required/power available curves</t>
  </si>
  <si>
    <t>034.01.02.03</t>
  </si>
  <si>
    <t xml:space="preserve">Understand and interpret the power required/power available versus TAS graphs. </t>
  </si>
  <si>
    <t>034.01.02.03.01</t>
  </si>
  <si>
    <t>Height–velocity graphs</t>
  </si>
  <si>
    <t>034.01.02.04</t>
  </si>
  <si>
    <t xml:space="preserve">Understand and interpret height–velocity graphs. </t>
  </si>
  <si>
    <t>034.01.02.04.01</t>
  </si>
  <si>
    <t xml:space="preserve">Influencing variables on performance </t>
  </si>
  <si>
    <t>034.01.02.05</t>
  </si>
  <si>
    <t>Explain how the following factors affect helicopter performance: pressure altitude; humidity; temperature; wind; helicopter mass; helicopter configuration; helicopter centre of gravity (CG).</t>
  </si>
  <si>
    <t>034.01.02.05.01</t>
  </si>
  <si>
    <t xml:space="preserve">PERFORMANCE CLASS 3 - SINGLE-ENGINE HELICOPTERS </t>
  </si>
  <si>
    <t>034.02.00.00</t>
  </si>
  <si>
    <t xml:space="preserve">Effect of variables on single-engine (SE) helicopter performance </t>
  </si>
  <si>
    <t>034.02.01.00</t>
  </si>
  <si>
    <t>Effect of variables on SE helicopter performance</t>
  </si>
  <si>
    <t>034.02.01.01</t>
  </si>
  <si>
    <t>Determine the wind component, altitude and temperature for hovering, take-off and landing.</t>
  </si>
  <si>
    <t>034.02.01.01.01</t>
  </si>
  <si>
    <t>Explain that operations are to be conducted only from/to heliports and over such routes, areas and diversions contained in a non-hostile environment where a safe forced landing can be carried out (point CAT.OP.MPA.137 of the EU Regulation on air operations, except when the helicopter is approved to operate in accordance with point CAT.POL.H.420). (Consider the exception: Operations may be conducted in a hostile environment. Ground level exposure - and exposure for elevated final approach and take-off areas (FATOs) or helidecks in non-hostile environments - is allowed for operations approved under CAT.POL.H.305, during the take-off and landing phases.)</t>
  </si>
  <si>
    <t>034.02.01.01.02</t>
  </si>
  <si>
    <t>Reg. (EU) 965/2012 as amended, CAT.OP.MPA.137, CAT.POL.H.420</t>
  </si>
  <si>
    <t>Explain the effect of temperature, wind and altitude on climb, cruise and descent performance.</t>
  </si>
  <si>
    <t>034.02.01.01.03</t>
  </si>
  <si>
    <t>034.02.02.00</t>
  </si>
  <si>
    <t>Take-off and landing (including hover)</t>
  </si>
  <si>
    <t>034.02.02.01</t>
  </si>
  <si>
    <t xml:space="preserve">Explain the take-off and landing requirements. </t>
  </si>
  <si>
    <t>034.02.02.01.01</t>
  </si>
  <si>
    <t xml:space="preserve">Explain the maximum allowed take-off and landing mass. </t>
  </si>
  <si>
    <t>034.02.02.01.02</t>
  </si>
  <si>
    <t>Reg. (EU) 965/2012 as amended, CAT.POL.H.405
CAT.POL.H.415</t>
  </si>
  <si>
    <t xml:space="preserve">Explain that mass has to be restricted to HIGE. </t>
  </si>
  <si>
    <t>034.02.02.01.03</t>
  </si>
  <si>
    <t xml:space="preserve">Explain that if HIGE is unlikely to be achieved (for example, blocked by an obstruction), then mass must be restricted to HOGE. </t>
  </si>
  <si>
    <t>034.02.02.01.04</t>
  </si>
  <si>
    <t>034.02.03.00</t>
  </si>
  <si>
    <t>Climb, cruise and descent (capabilities)</t>
  </si>
  <si>
    <t>034.02.03.01</t>
  </si>
  <si>
    <t>State that the helicopter must be capable of flying its intended track without flying below the appropriate minimum flight altitude and be able to perform a safe forced landing.</t>
  </si>
  <si>
    <t>034.02.03.01.01</t>
  </si>
  <si>
    <t>Reg. (EU) 965/2012 as amended, CAT.POL.H.410</t>
  </si>
  <si>
    <t>Explain the effect of altitude on the maximum endurance speed.</t>
  </si>
  <si>
    <t>034.02.03.01.02</t>
  </si>
  <si>
    <t>Use of helicopter performance data</t>
  </si>
  <si>
    <t>034.02.04.00</t>
  </si>
  <si>
    <t>Take-off (including hover)</t>
  </si>
  <si>
    <t>034.02.04.01</t>
  </si>
  <si>
    <t xml:space="preserve">Find the maximum wind component. </t>
  </si>
  <si>
    <t>034.02.04.01.01</t>
  </si>
  <si>
    <t>Find the maximum allowed take-off mass for certain conditions.</t>
  </si>
  <si>
    <t>034.02.04.01.02</t>
  </si>
  <si>
    <t>Find the height–velocity parameters.</t>
  </si>
  <si>
    <t>034.02.04.01.03</t>
  </si>
  <si>
    <t>034.02.04.02</t>
  </si>
  <si>
    <t>Find the time, distance and fuel required to climb for certain conditions.</t>
  </si>
  <si>
    <t>034.02.04.02.01</t>
  </si>
  <si>
    <t>Find the rate of climb under given conditions and the best rate-of-climb speed VY.</t>
  </si>
  <si>
    <t>034.02.04.02.02</t>
  </si>
  <si>
    <t>034.02.04.03</t>
  </si>
  <si>
    <t>Find the cruising speed and fuel consumption for certain conditions.</t>
  </si>
  <si>
    <t>034.02.04.03.01</t>
  </si>
  <si>
    <t>Calculate the range and endurance under given conditions.</t>
  </si>
  <si>
    <t>034.02.04.03.02</t>
  </si>
  <si>
    <t>Landing (including hover)</t>
  </si>
  <si>
    <t>034.02.04.04</t>
  </si>
  <si>
    <t>034.02.04.04.01</t>
  </si>
  <si>
    <t>Find the maximum allowed landing mass for certain conditions.</t>
  </si>
  <si>
    <t>034.02.04.04.02</t>
  </si>
  <si>
    <t>034.02.04.04.03</t>
  </si>
  <si>
    <t>PERFORMANCE CLASS 2 General remark: The Learning Objectives for Performance Class 2 are principally identical with those for Performance Class 1. (See 034 04 00 00) Additional Learning Objectives are shown below.</t>
  </si>
  <si>
    <t>034.03.00.00</t>
  </si>
  <si>
    <t>Operations without an assured safe forced landing capability</t>
  </si>
  <si>
    <t>034.03.01.00</t>
  </si>
  <si>
    <t xml:space="preserve">Responsibility for operations without an assured safe forced landing capability </t>
  </si>
  <si>
    <t>034.03.01.01</t>
  </si>
  <si>
    <t>State the responsibility of the operator for assuring safe forced landings (point CAT.POL.H.305 of the EU Regulation on air operations).</t>
  </si>
  <si>
    <t>034.03.01.01.01</t>
  </si>
  <si>
    <t>Reg. (EU) 965/2012 as amended, CAT.POL.H.305</t>
  </si>
  <si>
    <t>034.03.02.00</t>
  </si>
  <si>
    <t>Take-off requirements</t>
  </si>
  <si>
    <t>034.03.02.01</t>
  </si>
  <si>
    <t xml:space="preserve">State the climb and other requirements for take-off. </t>
  </si>
  <si>
    <t>034.03.02.01.01</t>
  </si>
  <si>
    <t>Reg. (EU) 965/2012 as amended, CAT.POL.H.310,
CAT.POL.H.315</t>
  </si>
  <si>
    <t xml:space="preserve">Take-off flight path </t>
  </si>
  <si>
    <t>034.03.03.00</t>
  </si>
  <si>
    <t>Take-off flight path requirements</t>
  </si>
  <si>
    <t>034.03.03.01</t>
  </si>
  <si>
    <t xml:space="preserve">State the height above the take-off surface at which at least the requirements for the take-off flight path for Performance Class 1 are to be met. </t>
  </si>
  <si>
    <t>034.03.03.01.01</t>
  </si>
  <si>
    <t>Reg. (EU) 965/2012 as amended, CAT.POL.H.315</t>
  </si>
  <si>
    <t>034.03.04.00</t>
  </si>
  <si>
    <t>Landing requirements</t>
  </si>
  <si>
    <t>034.03.04.01</t>
  </si>
  <si>
    <t>State the requirements for the climb capability when OEI.</t>
  </si>
  <si>
    <t>034.03.04.01.01</t>
  </si>
  <si>
    <t>Reg. (EU) 965/2012 as amended, CAT.POL.H.325</t>
  </si>
  <si>
    <t>State the options for a Performance Class 2 operation in the case of a critical power-unit failure at any point in the approach path.</t>
  </si>
  <si>
    <t>034.03.04.01.02</t>
  </si>
  <si>
    <t>State the limitations for operations to/from a helideck.</t>
  </si>
  <si>
    <t>034.03.04.01.03</t>
  </si>
  <si>
    <t>PERFORMANCE CLASS 1 - HELICOPTERS CERTIFIED ACCORDING TO CS-29 ONLY</t>
  </si>
  <si>
    <t>034.04.00.00</t>
  </si>
  <si>
    <t>034.04.01.00</t>
  </si>
  <si>
    <t>034.04.01.01</t>
  </si>
  <si>
    <t xml:space="preserve">Explain the effects of the following variables on the flight-path and take-off distances: take-off with HIGE or HOGE; take-off procedure; obstacle clearances both laterally and vertically; take-off from non-elevated heliports; take-off from elevated heliports or helidecks; take-off from a TLOF. </t>
  </si>
  <si>
    <t>034.04.01.01.01</t>
  </si>
  <si>
    <t>Reg. (EU) 965/2012 as amended, CAT.POL.H.205</t>
  </si>
  <si>
    <t>Explain the effects of the following variables on take-off distances: mass; take-off configuration; bleed-air configurations.</t>
  </si>
  <si>
    <t>034.04.01.01.02</t>
  </si>
  <si>
    <t>Explain the effects of the following meteorological conditions on take-off distances: wind; temperature; pressure altitude.</t>
  </si>
  <si>
    <t>034.04.01.01.03</t>
  </si>
  <si>
    <t>Explain the take-off distances for specified conditions and configuration for AEO and OEI.</t>
  </si>
  <si>
    <t>034.04.01.01.04</t>
  </si>
  <si>
    <t>Explain the effect of obstacles on the take-off distance required.</t>
  </si>
  <si>
    <t>034.04.01.01.05</t>
  </si>
  <si>
    <t>State the assumed reaction time between engine failure and recognition.</t>
  </si>
  <si>
    <t>034.04.01.01.06</t>
  </si>
  <si>
    <t>CS 29.143 (e)</t>
  </si>
  <si>
    <t>Explain that the flight must be carried out visually up to TDP.</t>
  </si>
  <si>
    <t>034.04.01.01.07</t>
  </si>
  <si>
    <t>Rejected take-off distance required (helicopter) (RTODR(H))</t>
  </si>
  <si>
    <t>034.04.01.02</t>
  </si>
  <si>
    <t>Explain RTODR(H) for specified conditions and configuration for AEO and OEI.</t>
  </si>
  <si>
    <t>034.04.01.02.01</t>
  </si>
  <si>
    <t>Explain the time-to-decide allowance (decision time) and deceleration procedure.</t>
  </si>
  <si>
    <t>034.04.01.02.02</t>
  </si>
  <si>
    <t>034.04.01.03</t>
  </si>
  <si>
    <t>034.04.01.04</t>
  </si>
  <si>
    <t>Define the segments of the take-off flight path.</t>
  </si>
  <si>
    <t>034.04.01.04.01</t>
  </si>
  <si>
    <t>Explain the effect of changes in the configuration on power and speed in the segments.</t>
  </si>
  <si>
    <t>034.04.01.04.02</t>
  </si>
  <si>
    <t xml:space="preserve">Explain the climb-gradient requirements for OEI. </t>
  </si>
  <si>
    <t>034.04.01.04.03</t>
  </si>
  <si>
    <t>State the minimum altitude over the take-off path when flying at the take-off safety speed in a Category A helicopter (VTOSS).</t>
  </si>
  <si>
    <t>034.04.01.04.04</t>
  </si>
  <si>
    <t xml:space="preserve">Describe the influence of airspeed selection, acceleration and turns on the climb gradient and best rate-of-climb speed. </t>
  </si>
  <si>
    <t>034.04.01.04.05</t>
  </si>
  <si>
    <t>034.04.01.05</t>
  </si>
  <si>
    <t>Describe the operational regulations for obstacle clearance of the take-off flight path in the departure sector with OEI.</t>
  </si>
  <si>
    <t>034.04.01.05.01</t>
  </si>
  <si>
    <t>Reg. (EU) 965/2012 as amended, CAT.POL.H.210</t>
  </si>
  <si>
    <t>034.04.01.06</t>
  </si>
  <si>
    <t>Determine from helicopter performance data sheets the maximum mass that satisfies the operational regulations for take-off in terms of regulated take-off mass, TODRH and minimum gradients for climb and obstacle clearance.</t>
  </si>
  <si>
    <t>034.04.01.06.01</t>
  </si>
  <si>
    <t>034.04.02.00</t>
  </si>
  <si>
    <t>034.04.02.01</t>
  </si>
  <si>
    <t>Explain the effect of climbing with best rate-of-climb speed (VY).</t>
  </si>
  <si>
    <t>034.04.02.01.01</t>
  </si>
  <si>
    <t>Explain the influence of altitude on VY.</t>
  </si>
  <si>
    <t>034.04.02.01.02</t>
  </si>
  <si>
    <t>Use of helicopter flight data</t>
  </si>
  <si>
    <t>034.04.02.02</t>
  </si>
  <si>
    <t>Find the rate of climb and calculate the time to climb to a given altitude.</t>
  </si>
  <si>
    <t>034.04.02.02.01</t>
  </si>
  <si>
    <t>034.04.03.00</t>
  </si>
  <si>
    <t>Cruise techniques</t>
  </si>
  <si>
    <t>034.04.03.01</t>
  </si>
  <si>
    <t>Explain the cruise procedures for ‘maximum endurance’ and ‘maximum range’.</t>
  </si>
  <si>
    <t>034.04.03.01.01</t>
  </si>
  <si>
    <t>034.04.03.02</t>
  </si>
  <si>
    <t xml:space="preserve">Explain fuel flow in relation to true airspeed (TAS). </t>
  </si>
  <si>
    <t>034.04.03.02.01</t>
  </si>
  <si>
    <t>Explain the speed for maximum endurance.</t>
  </si>
  <si>
    <t>034.04.03.02.02</t>
  </si>
  <si>
    <t>Maximum range</t>
  </si>
  <si>
    <t>034.04.03.03</t>
  </si>
  <si>
    <t>Explain the speed for maximum range.</t>
  </si>
  <si>
    <t>034.04.03.03.01</t>
  </si>
  <si>
    <t>Maximum cruise</t>
  </si>
  <si>
    <t>034.04.03.04</t>
  </si>
  <si>
    <t>Explain the speed for maximum cruise.</t>
  </si>
  <si>
    <t>034.04.03.04.01</t>
  </si>
  <si>
    <t>034.04.03.05</t>
  </si>
  <si>
    <t>Explain the factors which might affect or limit the operating altitude.</t>
  </si>
  <si>
    <t>034.04.03.05.01</t>
  </si>
  <si>
    <t xml:space="preserve">Understand the relation between power setting, fuel consumption, cruising speed and altitude. </t>
  </si>
  <si>
    <t>034.04.03.05.02</t>
  </si>
  <si>
    <t>034.04.03.06</t>
  </si>
  <si>
    <t>Determine the fuel consumption from the helicopter performance data sheets in accordance with altitude and helicopter mass.</t>
  </si>
  <si>
    <t>034.04.03.06.01</t>
  </si>
  <si>
    <t xml:space="preserve">En-route one-engine-inoperative (OEI) </t>
  </si>
  <si>
    <t>034.04.04.00</t>
  </si>
  <si>
    <t>Requirements for en-route flights with OEI</t>
  </si>
  <si>
    <t>034.04.04.01</t>
  </si>
  <si>
    <t xml:space="preserve">State the flight-path clearance requirements. </t>
  </si>
  <si>
    <t>034.04.04.01.01</t>
  </si>
  <si>
    <t>Reg. (EU) 965/2012 as amended, CAT.POL.H.215</t>
  </si>
  <si>
    <t xml:space="preserve">Explain drift-down techniques. </t>
  </si>
  <si>
    <t>034.04.04.01.02</t>
  </si>
  <si>
    <t>State the reduction in the flight-path width when navigational accuracy can be achieved.</t>
  </si>
  <si>
    <t>034.04.04.01.03</t>
  </si>
  <si>
    <t xml:space="preserve">Use of helicopter flight data </t>
  </si>
  <si>
    <t>034.04.04.02</t>
  </si>
  <si>
    <t>Find the single-engine service ceiling, range and endurance from given engine-inoperative charts.</t>
  </si>
  <si>
    <t>034.04.04.02.01</t>
  </si>
  <si>
    <t xml:space="preserve">Find OEI operating data from suitable charts. </t>
  </si>
  <si>
    <t>034.04.04.02.02</t>
  </si>
  <si>
    <t>Find the amount of fuel to be jettisoned in order to reduce helicopter mass.</t>
  </si>
  <si>
    <t>034.04.04.02.03</t>
  </si>
  <si>
    <t>Calculate the relevant parameters for drift-down procedures.</t>
  </si>
  <si>
    <t>034.04.04.02.04</t>
  </si>
  <si>
    <t>034.04.05.00</t>
  </si>
  <si>
    <t>034.04.05.01</t>
  </si>
  <si>
    <t>Find the rate of descent and calculate the time to descend to a given altitude.</t>
  </si>
  <si>
    <t>034.04.05.01.01</t>
  </si>
  <si>
    <t>034.04.06.00</t>
  </si>
  <si>
    <t>034.04.06.01</t>
  </si>
  <si>
    <t xml:space="preserve">State the requirements for landing. </t>
  </si>
  <si>
    <t>034.04.06.01.01</t>
  </si>
  <si>
    <t>Reg. (EU) 965/2012 as amended, CAT.POL.H.220</t>
  </si>
  <si>
    <t>Landing procedures</t>
  </si>
  <si>
    <t>034.04.06.02</t>
  </si>
  <si>
    <t>Explain the procedure for critical power-unit failure before and after the landing decision point.</t>
  </si>
  <si>
    <t>034.04.06.02.01</t>
  </si>
  <si>
    <t>Explain that the portion of flight after the landing decision point must be carried out visually.</t>
  </si>
  <si>
    <t>034.04.06.02.02</t>
  </si>
  <si>
    <t>Explain the procedures and required obstacle clearances for landings on different heliports/helidecks.</t>
  </si>
  <si>
    <t>034.04.06.02.03</t>
  </si>
  <si>
    <t>034.04.06.03</t>
  </si>
  <si>
    <t xml:space="preserve">Determine from helicopter performance data sheets the maximum mass that satisfies the operational regulations for landing in terms of regulated landing mass, LDRH and minimum gradients for climb and obstacle clearance. </t>
  </si>
  <si>
    <t>034.04.06.03.01</t>
  </si>
  <si>
    <t>11 entries added</t>
  </si>
  <si>
    <t>Interpret the role of automation with respect to flight safety regarding the basic principle of the use of manual versus autoflight in normal operations, frequent changes in the flight profile, and in abnormal situations.</t>
  </si>
  <si>
    <t>040.03.07.03.03</t>
  </si>
  <si>
    <t>Explain how the negative effects of automation on pilots may be alleviated by degrading to a lower level of automation to recover comprehension of the flight status from VNAV/LNAV to ALT/HDG or even to manual flying.</t>
  </si>
  <si>
    <t>040.03.07.03.02</t>
  </si>
  <si>
    <t xml:space="preserve">Explain that the potential disadvantages of automation on crew communication are loss of awareness of input errors, flight modes, failure detection, failure comprehension, status of the aircraft and aircraft position. </t>
  </si>
  <si>
    <t>040.03.07.03.01</t>
  </si>
  <si>
    <t>Working concepts</t>
  </si>
  <si>
    <t>040.03.07.03</t>
  </si>
  <si>
    <t>Define ‘complacency’.</t>
  </si>
  <si>
    <t>040.03.07.02.04</t>
  </si>
  <si>
    <t>Explain how the method of call-outs counteracts ineffective monitoring of automatic systems.</t>
  </si>
  <si>
    <t>040.03.07.02.03</t>
  </si>
  <si>
    <t>Explain some basic flight crew errors and terms that arise with the introduction of automation: passive monitoring; blinkered concentration; confusion; mode awareness.</t>
  </si>
  <si>
    <t>040.03.07.02.02</t>
  </si>
  <si>
    <t>State the main weaknesses in the monitoring of automatic systems to be hypovigilance during flight, and loss of flying skills.</t>
  </si>
  <si>
    <t>040.03.07.02.01</t>
  </si>
  <si>
    <t>Automation complacency</t>
  </si>
  <si>
    <t>040.03.07.02</t>
  </si>
  <si>
    <t>Describe methods to overcome the drawbacks of autoflight systems to be loss of manual flying capabilities, additional workload through programming, risk of slips during programming, and hypovigilance during cruise.</t>
  </si>
  <si>
    <t>040.03.07.01.05</t>
  </si>
  <si>
    <t>Explain the ‘ironies of automation’: designers’ errors due to wrong interpretation of the data, leaving tasks to the pilot that are too complex to automate, loss of manual and cognitive skills of the pilot. State the necessity for regular training flights as one possible countermeasure.</t>
  </si>
  <si>
    <t>040.03.07.01.04</t>
  </si>
  <si>
    <t>List the principal strengths and weaknesses of pilot versus autopilot systems to be creativity, decision-making, prioritisation of tasks, safety attitude versus precision, reliability.</t>
  </si>
  <si>
    <t>040.03.07.01.03</t>
  </si>
  <si>
    <t xml:space="preserve">Explain the fundamental restrictions of autoflight systems to be lack of creativity in unknown situations, and lack of personal motivation with regard to safety. </t>
  </si>
  <si>
    <t>040.03.07.01.02</t>
  </si>
  <si>
    <t>Compare the two basic concepts of automation: as per Boeing, where the pilot remains the last operator; and as per Airbus, where automated systems can correct erroneous pilot action.</t>
  </si>
  <si>
    <t>040.03.07.01.01</t>
  </si>
  <si>
    <t xml:space="preserve">Advantages and disadvantages </t>
  </si>
  <si>
    <t>040.03.07.01</t>
  </si>
  <si>
    <t>Advanced cockpit automation</t>
  </si>
  <si>
    <t>040.03.07.00</t>
  </si>
  <si>
    <t>ICAO Annex 6, Part I, Chapter 1, Definitions (also Part III, Chapter 1)</t>
  </si>
  <si>
    <t>Describe the fatigue risk management system (FRMS) as follows: a data-driven means of continuously monitoring and managing fatigue-related safety risks, based upon scientific principles and knowledge as well as operational experience that aims to ensure relevant personnel are performing at adequate levels of alertness.</t>
  </si>
  <si>
    <t>040.03.06.05.09</t>
  </si>
  <si>
    <t>Give examples of long-term methods of coping with stress.</t>
  </si>
  <si>
    <t>040.03.06.05.08</t>
  </si>
  <si>
    <t>Give examples of short-term methods of stress management.</t>
  </si>
  <si>
    <t>040.03.06.05.07</t>
  </si>
  <si>
    <t>Distinguish between short-term and long-term methods of stress management.</t>
  </si>
  <si>
    <t>040.03.06.05.06</t>
  </si>
  <si>
    <t>List and describe strategies for coping with stress factors and stress reactions.</t>
  </si>
  <si>
    <t>040.03.06.05.05</t>
  </si>
  <si>
    <t>List the strategies that prevent or delay the onset of fatigue and hypovigilance.</t>
  </si>
  <si>
    <t>040.03.06.05.04</t>
  </si>
  <si>
    <t>Identify the symptoms and describe the effects of fatigue.</t>
  </si>
  <si>
    <t>040.03.06.05.03</t>
  </si>
  <si>
    <t>Name the causes of short-term and chronic fatigue.</t>
  </si>
  <si>
    <t>040.03.06.05.02</t>
  </si>
  <si>
    <t xml:space="preserve">Explain the term ‘fatigue’ and differentiate between the two types of fatigue (short-term and chronic fatigue). </t>
  </si>
  <si>
    <t>040.03.06.05.01</t>
  </si>
  <si>
    <t>Fatigue and stress management</t>
  </si>
  <si>
    <t>040.03.06.05</t>
  </si>
  <si>
    <t>040.03.06.04</t>
  </si>
  <si>
    <t>040.03.06.03</t>
  </si>
  <si>
    <t>List sources and symptoms of human underload.</t>
  </si>
  <si>
    <t>040.03.06.02.25</t>
  </si>
  <si>
    <t>Describe the effect of human underload/overload on effectiveness in the flight crew compartment.</t>
  </si>
  <si>
    <t>040.03.06.02.24</t>
  </si>
  <si>
    <t>Explain how successful completion of a stressful task will reduce the amount of stress experienced when a similar situation arises in the future.</t>
  </si>
  <si>
    <t>040.03.06.02.23</t>
  </si>
  <si>
    <t>Explain how stress is cumulative and how stress from one situation can be transferred to a different situation.</t>
  </si>
  <si>
    <t>040.03.06.02.22</t>
  </si>
  <si>
    <t>Describe the effects of stress on human behaviour.</t>
  </si>
  <si>
    <t>040.03.06.02.21</t>
  </si>
  <si>
    <t xml:space="preserve">Name the typical common physiological and psychological symptoms of human overload. </t>
  </si>
  <si>
    <t>040.03.06.02.20</t>
  </si>
  <si>
    <t>Explain the differences between psychological, psychosomatic and somatic stress reactions.</t>
  </si>
  <si>
    <t>040.03.06.02.19</t>
  </si>
  <si>
    <t>State the general effect of chronic stress and the biological reaction by means of the three stages of the general adaptation syndrome (Selye): alarm, resistance, and exhaustion.</t>
  </si>
  <si>
    <t>040.03.06.02.18</t>
  </si>
  <si>
    <t>Describe the relationship between stress, arousal and vigilance.</t>
  </si>
  <si>
    <t>040.03.06.02.17</t>
  </si>
  <si>
    <t>State the general effect of acute stress on people.</t>
  </si>
  <si>
    <t>040.03.06.02.16</t>
  </si>
  <si>
    <t>Describe the effects of anxiety on human performance.</t>
  </si>
  <si>
    <t>040.03.06.02.15</t>
  </si>
  <si>
    <t>Explain the relationship between stress and anxiety.</t>
  </si>
  <si>
    <t>040.03.06.02.14</t>
  </si>
  <si>
    <t>State that stress is a result of perceived demands and perceived ability.</t>
  </si>
  <si>
    <t>040.03.06.02.13</t>
  </si>
  <si>
    <t>List the factors that influence the tolerance of stressors.</t>
  </si>
  <si>
    <t>040.03.06.02.12</t>
  </si>
  <si>
    <t xml:space="preserve">Explain the factors that lead to differences in the levels of stress experienced by individuals. </t>
  </si>
  <si>
    <t>040.03.06.02.11</t>
  </si>
  <si>
    <t>State that the stress experienced as a result of particular demands varies among individuals.</t>
  </si>
  <si>
    <t>040.03.06.02.10</t>
  </si>
  <si>
    <t xml:space="preserve">Name the principal causes of domestic stress. </t>
  </si>
  <si>
    <t>040.03.06.02.09</t>
  </si>
  <si>
    <t>Discuss the concept of ‘break point’ with regard to stress, overload and performance.</t>
  </si>
  <si>
    <t>040.03.06.02.08</t>
  </si>
  <si>
    <t>List and discuss the major environmental sources of stress in the flight crew compartment.</t>
  </si>
  <si>
    <t>040.03.06.02.07</t>
  </si>
  <si>
    <t xml:space="preserve">State the basic categories of stressors. </t>
  </si>
  <si>
    <t>040.03.06.02.06</t>
  </si>
  <si>
    <t>State the relationship between stress and performance.</t>
  </si>
  <si>
    <t>040.03.06.02.05</t>
  </si>
  <si>
    <t>Explain the relationship between arousal and stress.</t>
  </si>
  <si>
    <t>040.03.06.02.04</t>
  </si>
  <si>
    <t>Describe the function of the autonomic nervous system (ANS) in stress response.</t>
  </si>
  <si>
    <t>040.03.06.02.03</t>
  </si>
  <si>
    <t>State that the physiological response to stress is generated by the ‘fight or flight’ response.</t>
  </si>
  <si>
    <t>040.03.06.02.02</t>
  </si>
  <si>
    <t>Explain the term ‘stress’ and why stress is a natural human reaction.</t>
  </si>
  <si>
    <t>040.03.06.02.01</t>
  </si>
  <si>
    <t>Stress</t>
  </si>
  <si>
    <t>040.03.06.02</t>
  </si>
  <si>
    <t>Explain the circumstances under which underload may occur and its possible dangers.</t>
  </si>
  <si>
    <t>040.03.06.01.03</t>
  </si>
  <si>
    <t>Describe the relationship between arousal and performance.</t>
  </si>
  <si>
    <t>040.03.06.01.02</t>
  </si>
  <si>
    <t xml:space="preserve">Explain the term ‘arousal’. </t>
  </si>
  <si>
    <t>040.03.06.01.01</t>
  </si>
  <si>
    <t>Arousal</t>
  </si>
  <si>
    <t>040.03.06.01</t>
  </si>
  <si>
    <t>Human overload and underload</t>
  </si>
  <si>
    <t>040.03.06.00</t>
  </si>
  <si>
    <t>Summarise how a person’s attitude influences their work in the flight crew compartment.</t>
  </si>
  <si>
    <t>040.03.05.03.03</t>
  </si>
  <si>
    <t>Describe the personality, attitude and behaviour patterns of an ideal crew member.</t>
  </si>
  <si>
    <t>040.03.05.03.02</t>
  </si>
  <si>
    <t xml:space="preserve">Explain dangerous attitudes in aviation: anti-authority; macho; impulsivity; invulnerability; complacency; resignation. </t>
  </si>
  <si>
    <t>040.03.05.03.01</t>
  </si>
  <si>
    <t>Identification of hazardous attitudes (error proneness)</t>
  </si>
  <si>
    <t>040.03.05.03</t>
  </si>
  <si>
    <t>Define ‘self-discipline’ and justify its importance for flight safety.</t>
  </si>
  <si>
    <t>040.03.05.02.04</t>
  </si>
  <si>
    <t>Self-discipline</t>
  </si>
  <si>
    <t>Explain how a self-concept of under-confidence may lead to an outward show of aggression and self- assertiveness.</t>
  </si>
  <si>
    <t>040.03.05.02.03</t>
  </si>
  <si>
    <t>Define the term ‘self-concept’ and the role it plays in any change of personality.</t>
  </si>
  <si>
    <t>040.03.05.02.02</t>
  </si>
  <si>
    <t>Self-concept</t>
  </si>
  <si>
    <t>Describe the individual differences in personality by means of a common trait model (e.g. Eysenck’s personality factors) and use it to describe today’s ideal pilot.</t>
  </si>
  <si>
    <t>040.03.05.02.01</t>
  </si>
  <si>
    <t>Individual differences in personality and motivation</t>
  </si>
  <si>
    <t>040.03.05.02</t>
  </si>
  <si>
    <t>State that personality differences and selfish attitude may have effects on flight crew performance.</t>
  </si>
  <si>
    <t>040.03.05.01.06</t>
  </si>
  <si>
    <t>Explain how behaviour is generally a product of personality, attitude and the environment to which one was exposed at significant moments (childhood, schooling and training).</t>
  </si>
  <si>
    <t>040.03.05.01.05</t>
  </si>
  <si>
    <t>State that with behaviour good and bad habits can be formed.</t>
  </si>
  <si>
    <t>040.03.05.01.04</t>
  </si>
  <si>
    <t>State the origin of personality and attitude.</t>
  </si>
  <si>
    <t>040.03.05.01.03</t>
  </si>
  <si>
    <t>Define and distinguish between ‘personality’, ‘attitude’ and ‘behaviour’.</t>
  </si>
  <si>
    <t>040.03.05.01.02</t>
  </si>
  <si>
    <t>Describe the factors that determine an individual’s behaviour.</t>
  </si>
  <si>
    <t>040.03.05.01.01</t>
  </si>
  <si>
    <t>Personality, attitude and behaviour</t>
  </si>
  <si>
    <t>040.03.05.01</t>
  </si>
  <si>
    <t>Human behaviour</t>
  </si>
  <si>
    <t>040.03.05.00</t>
  </si>
  <si>
    <t xml:space="preserve">Describe the limitations of communication in situations of high workload in the flight crew compartment in view of listening, verbal, non-verbal and visual effects. </t>
  </si>
  <si>
    <t>040.03.04.04.14</t>
  </si>
  <si>
    <t>Explain the following terms as part of the communication practice with regard to preventing or resolving conflicts: inquiry; active listening; advocacy; feedback; metacommunication; negotiation.</t>
  </si>
  <si>
    <t>040.03.04.04.13</t>
  </si>
  <si>
    <t>List the typical consequences of conflicts between crew members.</t>
  </si>
  <si>
    <t>040.03.04.04.12</t>
  </si>
  <si>
    <t>Describe the escalation process in human conflict.</t>
  </si>
  <si>
    <t>040.03.04.04.11</t>
  </si>
  <si>
    <t>Explain the difference between intrapersonal and interpersonal conflict.</t>
  </si>
  <si>
    <t>040.03.04.04.10</t>
  </si>
  <si>
    <t>Name and explain the major obstacles to effective communication.</t>
  </si>
  <si>
    <t>040.03.04.04.09</t>
  </si>
  <si>
    <t>Describe the advantages and possible problems of using ‘social’ and ‘professional’ language in high- and low-workload situations.</t>
  </si>
  <si>
    <t>040.03.04.04.08</t>
  </si>
  <si>
    <t>Describe the advantages/disadvantages of implicit and explicit communication.</t>
  </si>
  <si>
    <t>040.03.04.04.07</t>
  </si>
  <si>
    <t>Describe the general aspects of non-verbal communication.</t>
  </si>
  <si>
    <t>040.03.04.04.06</t>
  </si>
  <si>
    <t>Name the importance of non-verbal communication.</t>
  </si>
  <si>
    <t>040.03.04.04.05</t>
  </si>
  <si>
    <t>040.03.04.04.04</t>
  </si>
  <si>
    <t>Explain the advantages of in-person two-way communication as opposed to one-way communication.</t>
  </si>
  <si>
    <t>040.03.04.04.03</t>
  </si>
  <si>
    <t xml:space="preserve">List the most basic components of interpersonal communication. </t>
  </si>
  <si>
    <t>040.03.04.04.02</t>
  </si>
  <si>
    <t>Define the term ‘communication’.</t>
  </si>
  <si>
    <t>040.03.04.04.01</t>
  </si>
  <si>
    <t>Communication</t>
  </si>
  <si>
    <t>040.03.04.04</t>
  </si>
  <si>
    <t>Name the most important attributes of a positive leadership style.</t>
  </si>
  <si>
    <t>040.03.04.03.16</t>
  </si>
  <si>
    <t>Describe the trans-cockpit authority gradient and its affiliated leadership styles (i.e. autocratic, laissez-faire and synergistic).</t>
  </si>
  <si>
    <t>040.03.04.03.15</t>
  </si>
  <si>
    <t>Explain the terms ‘leadership’ and ‘followership’.</t>
  </si>
  <si>
    <t>040.03.04.03.14</t>
  </si>
  <si>
    <t>Stress the inherent dangers of a situation where there is a mix of role and status within the flight crew compartment.</t>
  </si>
  <si>
    <t>040.03.04.03.13</t>
  </si>
  <si>
    <t>Distinguish between status and role.</t>
  </si>
  <si>
    <t>040.03.04.03.12</t>
  </si>
  <si>
    <t>Explain how behaviour can be affected by the following factors: persuasion; conformity; compliance; obedience.</t>
  </si>
  <si>
    <t>040.03.04.03.11</t>
  </si>
  <si>
    <t>Name the different role patterns which occur in a group situation.</t>
  </si>
  <si>
    <t>040.03.04.03.10</t>
  </si>
  <si>
    <t>Explain the function of role and norm in a group.</t>
  </si>
  <si>
    <t>040.03.04.03.09</t>
  </si>
  <si>
    <t xml:space="preserve">State the essential conditions for good teamwork. </t>
  </si>
  <si>
    <t>040.03.04.03.08</t>
  </si>
  <si>
    <t>Define the term ‘groupthink’.</t>
  </si>
  <si>
    <t>040.03.04.03.07</t>
  </si>
  <si>
    <t>Define the term ‘cohesion’.</t>
  </si>
  <si>
    <t>040.03.04.03.06</t>
  </si>
  <si>
    <t>Explain the term ‘synergy’.</t>
  </si>
  <si>
    <t>040.03.04.03.05</t>
  </si>
  <si>
    <t>List the advantages and disadvantages of teamwork.</t>
  </si>
  <si>
    <t>040.03.04.03.04</t>
  </si>
  <si>
    <t>Illustrate the influence of interdependence in a group.</t>
  </si>
  <si>
    <t>040.03.04.03.03</t>
  </si>
  <si>
    <t>Define the term ‘group’.</t>
  </si>
  <si>
    <t>040.03.04.03.02</t>
  </si>
  <si>
    <t>Distinguish between cooperation and coaction.</t>
  </si>
  <si>
    <t>040.03.04.03.01</t>
  </si>
  <si>
    <t>Cooperation</t>
  </si>
  <si>
    <t>040.03.04.03</t>
  </si>
  <si>
    <t>Explain potential threats of SOPs, for example during company or type conversion (e.g. motor programmes, company culture, hazardous attitudes, developed habits).</t>
  </si>
  <si>
    <t>040.03.04.02.09</t>
  </si>
  <si>
    <t>Explain how SOPs contribute to avoiding, reducing and managing threats and errors.</t>
  </si>
  <si>
    <t>040.03.04.02.08</t>
  </si>
  <si>
    <t>Explain the advantages of SOPs.</t>
  </si>
  <si>
    <t>040.03.04.02.07</t>
  </si>
  <si>
    <t>Describe the function of communication in a coordinated team.</t>
  </si>
  <si>
    <t>040.03.04.02.06</t>
  </si>
  <si>
    <t>Describe the purpose of and procedure for checklists.</t>
  </si>
  <si>
    <t>040.03.04.02.05</t>
  </si>
  <si>
    <t>Describe the purpose of and procedure for crew briefings.</t>
  </si>
  <si>
    <t>040.03.04.02.04</t>
  </si>
  <si>
    <t>Describe the concepts of ‘standard operating procedures’ (SOPs), checklists and crew briefings.</t>
  </si>
  <si>
    <t>040.03.04.02.03</t>
  </si>
  <si>
    <t>State and explain the elements of multi-crew concepts.</t>
  </si>
  <si>
    <t>040.03.04.02.02</t>
  </si>
  <si>
    <t xml:space="preserve">Name the objectives of the multi-crew concept. </t>
  </si>
  <si>
    <t>040.03.04.02.01</t>
  </si>
  <si>
    <t>Coordination (multi-crew concepts)</t>
  </si>
  <si>
    <t>040.03.04.02</t>
  </si>
  <si>
    <t xml:space="preserve">Justify the need for being aware of not only one’s own performance but that of others before and during a flight and the possible consequences or risks. </t>
  </si>
  <si>
    <t>040.03.04.01.01</t>
  </si>
  <si>
    <t>Safety awareness</t>
  </si>
  <si>
    <t>040.03.04.01</t>
  </si>
  <si>
    <t>Avoiding and managing errors: cockpit management</t>
  </si>
  <si>
    <t>040.03.04.00</t>
  </si>
  <si>
    <t>Explain the general idea behind the creation of a model for decision-making based upon: definition of the aim; collection of information; risk assessment; development of options; evaluation of options; decision; implementation; consequences; review and feedback.</t>
  </si>
  <si>
    <t>040.03.03.01.10</t>
  </si>
  <si>
    <t>Describe the positive and negative influences exerted by other group members on an individual’s decision-making process (risky shift).</t>
  </si>
  <si>
    <t>040.03.03.01.09</t>
  </si>
  <si>
    <t>Explain the risks associated with dispersion or channelised attention during the application of procedures requiring a high workload within a short time frame (e.g. a go-around).</t>
  </si>
  <si>
    <t>040.03.03.01.08</t>
  </si>
  <si>
    <t xml:space="preserve">Explain the relationship between risk assessment, commitment and pressure of time in decision-making strategies. </t>
  </si>
  <si>
    <t>040.03.03.01.07</t>
  </si>
  <si>
    <t>State the factors upon which an individual’s risk assessment is based.</t>
  </si>
  <si>
    <t>040.03.03.01.06</t>
  </si>
  <si>
    <t xml:space="preserve">Describe the main error sources and limits in an individual’s decision-making mechanism. </t>
  </si>
  <si>
    <t>040.03.03.01.05</t>
  </si>
  <si>
    <t>Discuss the nature of bias and its influence on the decision-making process.</t>
  </si>
  <si>
    <t>040.03.03.01.04</t>
  </si>
  <si>
    <t>Describe the main human attributes with regard to decision-making.</t>
  </si>
  <si>
    <t>040.03.03.01.03</t>
  </si>
  <si>
    <t>Describe the major factors on which decision-making should be based during the course of a flight.</t>
  </si>
  <si>
    <t>040.03.03.01.02</t>
  </si>
  <si>
    <t>Define the terms ‘deciding’ and ‘decision-making’.</t>
  </si>
  <si>
    <t>040.03.03.01.01</t>
  </si>
  <si>
    <t>Decision-making concepts</t>
  </si>
  <si>
    <t>040.03.03.01</t>
  </si>
  <si>
    <t>Decision-making</t>
  </si>
  <si>
    <t>040.03.03.00</t>
  </si>
  <si>
    <t>Describe the advantage of planning and the anticipation of future actions.</t>
  </si>
  <si>
    <t>040.03.02.04.09</t>
  </si>
  <si>
    <t>List and describe the strategies that are used to reduce human error.</t>
  </si>
  <si>
    <t>040.03.02.04.08</t>
  </si>
  <si>
    <t xml:space="preserve">Define the term ‘error tolerance’. </t>
  </si>
  <si>
    <t>040.03.02.04.07</t>
  </si>
  <si>
    <t>Name the major goals in the design of human-centred human-machine interfaces.</t>
  </si>
  <si>
    <t>040.03.02.04.06</t>
  </si>
  <si>
    <t>Give examples to illustrate the following factors in external error generation in the flight crew compartment: ergonomics; economics; social environment.</t>
  </si>
  <si>
    <t>040.03.02.04.05</t>
  </si>
  <si>
    <t>List the three main sources of external error generation in the flight crew compartment.</t>
  </si>
  <si>
    <t>040.03.02.04.04</t>
  </si>
  <si>
    <t>Define and discuss the two errors associated with motor programmes (action slip and environmental capture).</t>
  </si>
  <si>
    <t>040.03.02.04.03</t>
  </si>
  <si>
    <t>Identify possible sources of internal error generation.</t>
  </si>
  <si>
    <t>040.03.02.04.02</t>
  </si>
  <si>
    <t>Distinguish between internal and external factors in error generation.</t>
  </si>
  <si>
    <t>040.03.02.04.01</t>
  </si>
  <si>
    <t>Error generation</t>
  </si>
  <si>
    <t>040.03.02.04</t>
  </si>
  <si>
    <t>Distinguish between an active and a latent error, and give examples.</t>
  </si>
  <si>
    <t>040.03.02.03.05</t>
  </si>
  <si>
    <t>Discuss the above errors and their relevance in flight.</t>
  </si>
  <si>
    <t>040.03.02.03.04</t>
  </si>
  <si>
    <t xml:space="preserve">Distinguish between the main forms/types of errors (i.e. slips, faults, omissions and violations). </t>
  </si>
  <si>
    <t>040.03.02.03.03</t>
  </si>
  <si>
    <t>Differentiate between an isolated error and an error chain.</t>
  </si>
  <si>
    <t>040.03.02.03.02</t>
  </si>
  <si>
    <t>Explain the concept of the ‘error chain’.</t>
  </si>
  <si>
    <t>040.03.02.03.01</t>
  </si>
  <si>
    <t>Theory and model of human error</t>
  </si>
  <si>
    <t>040.03.02.03</t>
  </si>
  <si>
    <t>Explain the relationship between personal ‘mental models’ and the creation of cognitive illusions.</t>
  </si>
  <si>
    <t>040.03.02.02.06</t>
  </si>
  <si>
    <t>Describe the advantages/disadvantages of mental models.</t>
  </si>
  <si>
    <t>040.03.02.02.05</t>
  </si>
  <si>
    <t>Define the term ‘mental model’ in relation to a surrounding complex situation.</t>
  </si>
  <si>
    <t>040.03.02.02.04</t>
  </si>
  <si>
    <t>List the factors that influence one’s situation awareness both positively and negatively, and stress the importance of situation awareness in the context of flight safety.</t>
  </si>
  <si>
    <t>040.03.02.02.03</t>
  </si>
  <si>
    <t>List the cues that indicate loss of situation awareness and name the steps to regain it.</t>
  </si>
  <si>
    <t>040.03.02.02.02</t>
  </si>
  <si>
    <t xml:space="preserve">Define the term ‘situation awareness’. </t>
  </si>
  <si>
    <t>040.03.02.02.01</t>
  </si>
  <si>
    <t>Mental models and situation awareness</t>
  </si>
  <si>
    <t>040.03.02.02</t>
  </si>
  <si>
    <t>Name and explain the factors that influence human reliability.</t>
  </si>
  <si>
    <t>040.03.02.01.01</t>
  </si>
  <si>
    <t>Reliability of human behaviour</t>
  </si>
  <si>
    <t>040.03.02.01</t>
  </si>
  <si>
    <t>Human error and reliability</t>
  </si>
  <si>
    <t>040.03.02.00</t>
  </si>
  <si>
    <t>Explain the problems of over-motivation, especially in the context of the extreme need to achieve.</t>
  </si>
  <si>
    <t>040.03.01.04.12</t>
  </si>
  <si>
    <t>Explain the relationship between motivation and learning.</t>
  </si>
  <si>
    <t>040.03.01.04.11</t>
  </si>
  <si>
    <t>Define ‘motivation’.</t>
  </si>
  <si>
    <t>040.03.01.04.10</t>
  </si>
  <si>
    <t>Motivation</t>
  </si>
  <si>
    <t>State the possible problems or risks associated with skill-, rule- and knowledge-based behaviour.</t>
  </si>
  <si>
    <t>040.03.01.04.09</t>
  </si>
  <si>
    <t>Explain the Rasmussen model which describes the guidance of a pilot’s behaviour in different situations.</t>
  </si>
  <si>
    <t>040.03.01.04.08</t>
  </si>
  <si>
    <t>Describe the advantages and disadvantages of mental schemas.</t>
  </si>
  <si>
    <t>040.03.01.04.07</t>
  </si>
  <si>
    <t>Explain the term ‘motor programme’ or ‘mental schema’.</t>
  </si>
  <si>
    <t>040.03.01.04.06</t>
  </si>
  <si>
    <t>Describe the advantage of planning and anticipation of future actions: define the term ‘skills’; state the three phases of learning a skill (Anderson: cognitive, associative and autonomous phase).</t>
  </si>
  <si>
    <t>040.03.01.04.05</t>
  </si>
  <si>
    <t>Explain ways to facilitate the memorisation of information with the following learning techniques: mnemonics; mental training.</t>
  </si>
  <si>
    <t>040.03.01.04.04</t>
  </si>
  <si>
    <t>State the factors that are necessary for and promote the quality of learning: intrinsic motivation; good mental health; rehearsals for improvement of memory; consciousness; vigilance; application in practical exercises.</t>
  </si>
  <si>
    <t>040.03.01.04.03</t>
  </si>
  <si>
    <t>Recognise pilot-related examples as behaviouristic, cognitive or modelling forms of learning.</t>
  </si>
  <si>
    <t>040.03.01.04.02</t>
  </si>
  <si>
    <t>Explain and distinguish between the following basic forms of learning: classic and operant conditioning (behaviouristic approach); learning by insight (cognitive approach); learning by imitating (modelling).</t>
  </si>
  <si>
    <t>040.03.01.04.01</t>
  </si>
  <si>
    <t>Learning principles and techniques</t>
  </si>
  <si>
    <t>Response selection</t>
  </si>
  <si>
    <t>040.03.01.04</t>
  </si>
  <si>
    <t>Name the common problems with both the long- and short-term memories and the best methods to try to counteract them.</t>
  </si>
  <si>
    <t>040.03.01.03.11</t>
  </si>
  <si>
    <t>Describe amnesia and how it affects memory.</t>
  </si>
  <si>
    <t>040.03.01.03.10</t>
  </si>
  <si>
    <t>Explain that skills are kept primarily in the long-term memory.</t>
  </si>
  <si>
    <t>040.03.01.03.09</t>
  </si>
  <si>
    <t>State the subdivisions of long-term memory and give examples of their content.</t>
  </si>
  <si>
    <t>040.03.01.03.08</t>
  </si>
  <si>
    <t>Describe how the capacity of the working-memory store may be increased.</t>
  </si>
  <si>
    <t>040.03.01.03.07</t>
  </si>
  <si>
    <t>Give examples of items that are important for pilots to hold in working memory during flight.</t>
  </si>
  <si>
    <t>040.03.01.03.06</t>
  </si>
  <si>
    <t>Stress how interruption can affect short-term/working memory.</t>
  </si>
  <si>
    <t>040.03.01.03.05</t>
  </si>
  <si>
    <t>State the average maximum number of separate items that may be held in working memory (5 ± 2).</t>
  </si>
  <si>
    <t>040.03.01.03.04</t>
  </si>
  <si>
    <t>Justify the importance of sensory-store memories in processing information.</t>
  </si>
  <si>
    <t>040.03.01.03.03</t>
  </si>
  <si>
    <t>Describe the differences between the types of memory in terms of capacity and retention time.</t>
  </si>
  <si>
    <t>040.03.01.03.02</t>
  </si>
  <si>
    <t>Explain the link between the types of memory (to include sensory, working/short-term and long-term memory).</t>
  </si>
  <si>
    <t>040.03.01.03.01</t>
  </si>
  <si>
    <t>Memory</t>
  </si>
  <si>
    <t>040.03.01.03</t>
  </si>
  <si>
    <t>Stress how persuasive and believable mistaken perception can manifest itself both for an individual and a group.</t>
  </si>
  <si>
    <t>040.03.01.02.07</t>
  </si>
  <si>
    <t>Give examples where perception plays a decisive role in flight safety.</t>
  </si>
  <si>
    <t>040.03.01.02.06</t>
  </si>
  <si>
    <t>Illustrate some basic perceptual concepts.</t>
  </si>
  <si>
    <t>040.03.01.02.05</t>
  </si>
  <si>
    <t>Describe some basic perceptual illusions.</t>
  </si>
  <si>
    <t>040.03.01.02.04</t>
  </si>
  <si>
    <t>Illustrate why perception is subjective and state the relevant factors that influence interpretation of perceived information.</t>
  </si>
  <si>
    <t>040.03.01.02.03</t>
  </si>
  <si>
    <t>Describe the mechanism of perception (‘bottom-up’/‘top-down’ process).</t>
  </si>
  <si>
    <t>040.03.01.02.02</t>
  </si>
  <si>
    <t xml:space="preserve">Name the basis of the perceptual process. </t>
  </si>
  <si>
    <t>040.03.01.02.01</t>
  </si>
  <si>
    <t>Perception</t>
  </si>
  <si>
    <t>040.03.01.02</t>
  </si>
  <si>
    <t>List the factors that affect a person’s level of attention.</t>
  </si>
  <si>
    <t>040.03.01.01.07</t>
  </si>
  <si>
    <t>Indicate the signs of reduced vigilance.</t>
  </si>
  <si>
    <t>040.03.01.01.06</t>
  </si>
  <si>
    <t>List the factors that may forestall hypovigilance during flight.</t>
  </si>
  <si>
    <t>040.03.01.01.05</t>
  </si>
  <si>
    <t>Identify the factors that may affect the state of vigilance.</t>
  </si>
  <si>
    <t>040.03.01.01.04</t>
  </si>
  <si>
    <t>Define ‘hypovigilance’.</t>
  </si>
  <si>
    <t>040.03.01.01.03</t>
  </si>
  <si>
    <t>Differentiate between ‘selective’ and ‘divided’ attention.</t>
  </si>
  <si>
    <t>040.03.01.01.02</t>
  </si>
  <si>
    <t>Differentiate between ‘attention’ and ‘vigilance’.</t>
  </si>
  <si>
    <t>040.03.01.01.01</t>
  </si>
  <si>
    <t>Attention and vigilance</t>
  </si>
  <si>
    <t>040.03.01.01</t>
  </si>
  <si>
    <t>Human information processing</t>
  </si>
  <si>
    <t>040.03.01.00</t>
  </si>
  <si>
    <t>BASIC AVIATION PSYCHOLOGY</t>
  </si>
  <si>
    <t>040.03.00.00</t>
  </si>
  <si>
    <t>Explain methods and procedures to cope with incapacitation in flight.</t>
  </si>
  <si>
    <t>040.02.03.05.04</t>
  </si>
  <si>
    <t>State the importance of crew to be able to recognise and promptly react upon incapacitation of other crew members, should it occur in flight.</t>
  </si>
  <si>
    <t>040.02.03.05.03</t>
  </si>
  <si>
    <t>List the major causes of in-flight incapacitation.</t>
  </si>
  <si>
    <t>040.02.03.05.02</t>
  </si>
  <si>
    <t>State that incapacitation is most dangerous when its onset is insidious.</t>
  </si>
  <si>
    <t>040.02.03.05.01</t>
  </si>
  <si>
    <t>Incapacitation in flight</t>
  </si>
  <si>
    <t>040.02.03.05</t>
  </si>
  <si>
    <t>Describe a fume event and the possible incapacitating effects on those exposed to it.</t>
  </si>
  <si>
    <t>040.02.03.04.18</t>
  </si>
  <si>
    <t>List those aircraft-component parts which if burnt may give off toxic fumes.</t>
  </si>
  <si>
    <t>040.02.03.04.17</t>
  </si>
  <si>
    <t>List those materials present in an aircraft which may, when uncontained, cause severe health problems.</t>
  </si>
  <si>
    <t>040.02.03.04.16</t>
  </si>
  <si>
    <t>Toxic materials</t>
  </si>
  <si>
    <t>Interpret the general rule that ‘if a pilot is so unwell that they require any medication, then they should consider themselves unfit to fly’.</t>
  </si>
  <si>
    <t>040.02.03.04.15</t>
  </si>
  <si>
    <t>Interpret the rules relevant to using (prescription or non-prescription) drugs that the pilot has not used before.</t>
  </si>
  <si>
    <t>040.02.03.04.14</t>
  </si>
  <si>
    <t>State the side effects of common non-prescription drugs used to treat colds, flu, hay fever and other allergies, especially medicines containing antihistamine preparations.</t>
  </si>
  <si>
    <t>040.02.03.04.13</t>
  </si>
  <si>
    <t>State the dangers associated with the use of non-prescription drugs.</t>
  </si>
  <si>
    <t>040.02.03.04.12</t>
  </si>
  <si>
    <t>Prescription and non-prescription drugs and self-medication</t>
  </si>
  <si>
    <t>Discuss the actions that might be taken if a crew member is suspected of being an alcoholic.</t>
  </si>
  <si>
    <t>040.02.03.04.11</t>
  </si>
  <si>
    <t>State the maximum daily and weekly intake of units of alcohol which may be consumed without causing damage to the organs and systems of the human body.</t>
  </si>
  <si>
    <t>040.02.03.04.10</t>
  </si>
  <si>
    <t>Define the ‘unit’ of alcohol and state the approximate elimination rate from the blood.</t>
  </si>
  <si>
    <t>040.02.03.04.09</t>
  </si>
  <si>
    <t>List the factors that may be associated with the development of alcoholism.</t>
  </si>
  <si>
    <t>040.02.03.04.08</t>
  </si>
  <si>
    <t xml:space="preserve">List the signs and symptoms of alcoholism. </t>
  </si>
  <si>
    <t>040.02.03.04.07</t>
  </si>
  <si>
    <t>State the effects alcohol may have if consumed together with other drugs.</t>
  </si>
  <si>
    <t>040.02.03.04.06</t>
  </si>
  <si>
    <t>State the effects of alcohol consumption on: the ability to reason; inhibitions and self-control; vision; the sense of balance and sensory illusions; sleep patterns; hypoxia.</t>
  </si>
  <si>
    <t>040.02.03.04.05</t>
  </si>
  <si>
    <t>State the maximum acceptable limit of alcohol for flight crew according to the applicable regulations.</t>
  </si>
  <si>
    <t>040.02.03.04.04</t>
  </si>
  <si>
    <t>Alcohol</t>
  </si>
  <si>
    <t>Besides coffee, indicate other beverages containing caffeine.</t>
  </si>
  <si>
    <t>040.02.03.04.03</t>
  </si>
  <si>
    <t>Indicate the level of caffeine dosage at which performance is degraded.</t>
  </si>
  <si>
    <t>040.02.03.04.02</t>
  </si>
  <si>
    <t>Caffeine</t>
  </si>
  <si>
    <t>State the harmful effects of tobacco on: the respiratory system; the cardiovascular system; the ability to resist hypoxia; the ability to withstand G-forces; night vision.</t>
  </si>
  <si>
    <t>040.02.03.04.01</t>
  </si>
  <si>
    <t>Tobacco</t>
  </si>
  <si>
    <t>Intoxication</t>
  </si>
  <si>
    <t>040.02.03.04</t>
  </si>
  <si>
    <t>State the precautions that must be taken to ensure that disease-carrying insects are not transported between areas.</t>
  </si>
  <si>
    <t>040.02.03.03.25</t>
  </si>
  <si>
    <t xml:space="preserve">State the major infectious diseases that may severely incapacitate or kill individuals. </t>
  </si>
  <si>
    <t>040.02.03.03.24</t>
  </si>
  <si>
    <t>Infectious diseases</t>
  </si>
  <si>
    <t>State the precautions to be taken to reduce the risks of developing problems in tropical areas.</t>
  </si>
  <si>
    <t>040.02.03.03.23</t>
  </si>
  <si>
    <t>State the possible causes/sources of incapacitation in tropical countries with reference to: standards of hygiene; quality of water supply; insect-borne diseases; parasitic worms; rabies or other diseases that may be spread through contact with animals; sexually transmitted diseases.</t>
  </si>
  <si>
    <t>040.02.03.03.22</t>
  </si>
  <si>
    <t>List the problems associated with operating in tropical climates.</t>
  </si>
  <si>
    <t>040.02.03.03.21</t>
  </si>
  <si>
    <t>Tropical climates</t>
  </si>
  <si>
    <t>State the importance of adequate hydration.</t>
  </si>
  <si>
    <t>040.02.03.03.20</t>
  </si>
  <si>
    <t xml:space="preserve">State the measure to avoid hypoglycaemia. </t>
  </si>
  <si>
    <t>040.02.03.03.19</t>
  </si>
  <si>
    <t>State the major constituents of a healthy diet.</t>
  </si>
  <si>
    <t>040.02.03.03.18</t>
  </si>
  <si>
    <t>List the major contaminating sources in foodstuffs.</t>
  </si>
  <si>
    <t>040.02.03.03.17</t>
  </si>
  <si>
    <t>Stress the importance of and methods to be adopted by aircrew, especially when travelling abroad, to avoid contaminated food and liquids.</t>
  </si>
  <si>
    <t>040.02.03.03.16</t>
  </si>
  <si>
    <t>Food hygiene</t>
  </si>
  <si>
    <t>Describe the typical back problems (unspecific back pain, slipped disc) that pilots have. Explain also the ways of preventing and treating these problems: good sitting posture; lumbar support; good physical condition; in-flight exercise, if possible; physiotherapy.</t>
  </si>
  <si>
    <t>040.02.03.03.15</t>
  </si>
  <si>
    <t>Describe the problems associated with Type 2 (mostly adult) diabetes: risk factors; insulin resistance; complications (vascular, neurological) and the consequences for the medical licence; pilots are not protected from Type 2 diabetes more than other people.</t>
  </si>
  <si>
    <t>040.02.03.03.14</t>
  </si>
  <si>
    <t>State the following harmful effects obesity can cause: possibility of developing coronary problems; increased chances of developing diabetes; reduced ability to withstand G-forces; development of problems with the joints of the limbs; general circulatory problems; reduced ability to cope with hypoxia or decompression sickness; sleep apnoea.</t>
  </si>
  <si>
    <t>040.02.03.03.13</t>
  </si>
  <si>
    <t>Note that ECQB questions refer to body mass index and World Health Organization definitions</t>
  </si>
  <si>
    <t>Define ‘obesity’.</t>
  </si>
  <si>
    <t>040.02.03.03.12</t>
  </si>
  <si>
    <t>Obesity</t>
  </si>
  <si>
    <t>Indicate the major sources of gastrointestinal upsets.</t>
  </si>
  <si>
    <t>040.02.03.03.11</t>
  </si>
  <si>
    <t xml:space="preserve">List the precautions that should be observed to reduce the occurrence of gastrointestinal upsets. </t>
  </si>
  <si>
    <t>040.02.03.03.10</t>
  </si>
  <si>
    <t xml:space="preserve">State the effects of gastrointestinal upsets that may occur during flight. </t>
  </si>
  <si>
    <t>040.02.03.03.09</t>
  </si>
  <si>
    <t xml:space="preserve">Gastrointestinal upsets </t>
  </si>
  <si>
    <t>Explain why the effects of otic barotrauma can be worse in the descent.</t>
  </si>
  <si>
    <t>040.02.03.03.08</t>
  </si>
  <si>
    <t>Differentiate between otic, sinus, gastrointestinal and aerodontalgia (of the teeth) barotraumas and explain avoidance strategies.</t>
  </si>
  <si>
    <t>040.02.03.03.07</t>
  </si>
  <si>
    <t xml:space="preserve">Define ‘barotrauma’. </t>
  </si>
  <si>
    <t>040.02.03.03.06</t>
  </si>
  <si>
    <t>Entrapped gases and barotrauma</t>
  </si>
  <si>
    <t>Describe the measures to prevent or clear problems due to pressure changes during flight.</t>
  </si>
  <si>
    <t>040.02.03.03.05</t>
  </si>
  <si>
    <t>State when a pilot should seek medical advice from an aeromedical examiner (AME) or aeromedical centre (AeMC).</t>
  </si>
  <si>
    <t>040.02.03.03.04</t>
  </si>
  <si>
    <t>List the negative effects of suffering from colds or flu on flight operations especially with regard to the middle ear, the sinuses, and the teeth.</t>
  </si>
  <si>
    <t>040.02.03.03.03</t>
  </si>
  <si>
    <t>State that the in-flight environment may increase the severity of symptoms which may be minor while on the ground.</t>
  </si>
  <si>
    <t>040.02.03.03.02</t>
  </si>
  <si>
    <t>State the role of the Eustachian tube in equalising pressure between the middle ear and the environment.</t>
  </si>
  <si>
    <t>040.02.03.03.01</t>
  </si>
  <si>
    <t>Common minor ailments</t>
  </si>
  <si>
    <t>Problem areas for pilots</t>
  </si>
  <si>
    <t>040.02.03.03</t>
  </si>
  <si>
    <t>List the possible strategies to cope with jet lag.</t>
  </si>
  <si>
    <t>040.02.03.02.16</t>
  </si>
  <si>
    <t>Describe the main effects of lack of sleep on an individual’s performance.</t>
  </si>
  <si>
    <t>040.02.03.02.15</t>
  </si>
  <si>
    <t>Explain the interactive effects of circadian rhythm and vigilance on a pilot’s performance during flight as the duty day elapses.</t>
  </si>
  <si>
    <t>040.02.03.02.14</t>
  </si>
  <si>
    <t>Differentiate between the effects of westbound and eastbound travel.</t>
  </si>
  <si>
    <t>040.02.03.02.13</t>
  </si>
  <si>
    <t>State the problems caused by circadian disrhythmia (jet lag) with regard to an individual’s performance and sleep.</t>
  </si>
  <si>
    <t>040.02.03.02.12</t>
  </si>
  <si>
    <t>State the time formula for the adjustment of body rhythms to the new local time scale after crossing time zones.</t>
  </si>
  <si>
    <t>040.02.03.02.11</t>
  </si>
  <si>
    <t xml:space="preserve">Explain how sleep debit can become cumulative. </t>
  </si>
  <si>
    <t>040.02.03.02.10</t>
  </si>
  <si>
    <t>Explain the simple calculations for the sleep/wake credit/debit situation.</t>
  </si>
  <si>
    <t>040.02.03.02.09</t>
  </si>
  <si>
    <t>Explain the function of sleep and describe the effects of insufficient sleep on performance.</t>
  </si>
  <si>
    <t>040.02.03.02.08</t>
  </si>
  <si>
    <t>Differentiate between rapid eye movement (REM) and non-REM sleep.</t>
  </si>
  <si>
    <t>040.02.03.02.07</t>
  </si>
  <si>
    <t xml:space="preserve">List and describe the stages of a sleep cycle. </t>
  </si>
  <si>
    <t>040.02.03.02.06</t>
  </si>
  <si>
    <t>State the effect of the circadian rhythm of body temperature on an individual’s performance standard and on an individual’s sleep patterns.</t>
  </si>
  <si>
    <t>040.02.03.02.05</t>
  </si>
  <si>
    <t>Explain the significance of the ‘internal clock’ in regulating the normal circadian rhythm.</t>
  </si>
  <si>
    <t>040.02.03.02.04</t>
  </si>
  <si>
    <t>State the approximate duration of a ‘free-running’ rhythm.</t>
  </si>
  <si>
    <t>040.02.03.02.03</t>
  </si>
  <si>
    <t xml:space="preserve">Explain the term ‘circadian rhythm’. </t>
  </si>
  <si>
    <t>040.02.03.02.02</t>
  </si>
  <si>
    <t>Name some internal body rhythms and their relevance to sleep. Explain that the most important of which is body temperature.</t>
  </si>
  <si>
    <t>040.02.03.02.01</t>
  </si>
  <si>
    <t>Body rhythm and sleep</t>
  </si>
  <si>
    <t>040.02.03.02</t>
  </si>
  <si>
    <t>040.02.03.01</t>
  </si>
  <si>
    <t>Health and hygiene</t>
  </si>
  <si>
    <t>040.02.03.00</t>
  </si>
  <si>
    <t>List the measures to prevent or overcome spatial disorientation.</t>
  </si>
  <si>
    <t>040.02.02.06.11</t>
  </si>
  <si>
    <t>Differentiate between vertigo, Coriolis effect, and spatial disorientation.</t>
  </si>
  <si>
    <t>040.02.02.06.10</t>
  </si>
  <si>
    <t>State that the ‘seat-of-the-pants’ sense is completely unreliable when visual contact with the ground is lost or when flying in instrument meteorological conditions (IMC) or with a poor visual horizon.</t>
  </si>
  <si>
    <t>040.02.02.06.09</t>
  </si>
  <si>
    <t>Relate the above-mentioned vestibular illusions to problems encountered in flight and state the dangers involved.</t>
  </si>
  <si>
    <t>040.02.02.06.08</t>
  </si>
  <si>
    <t>Describe vestibular illusions caused by the angular accelerations (the Leans, Coriolis) and linear accelerations (somatogravic, G-effect).</t>
  </si>
  <si>
    <t>040.02.02.06.07</t>
  </si>
  <si>
    <t>State the problems associated with flickering lights (strobe lights, anti-collision lights, propellers and rotors under certain light conditions, etc.).</t>
  </si>
  <si>
    <t>040.02.02.06.06</t>
  </si>
  <si>
    <t>List approach and landing illusions for slope of the runway, black-hole approach, and terrain around runway, and state the danger involved with recommendations to avoid or counteract the problems with high or low approach or flare at the wrong time.</t>
  </si>
  <si>
    <t>040.02.02.06.05</t>
  </si>
  <si>
    <t>Relate these illusions to problems that may be experienced in flight and identify the danger attached to them.</t>
  </si>
  <si>
    <t>040.02.02.06.04</t>
  </si>
  <si>
    <t>Give examples of visual illusions based on shape constancy, size constancy, aerial perspective, atmospheric perspective, the absence of focal or ambient cues, autokinesis, vectional false horizons, field myopia, and surface planes.</t>
  </si>
  <si>
    <t>040.02.02.06.03</t>
  </si>
  <si>
    <t>Define the term ‘illusion’.</t>
  </si>
  <si>
    <t>040.02.02.06.02</t>
  </si>
  <si>
    <t>State the interaction between vision, equilibrium, proprioception and hearing to obtain spatial orientation in flight.</t>
  </si>
  <si>
    <t>040.02.02.06.01</t>
  </si>
  <si>
    <t>Integration of sensory inputs</t>
  </si>
  <si>
    <t>040.02.02.06</t>
  </si>
  <si>
    <t>Describe the necessary actions to be taken to counteract the symptoms of air sickness.</t>
  </si>
  <si>
    <t>040.02.02.05.07</t>
  </si>
  <si>
    <t>List the causes of air sickness.</t>
  </si>
  <si>
    <t>040.02.02.05.06</t>
  </si>
  <si>
    <t>Describe air sickness and its accompanying symptoms.</t>
  </si>
  <si>
    <t>040.02.02.05.05</t>
  </si>
  <si>
    <t>Motion sickness</t>
  </si>
  <si>
    <t>Explain how the semicircular canals are stimulated.</t>
  </si>
  <si>
    <t>040.02.02.05.04</t>
  </si>
  <si>
    <t>Distinguish between the component parts of the vestibular apparatus in the detection of linear and angular acceleration as well as on gravity.</t>
  </si>
  <si>
    <t>040.02.02.05.03</t>
  </si>
  <si>
    <t>State the functions of the vestibular apparatus on the ground and in flight.</t>
  </si>
  <si>
    <t>040.02.02.05.02</t>
  </si>
  <si>
    <t>List the main elements of the vestibular apparatus.</t>
  </si>
  <si>
    <t>040.02.02.05.01</t>
  </si>
  <si>
    <t>Functional anatomy</t>
  </si>
  <si>
    <t>Equilibrium</t>
  </si>
  <si>
    <t>040.02.02.05</t>
  </si>
  <si>
    <t>List the precautions that may be taken to reduce the probability of onset of hearing loss.</t>
  </si>
  <si>
    <t>040.02.02.04.08</t>
  </si>
  <si>
    <t>List the main sources of hearing loss in the flying environment.</t>
  </si>
  <si>
    <t>040.02.02.04.07</t>
  </si>
  <si>
    <t>Identify the potential occupational risks that may cause hearing loss.</t>
  </si>
  <si>
    <t>040.02.02.04.06</t>
  </si>
  <si>
    <t xml:space="preserve">State the decibel level of received noise that will cause NIHL. </t>
  </si>
  <si>
    <t>040.02.02.04.05</t>
  </si>
  <si>
    <t>Summarise the effects of environmental noise on hearing.</t>
  </si>
  <si>
    <t>040.02.02.04.04</t>
  </si>
  <si>
    <t>Define the main causes of the following hearing defects/loss: ‘conductive deafness’; ‘noise-induced hearing loss’ (NIHL); ‘presbycusis’.</t>
  </si>
  <si>
    <t>040.02.02.04.03</t>
  </si>
  <si>
    <t>Hearing loss</t>
  </si>
  <si>
    <t>Differentiate between the functions of the vestibular apparatus and the cochlea in the inner ear.</t>
  </si>
  <si>
    <t>040.02.02.04.02</t>
  </si>
  <si>
    <t xml:space="preserve">State the basic parts and functions of the outer, the middle and the inner ear. </t>
  </si>
  <si>
    <t>040.02.02.04.01</t>
  </si>
  <si>
    <t>Descriptive and functional anatomy</t>
  </si>
  <si>
    <t>Hearing</t>
  </si>
  <si>
    <t>040.02.02.04</t>
  </si>
  <si>
    <t>Explain the significance of the ‘blind spot’ on the retina in detecting other traffic in flight.</t>
  </si>
  <si>
    <t>040.02.02.03.22</t>
  </si>
  <si>
    <t>State the current rules/regulations governing the wearing of corrective spectacles and contact lenses when operating as a pilot.</t>
  </si>
  <si>
    <t>040.02.02.03.21</t>
  </si>
  <si>
    <t>State the possible problems associated with contact lenses.</t>
  </si>
  <si>
    <t>040.02.02.03.20</t>
  </si>
  <si>
    <t>List the measures that may be taken to protect oneself from flash blindness.</t>
  </si>
  <si>
    <t>040.02.02.03.19</t>
  </si>
  <si>
    <t>List the types of sunglasses that could cause perceptional problems in flight.</t>
  </si>
  <si>
    <t>040.02.02.03.18</t>
  </si>
  <si>
    <t>List the causes of and the precautions that may be taken to reduce the probability of vision loss due to: presbyopia; cataract; glaucoma.</t>
  </si>
  <si>
    <t>040.02.02.03.17</t>
  </si>
  <si>
    <t xml:space="preserve">Explain long-sightedness, short-sightedness and astigmatism. </t>
  </si>
  <si>
    <t>040.02.02.03.16</t>
  </si>
  <si>
    <t>Defective vision</t>
  </si>
  <si>
    <t>State that for high-energy blue light and UV rays, sunglasses can prevent damage to the retina.</t>
  </si>
  <si>
    <t>040.02.02.03.15</t>
  </si>
  <si>
    <t>List the possible monocular cues for depth perception.</t>
  </si>
  <si>
    <t>040.02.02.03.14</t>
  </si>
  <si>
    <t>Explain the basis of depth perception and its relevance to flight performance.</t>
  </si>
  <si>
    <t>040.02.02.03.13</t>
  </si>
  <si>
    <t>Distinguish between monocular and binocular vision.</t>
  </si>
  <si>
    <t>040.02.02.03.12</t>
  </si>
  <si>
    <t>Binocular and monocular vision</t>
  </si>
  <si>
    <t xml:space="preserve">Explain the nature of colour blindness. </t>
  </si>
  <si>
    <t>040.02.02.03.11</t>
  </si>
  <si>
    <t>State the effect of hypoxia, smoking and altitude in excess of 5 000 ft on night vision.</t>
  </si>
  <si>
    <t>040.02.02.03.10</t>
  </si>
  <si>
    <t>State the time necessary for the eye to adapt both to bright light and the dark.</t>
  </si>
  <si>
    <t>040.02.02.03.09</t>
  </si>
  <si>
    <t>State the limitations of night vision and the different scanning techniques at both night and day.</t>
  </si>
  <si>
    <t>040.02.02.03.08</t>
  </si>
  <si>
    <t>List the factors that may degrade visual acuity and the importance of ‘lookout’.</t>
  </si>
  <si>
    <t>040.02.02.03.07</t>
  </si>
  <si>
    <t>Explain the terms ‘visual acuity’, ‘visual field’, ‘central vision’, ‘peripheral vision’ and ‘the fovea’, and explain their function in the process of vision.</t>
  </si>
  <si>
    <t>040.02.02.03.06</t>
  </si>
  <si>
    <t>The fovea (fovea centralis) and peripheral vision</t>
  </si>
  <si>
    <t>Describe the distribution of rod and cone cells in the retina and explain their relevance to vision.</t>
  </si>
  <si>
    <t>040.02.02.03.05</t>
  </si>
  <si>
    <t>Distinguish between the functions of the rod and cone cells.</t>
  </si>
  <si>
    <t>040.02.02.03.04</t>
  </si>
  <si>
    <t>Define ‘accommodation’.</t>
  </si>
  <si>
    <t>040.02.02.03.03</t>
  </si>
  <si>
    <t>State the basic functions of the parts of the eye.</t>
  </si>
  <si>
    <t>040.02.02.03.02</t>
  </si>
  <si>
    <t>Name the most important parts of the eye and the pathway to the visual cortex.</t>
  </si>
  <si>
    <t>040.02.02.03.01</t>
  </si>
  <si>
    <t>Vision</t>
  </si>
  <si>
    <t>040.02.02.03</t>
  </si>
  <si>
    <t>Define the term ‘habituation’ and state its implication for flight safety.</t>
  </si>
  <si>
    <t>040.02.02.02.04</t>
  </si>
  <si>
    <t>Give examples of sensory adaptation.</t>
  </si>
  <si>
    <t>040.02.02.02.03</t>
  </si>
  <si>
    <t>Define the term ‘sensitivity’, especially in the context of vision.</t>
  </si>
  <si>
    <t>040.02.02.02.02</t>
  </si>
  <si>
    <t>Define the term ‘sensory threshold’.</t>
  </si>
  <si>
    <t>040.02.02.02.01</t>
  </si>
  <si>
    <t>Central, peripheral and autonomic nervous system</t>
  </si>
  <si>
    <t>040.02.02.02</t>
  </si>
  <si>
    <t>List the different senses.</t>
  </si>
  <si>
    <t>040.02.02.01.01</t>
  </si>
  <si>
    <t>The different senses</t>
  </si>
  <si>
    <t>040.02.02.01</t>
  </si>
  <si>
    <t>People and the environment: the sensory system</t>
  </si>
  <si>
    <t>040.02.02.00</t>
  </si>
  <si>
    <t>List the effects of low humidity on human body to be spurious thirst, dry eyes, skin and mucous membranes, and indicate measures that can be taken: drinking water, using eye drops and aqueous creams.</t>
  </si>
  <si>
    <t>040.02.01.03.05</t>
  </si>
  <si>
    <t>List the factors that affect the relative humidity of both the atmosphere and cabin air.</t>
  </si>
  <si>
    <t>040.02.01.03.04</t>
  </si>
  <si>
    <t>Humidity</t>
  </si>
  <si>
    <t>List the effects of excessive exposure to radiation.</t>
  </si>
  <si>
    <t>040.02.01.03.03</t>
  </si>
  <si>
    <t>State the sources of radiation at high altitude.</t>
  </si>
  <si>
    <t>040.02.01.03.02</t>
  </si>
  <si>
    <t>Radiation</t>
  </si>
  <si>
    <t>State how an increase in altitude may change the proportion of ozone in the atmosphere and that aircraft can be equipped with special ozone removers.</t>
  </si>
  <si>
    <t>040.02.01.03.01</t>
  </si>
  <si>
    <t>High-altitude environment</t>
  </si>
  <si>
    <t>040.02.01.03</t>
  </si>
  <si>
    <t>Explain immediate countermeasures on suspicion of carbon-monoxide poisoning and how poisoning can be treated later on the ground.</t>
  </si>
  <si>
    <t>040.02.01.02.52</t>
  </si>
  <si>
    <t>List the signs and symptoms of carbon-monoxide poisoning.</t>
  </si>
  <si>
    <t>040.02.01.02.51</t>
  </si>
  <si>
    <t>State how the presence of carbon monoxide in the blood affects the distribution of oxygen.</t>
  </si>
  <si>
    <t>040.02.01.02.50</t>
  </si>
  <si>
    <t>State how carbon monoxide is produced.</t>
  </si>
  <si>
    <t>040.02.01.02.49</t>
  </si>
  <si>
    <t>Carbon monoxide</t>
  </si>
  <si>
    <t>List the effects of positive acceleration with respect to type, sequence and corresponding G-load.</t>
  </si>
  <si>
    <t>040.02.01.02.48</t>
  </si>
  <si>
    <t>List magnitude, duration and onset as factors that determine the effects of acceleration on the human body.</t>
  </si>
  <si>
    <t>040.02.01.02.47</t>
  </si>
  <si>
    <t>Describe the effects of z-acceleration on the circulation and blood volume distribution.</t>
  </si>
  <si>
    <t>040.02.01.02.46</t>
  </si>
  <si>
    <t>Define ‘linear acceleration’ and ‘angular acceleration’.</t>
  </si>
  <si>
    <t>040.02.01.02.45</t>
  </si>
  <si>
    <t>Acceleration</t>
  </si>
  <si>
    <t>Define the hazards of diving and flying, and give the recommendations associated with these activities.</t>
  </si>
  <si>
    <t>040.02.01.02.44</t>
  </si>
  <si>
    <t>Indicate how decompression sickness may be treated.</t>
  </si>
  <si>
    <t>040.02.01.02.43</t>
  </si>
  <si>
    <t>List the symptoms of decompression sickness (bends, creeps, chokes, staggers).</t>
  </si>
  <si>
    <t>040.02.01.02.42</t>
  </si>
  <si>
    <t>State how decompression sickness can be prevented.</t>
  </si>
  <si>
    <t>040.02.01.02.41</t>
  </si>
  <si>
    <t>Identify the causes of decompression sickness in flight operation.</t>
  </si>
  <si>
    <t>040.02.01.02.40</t>
  </si>
  <si>
    <t>List the vital actions the crew has to perform when cabin pressurisation is lost (oxygen mask on, emergency descent, land as soon as possible, and no further flight for the next minimum 24 hours). State that decompression sickness symptoms can occur up to 24 hours later.</t>
  </si>
  <si>
    <t>040.02.01.02.39</t>
  </si>
  <si>
    <t>State the normal range of cabin pressure altitude in pressurised commercial air transport aircraft and describe its protective function for aircrew and passengers.</t>
  </si>
  <si>
    <t>040.02.01.02.38</t>
  </si>
  <si>
    <t>Decompression sickness/illness</t>
  </si>
  <si>
    <t>List the measures which may be taken to counteract hyperventilation: breath slowly, close one opening of the nose, speak loudly, place a paper bag over nose and mouth.</t>
  </si>
  <si>
    <t>040.02.01.02.37</t>
  </si>
  <si>
    <t>List the signs and symptoms of hyperventilation.</t>
  </si>
  <si>
    <t>040.02.01.02.36</t>
  </si>
  <si>
    <t>State that hyperventilation may be caused by psychological or physiological reasons.</t>
  </si>
  <si>
    <t>040.02.01.02.35</t>
  </si>
  <si>
    <t>List the factors that cause hyperventilation.</t>
  </si>
  <si>
    <t>040.02.01.02.34</t>
  </si>
  <si>
    <t>Define the term ‘hyperventilation’.</t>
  </si>
  <si>
    <t>040.02.01.02.33</t>
  </si>
  <si>
    <t>Describe the role of carbon dioxide in hyperventilation.</t>
  </si>
  <si>
    <t>040.02.01.02.32</t>
  </si>
  <si>
    <t>Hyperventilation</t>
  </si>
  <si>
    <t>State the equivalent altitudes when breathing ambient air and 100 per cent oxygen at mean sea level (MSL) and at approximately 10 000, 30 000 and 40 000 ft.</t>
  </si>
  <si>
    <t>040.02.01.02.31</t>
  </si>
  <si>
    <t>List the factors that determine the severity of hypoxia.</t>
  </si>
  <si>
    <t>040.02.01.02.30</t>
  </si>
  <si>
    <t>State that TUC varies among individuals, but the approximate values for a person seated (at rest) are: 20 000 ft 30 min; 30 000 ft 1-2 min 35 000 ft; 30-90 s 40 000 ft 15-20 s</t>
  </si>
  <si>
    <t>040.02.01.02.29</t>
  </si>
  <si>
    <t xml:space="preserve">Define the terms ‘time of useful consciousness’ (TUC) and ‘effective performance time’ (EPT). </t>
  </si>
  <si>
    <t>040.02.01.02.28</t>
  </si>
  <si>
    <t>State the altitude at which short-term memory begins to be affected by hypoxia.</t>
  </si>
  <si>
    <t>040.02.01.02.27</t>
  </si>
  <si>
    <t>Name the three physiological thresholds and allocate the corresponding altitudes for each of them: reaction threshold (7 000 ft); disturbance threshold (10-12 000 ft); and critical threshold (22 000 ft).</t>
  </si>
  <si>
    <t>040.02.01.02.26</t>
  </si>
  <si>
    <t>State that healthy people are able to compensate for altitudes up to approximately 10 000-12 000 ft.</t>
  </si>
  <si>
    <t>040.02.01.02.25</t>
  </si>
  <si>
    <t>State the symptoms of hypoxia.</t>
  </si>
  <si>
    <t>040.02.01.02.24</t>
  </si>
  <si>
    <t>Define the two major forms of hypoxia (hypoxic and anaemic), and the common causes of both.</t>
  </si>
  <si>
    <t>040.02.01.02.23</t>
  </si>
  <si>
    <t>Hypoxia</t>
  </si>
  <si>
    <t>State the role physical exercise plays in reducing the chances of developing coronary disease.</t>
  </si>
  <si>
    <t>040.02.01.02.22</t>
  </si>
  <si>
    <t>Explain the major risk factors for coronary disease.</t>
  </si>
  <si>
    <t>040.02.01.02.21</t>
  </si>
  <si>
    <t>Differentiate between ‘angina’ and ‘heart attack’.</t>
  </si>
  <si>
    <t>040.02.01.02.20</t>
  </si>
  <si>
    <t>Coronary artery disease</t>
  </si>
  <si>
    <t>Stress that hypertension is the major factor of strokes in the general population.</t>
  </si>
  <si>
    <t>040.02.01.02.19</t>
  </si>
  <si>
    <t>State the corrective actions that may be taken to reduce high blood pressure.</t>
  </si>
  <si>
    <t>040.02.01.02.18</t>
  </si>
  <si>
    <t>List the factors which can lead to hypertension for an individual.</t>
  </si>
  <si>
    <t>040.02.01.02.17</t>
  </si>
  <si>
    <t>State that both hypotension and hypertension may disqualify a pilot from obtaining medical clearance to fly.</t>
  </si>
  <si>
    <t>040.02.01.02.16</t>
  </si>
  <si>
    <t>List the effects that high and low blood pressure will have on some normal functions of the human body.</t>
  </si>
  <si>
    <t>040.02.01.02.15</t>
  </si>
  <si>
    <t>Define ‘hypertension’ and ‘hypotension’.</t>
  </si>
  <si>
    <t>040.02.01.02.14</t>
  </si>
  <si>
    <t>Hypertension and hypotension</t>
  </si>
  <si>
    <t>Indicate the effect of increasing altitude on haemoglobin oxygen saturation.</t>
  </si>
  <si>
    <t>040.02.01.02.13</t>
  </si>
  <si>
    <t>Define ‘anaemia’ and state its common causes.</t>
  </si>
  <si>
    <t>040.02.01.02.12</t>
  </si>
  <si>
    <t>Stress the function of haemoglobin in the circulatory system.</t>
  </si>
  <si>
    <t>040.02.01.02.11</t>
  </si>
  <si>
    <t>List the main constituents of blood and describe their functions.</t>
  </si>
  <si>
    <t>040.02.01.02.10</t>
  </si>
  <si>
    <t>State the normal blood pressure ranges and units of measurement.</t>
  </si>
  <si>
    <t>040.02.01.02.09</t>
  </si>
  <si>
    <t>Define ‘systolic’ and ‘diastolic’ blood pressure.</t>
  </si>
  <si>
    <t>040.02.01.02.08</t>
  </si>
  <si>
    <t>State the values for a normal pulse rate and the average cardiac output (heart rate × stroke volume) of an adult at rest.</t>
  </si>
  <si>
    <t>040.02.01.02.07</t>
  </si>
  <si>
    <t>Name the major components of the circulatory system and describe their function.</t>
  </si>
  <si>
    <t>040.02.01.02.06</t>
  </si>
  <si>
    <t>List the factors that determine pulse rate.</t>
  </si>
  <si>
    <t>040.02.01.02.05</t>
  </si>
  <si>
    <t>Describe the basic processes of external respiration and internal respiration.</t>
  </si>
  <si>
    <t>040.02.01.02.04</t>
  </si>
  <si>
    <t>Explain the role of carbon dioxide in the control and regulation of respiration.</t>
  </si>
  <si>
    <t>040.02.01.02.03</t>
  </si>
  <si>
    <t>Identify the different volumes of air in the lungs and state the normal respiratory rate.</t>
  </si>
  <si>
    <t>040.02.01.02.02</t>
  </si>
  <si>
    <t>List the main components of the respiratory system and their function.</t>
  </si>
  <si>
    <t>040.02.01.02.01</t>
  </si>
  <si>
    <t>Respiratory and circulatory system</t>
  </si>
  <si>
    <t>040.02.01.02</t>
  </si>
  <si>
    <t>State that the volume percentage of the gases in ambient air will remain constant at all altitudes at which conventional aircraft operate.</t>
  </si>
  <si>
    <t>040.02.01.01.01</t>
  </si>
  <si>
    <t>The atmosphere</t>
  </si>
  <si>
    <t>040.02.01.01</t>
  </si>
  <si>
    <t>Basics of flight physiology</t>
  </si>
  <si>
    <t>040.02.01.00</t>
  </si>
  <si>
    <t>Basics of aviation physiology and health maintenance</t>
  </si>
  <si>
    <t>040.02.00.00</t>
  </si>
  <si>
    <t>Name the basic concepts of safety management system (SMS) (including hazard identification and risk management) and its relationship with safety culture in order to: define how the organisation is set up to manage risks; identify workplace risk and implement suitable controls; implement effective communication across all levels of the organisation.</t>
  </si>
  <si>
    <t>040.01.04.01.08</t>
  </si>
  <si>
    <t>Name the five components which form safety culture (according to James Reason: informed culture, reporting culture, learning culture, just culture, flexible culture).</t>
  </si>
  <si>
    <t>040.01.04.01.07</t>
  </si>
  <si>
    <t>Distinguish between ‘just culture’ and ‘non-punitive culture’.</t>
  </si>
  <si>
    <t>040.01.04.01.06</t>
  </si>
  <si>
    <t>State the important factors that promote a good safety culture.</t>
  </si>
  <si>
    <t>040.01.04.01.05</t>
  </si>
  <si>
    <t>Explain James Reason’s ‘Swiss Cheese Model’.</t>
  </si>
  <si>
    <t>040.01.04.01.04</t>
  </si>
  <si>
    <t>Discuss the established expression ‘safety first’ in a commercial entity.</t>
  </si>
  <si>
    <t>040.01.04.01.03</t>
  </si>
  <si>
    <t>Illustrate how safety culture is reflected in national culture.</t>
  </si>
  <si>
    <t>040.01.04.01.02</t>
  </si>
  <si>
    <t>Distinguish between ‘open cultures’ and ‘closed cultures’.</t>
  </si>
  <si>
    <t>040.01.04.01.01</t>
  </si>
  <si>
    <t>Safety culture and safety management</t>
  </si>
  <si>
    <t>040.01.04.01</t>
  </si>
  <si>
    <t>ICAO Doc. 9859, Chapter 2</t>
  </si>
  <si>
    <t>Safety culture</t>
  </si>
  <si>
    <t>040.01.04.00</t>
  </si>
  <si>
    <t>State the relevance of the SHELL model to the work in the cockpit.</t>
  </si>
  <si>
    <t>040.01.03.01.10</t>
  </si>
  <si>
    <t>Note ICAO Doc 9683, Part 2, Chapter 2, refers to the SHEL model, Doc 9859, Chapter 2 refers to SHELL</t>
  </si>
  <si>
    <t>State the components of the SHELL model.</t>
  </si>
  <si>
    <t>040.01.03.01.09</t>
  </si>
  <si>
    <t>Explain and give examples of ‘undesired aircraft states’.</t>
  </si>
  <si>
    <t>040.01.03.01.08</t>
  </si>
  <si>
    <t>Explain and give examples of procedural error, communication errors, and aircraft handling errors.</t>
  </si>
  <si>
    <t>040.01.03.01.07</t>
  </si>
  <si>
    <t>Give examples of different countermeasures which may be used in order to manage threats, errors, and undesired aircraft states.</t>
  </si>
  <si>
    <t>040.01.03.01.06</t>
  </si>
  <si>
    <t>ICAO Doc. 9683, Part 2, Chapter 2</t>
  </si>
  <si>
    <t>Explain and give a definition of ‘error’ according to the TEM model of ICAO Doc 9683 (Part II, Chapter 2).</t>
  </si>
  <si>
    <t>040.01.03.01.05</t>
  </si>
  <si>
    <t>Explain and give examples of organisational threats.</t>
  </si>
  <si>
    <t>040.01.03.01.04</t>
  </si>
  <si>
    <t>Explain and give examples of environmental threats.</t>
  </si>
  <si>
    <t>040.01.03.01.03</t>
  </si>
  <si>
    <t>Explain and give examples of latent threats.</t>
  </si>
  <si>
    <t>040.01.03.01.02</t>
  </si>
  <si>
    <t>See also EHEST Leaflet HE 8 Principles of TEM for helicopter pilots, instructors and training organisations</t>
  </si>
  <si>
    <t>Explain the three components of the TEM model.</t>
  </si>
  <si>
    <t>040.01.03.01.01</t>
  </si>
  <si>
    <t>Threat and error management (TEM) model and SHELL model</t>
  </si>
  <si>
    <t>040.01.03.01</t>
  </si>
  <si>
    <t>ICAO Doc. 9859, Chapter 2; ICAO Doc 9683, Part 2, Chapter 1, 2</t>
  </si>
  <si>
    <t>Flight safety concepts</t>
  </si>
  <si>
    <t>040.01.03.00</t>
  </si>
  <si>
    <t>040.01.02.00</t>
  </si>
  <si>
    <t>State that competence is based on knowledge, skills and attitudes of the individual pilot, and list the ICAO eight core competencies: application of procedures; communication; aircraft flight path management, automation; aircraft flight path management, manual control; leadership and teamwork; problem-solving and decision-making; situation awareness; workload management.</t>
  </si>
  <si>
    <t>040.01.01.01.01</t>
  </si>
  <si>
    <t>Becoming a competent pilot</t>
  </si>
  <si>
    <t>040.01.01.01</t>
  </si>
  <si>
    <t>Human factors in aviation</t>
  </si>
  <si>
    <t>040.01.01.00</t>
  </si>
  <si>
    <t xml:space="preserve">HUMAN FACTORS: BASIC CONCEPTS </t>
  </si>
  <si>
    <t>040.01.00.00</t>
  </si>
  <si>
    <t xml:space="preserve">HUMAN PERFORMANCE AND LIMITATIONS </t>
  </si>
  <si>
    <t>040.00.00.00</t>
  </si>
  <si>
    <t>Reg. (EU) 1178/2011 as amended, MED.B.010, (c)</t>
  </si>
  <si>
    <t>Reg. (EU) 1178/2011 as amended, MED.B.070, (g)</t>
  </si>
  <si>
    <t>Reg. (EU) 1178/2011 as amended, MED.A.020, GM1 MED.A.020</t>
  </si>
  <si>
    <t>See also Reg. (EU) 1178/2011 as amended, MED.A.020, GM1 MED.A.020</t>
  </si>
  <si>
    <t>See also Reg. (EU) 965/2012 as amended, CAT.GEN.MPA.100 and associated AMC/G;</t>
  </si>
  <si>
    <t>See also Reg. (EU) 965/2012 as amended, CAT.GEN.MPA.100, CAT.GEN.MPA.170</t>
  </si>
  <si>
    <t>Reg. (EU) 965/2012 as amended, CAT.GEN.MPA.100, (c)(1) Crew Responsibilities; AMC1 CAT.GEN.MPA.100(c)(1) Alcohol consumption</t>
  </si>
  <si>
    <t>Describe briefly the following organisations and their chief activities in relation to weather for aviation: International Civil Aviation Organization (ICAO) (Refer to Subject 010 ‘Air Law’); World Meteorological Organization (WMO).</t>
  </si>
  <si>
    <t>050.10.04.02.01</t>
  </si>
  <si>
    <t>International organisations</t>
  </si>
  <si>
    <t>050.10.04.02</t>
  </si>
  <si>
    <t>Name the tropical cyclone advisory centres (TCACs) as the provider for forecasts of tropical cyclones.</t>
  </si>
  <si>
    <t>050.10.04.01.06</t>
  </si>
  <si>
    <t>Name the volcanic ash advisory centres (VAACs) as the provider for forecasts of volcanic ash clouds.</t>
  </si>
  <si>
    <t>050.10.04.01.05</t>
  </si>
  <si>
    <t>Name the aeronautical meteorological stations as the provider for METAR and MET reports.</t>
  </si>
  <si>
    <t>050.10.04.01.04</t>
  </si>
  <si>
    <t>Name the meteorological watch offices (MWOs) as the provider for SIGMET and AIRMET information.</t>
  </si>
  <si>
    <t>050.10.04.01.03</t>
  </si>
  <si>
    <t>Name the meteorological (MET) offices as the provider for aerodrome forecasts and briefing documents.</t>
  </si>
  <si>
    <t>050.10.04.01.02</t>
  </si>
  <si>
    <t>Note that the World Area Forecast System is amended since Jan. 2025. "Turbulence" rather than CAT &amp; in-cloud turbulence is forecasted.</t>
  </si>
  <si>
    <t>Name the world area forecast centres (WAFCs) as the provider for upper-air forecasts: WAFCs prepare upper-air gridded forecasts of upper winds; upper-air temperature and humidity; direction, speed and flight level of maximum wind; flight level and temperature of tropopause, areas of cumulonimbus clouds, icing, clear-air and in-cloud turbulence, and geopotential altitude of flight levels.</t>
  </si>
  <si>
    <t>050.10.04.01.01</t>
  </si>
  <si>
    <t>ICAO Annex 3, Chapter 1 Definitions, Chapter 3; Reg. (EU) 2017/373 as amended, Annex I Definitions, MET.OR.275</t>
  </si>
  <si>
    <t>World area forecast system and meteorological offices</t>
  </si>
  <si>
    <t>050.10.04.01</t>
  </si>
  <si>
    <t>Meteorological services</t>
  </si>
  <si>
    <t>050.10.04.00</t>
  </si>
  <si>
    <t>Describe and interpret aerodrome warnings and wind-shear warnings and alerts.</t>
  </si>
  <si>
    <t>050.10.03.04.01</t>
  </si>
  <si>
    <t>ICAO Annex 3, Appendix 6; Reg. (EU) 2017/373 as amended, AMC1 MET.TR.235</t>
  </si>
  <si>
    <t>Meteorological warnings</t>
  </si>
  <si>
    <t>050.10.03.04</t>
  </si>
  <si>
    <t>List the meteorological information that a flight crew can receive from flight information services during flight and apply the content of this information for the continuation of the flight.</t>
  </si>
  <si>
    <t>050.10.03.03.03</t>
  </si>
  <si>
    <t>List the information that a flight crew can receive from meteorological services for pre-flight planning and apply the content of this information on a designated flight route.</t>
  </si>
  <si>
    <t>050.10.03.03.02</t>
  </si>
  <si>
    <t>Describe meteorological briefing and advice.</t>
  </si>
  <si>
    <t>050.10.03.03.01</t>
  </si>
  <si>
    <t>ICAO Annex 3, Chapter 9; Reg. (EU) 2017/373 as amended, MET.OR.215, (d) and associated AMC/GM</t>
  </si>
  <si>
    <t>Use of meteorological documents</t>
  </si>
  <si>
    <t>050.10.03.03</t>
  </si>
  <si>
    <t>Describe the meteorological content of broadcasts for aviation: HF-VOLMET.</t>
  </si>
  <si>
    <t>050.10.03.02.02</t>
  </si>
  <si>
    <t>Describe the meteorological content of broadcasts for aviation: meteorological information for aircraft in flight (VOLMET); automatic terminal information service (ATIS).</t>
  </si>
  <si>
    <t>050.10.03.02.01</t>
  </si>
  <si>
    <t>ICAO Annex 3, Chapter 4, 4.3-4.6, Chapter 11; Reg. (EU) 2017/373 as amended, Annex I Definitions, AMC1 ATS.TR.305; Reg. (EU) 923/2012 as amended, SERA.9010</t>
  </si>
  <si>
    <t>Meteorological broadcasts for aviation</t>
  </si>
  <si>
    <t>050.10.03.02</t>
  </si>
  <si>
    <t>Note: the runway state group was removed from the METAR in 2021. Runway surface conditions are reported in ATIS and NOTAM / SNOWTAM</t>
  </si>
  <si>
    <t>Describe, decode (by using a code table) and interpret the following messages: runway state message (as written in a METAR). Remark: For runway state message, refer to ICAO Doc 7754 ‘Air Navigation Plan - European Region’.</t>
  </si>
  <si>
    <t>050.10.03.01.05</t>
  </si>
  <si>
    <t>ICAO Annex 3, Chapter 7, 7.1, 7.2; Reg. (EU) 2017/373 as amended, MET.OR.250, MET.OR.255</t>
  </si>
  <si>
    <t>List, in general, the cases when a SIGMET and an AIRMET are issued.</t>
  </si>
  <si>
    <t>050.10.03.01.04</t>
  </si>
  <si>
    <t>ICAO Annex 3, Chapter 1 Definitions; Reg. (EU) 2017/373 as amended, Annex I Definitions</t>
  </si>
  <si>
    <t>Describe the general meaning of MET REPORT and SPECIAL REPORT.</t>
  </si>
  <si>
    <t>050.10.03.01.03</t>
  </si>
  <si>
    <t>ICAO Annex 3, Appendix 2; Reg. (EU) 2017/373 as amended, Appendix 7 and associated GM</t>
  </si>
  <si>
    <t>Describe, decode and interpret the tropical cyclone advisory information in written and graphical form.</t>
  </si>
  <si>
    <t>050.10.03.01.02</t>
  </si>
  <si>
    <t>ICAO Annex 3, Appendix 3; Reg. (EU) 2017/373 as amended, Appendix 1 and associated GM</t>
  </si>
  <si>
    <t>Describe, decode and interpret the following aviation weather messages (given in written or graphical format): METAR, aerodrome special meteorological report (SPECI), trend forecast (TREND), TAF, information concerning en-route weather phenomena which may affect the safety of aircraft operations (SIGMET), information concerning en-route weather phenomena which may affect the safety of low-level aircraft operations (AIRMET), area forecast for low-level flights (GAMET), ARS, volcanic ash advisory information.</t>
  </si>
  <si>
    <t>050.10.03.01.01</t>
  </si>
  <si>
    <t>Aviation weather messages</t>
  </si>
  <si>
    <t>050.10.03.01</t>
  </si>
  <si>
    <t>Information for flight planning</t>
  </si>
  <si>
    <t>050.10.03.00</t>
  </si>
  <si>
    <t>Explain that the gridded forecasts can be merged in information processing systems with data relayed from aircraft or pilot reports, e.g. of turbulence, to provide improved situation awareness.</t>
  </si>
  <si>
    <t>050.10.02.04.05</t>
  </si>
  <si>
    <t>Explain that the data on CB and turbulence can be used in the visualization of flight hazards.</t>
  </si>
  <si>
    <t>050.10.02.04.04</t>
  </si>
  <si>
    <t>State that the WAFCs also produce gridded datasets for Flight Level and temperature of the tropopause, direction and speed of maximum wind, cumulonimbus clouds, icing and turbulence.</t>
  </si>
  <si>
    <t>050.10.02.04.03</t>
  </si>
  <si>
    <t>Explain that world area forecast centres prepare global sets of gridded forecasts for flight planning purposes (upper wind, temperature, humidity).</t>
  </si>
  <si>
    <t>050.10.02.04.02</t>
  </si>
  <si>
    <t>State that numerical weather prediction uses a 3D grid of weather data, consisting of horizontal data (latitude-longitude) and vertical data (height or pressure).</t>
  </si>
  <si>
    <t>050.10.02.04.01</t>
  </si>
  <si>
    <t>Gridded forecast products</t>
  </si>
  <si>
    <t>050.10.02.04</t>
  </si>
  <si>
    <t>For designated locations or routes determine from forecast upper-wind and temperature charts, if necessary by interpolation, the spot/average values for outside-air temperature, temperature deviation from ISA, wind direction, and wind speed.</t>
  </si>
  <si>
    <t>050.10.02.03.06</t>
  </si>
  <si>
    <t>Describe forecast upper-wind and temperature charts.</t>
  </si>
  <si>
    <t>050.10.02.03.05</t>
  </si>
  <si>
    <t>Define ‘isotach’.</t>
  </si>
  <si>
    <t>050.10.02.03.04</t>
  </si>
  <si>
    <t>Define ‘isotherm’.</t>
  </si>
  <si>
    <t>050.10.02.03.03</t>
  </si>
  <si>
    <t>Define ‘isohypse (contour line)’. (Refer to Subject 050 01 03 02)</t>
  </si>
  <si>
    <t>050.10.02.03.02</t>
  </si>
  <si>
    <t>Define ‘constant-pressure chart’.</t>
  </si>
  <si>
    <t>050.10.02.03.01</t>
  </si>
  <si>
    <t>Upper-air charts</t>
  </si>
  <si>
    <t>050.10.02.03</t>
  </si>
  <si>
    <t>Determine from surface weather charts the wind direction and speed.</t>
  </si>
  <si>
    <t>050.10.02.02.02</t>
  </si>
  <si>
    <t>Recognise the following weather systems on a surface weather chart (analysed and forecast): ridges, cols and troughs; fronts; frontal side, warm sector and rear side of mid-latitude frontal lows; high- and low-pressure areas.</t>
  </si>
  <si>
    <t>050.10.02.02.01</t>
  </si>
  <si>
    <t>Surface charts</t>
  </si>
  <si>
    <t>050.10.02.02</t>
  </si>
  <si>
    <t>Describe from a significant weather chart the flight conditions at designated locations or along a defined flight route at a given FL.</t>
  </si>
  <si>
    <t>050.10.02.01.02</t>
  </si>
  <si>
    <t xml:space="preserve">Note that the World Area Forecast System T+24 chart format is amended since Jan. 2025. See "Guidelines for interpreting World Area Forecast Centre T+24 Significant Weather Forecasts" (2024) ICAO SIGWX-interpretation-Guide-V2.01 </t>
  </si>
  <si>
    <t>Decode and interpret significant weather charts (low, medium and high level).</t>
  </si>
  <si>
    <t>050.10.02.01.01</t>
  </si>
  <si>
    <t>Significant weather charts</t>
  </si>
  <si>
    <t>050.10.02.01</t>
  </si>
  <si>
    <t>ICAO Annex 3, Appendix 1; Reg. (EU) 2017/373 as amended, MET.TR.215 and associated AMCs, Appendix 2 to Part-MET</t>
  </si>
  <si>
    <t>Weather charts</t>
  </si>
  <si>
    <t>050.10.02.00</t>
  </si>
  <si>
    <t>Name the weather phenomena to be stated in an ARS.</t>
  </si>
  <si>
    <t>050.10.01.05.03</t>
  </si>
  <si>
    <t>State the obligation of a pilot to prepare air-reports.</t>
  </si>
  <si>
    <t>050.10.01.05.02</t>
  </si>
  <si>
    <t>Describe routine air-report and special air-report (ARS).</t>
  </si>
  <si>
    <t>050.10.01.05.01</t>
  </si>
  <si>
    <t>ICAO Annex 3, Chapter 5, Appendix 4; ICAO Doc 4444, Chapter 1 Definitions, Chapter 4, 4.12; Reg. (EU) 923/2012 as amended, Article 2 Definitions, Section 12 Services related to meteorology, Appendix 5</t>
  </si>
  <si>
    <t>Aircraft observations and reporting</t>
  </si>
  <si>
    <t>050.10.01.05</t>
  </si>
  <si>
    <t>Interpret typical airborne weather radar images.</t>
  </si>
  <si>
    <t>050.10.01.04.05</t>
  </si>
  <si>
    <t>Describe the limits and the errors of airborne weather radar information.</t>
  </si>
  <si>
    <t>050.10.01.04.04</t>
  </si>
  <si>
    <t>Describe the basic principle and the type of information given by airborne weather radar.</t>
  </si>
  <si>
    <t>050.10.01.04.03</t>
  </si>
  <si>
    <t>Interpret ground weather radar images.</t>
  </si>
  <si>
    <t>050.10.01.04.02</t>
  </si>
  <si>
    <t>Describe the basic principle and the type of information given by a ground weather radar.</t>
  </si>
  <si>
    <t>050.10.01.04.01</t>
  </si>
  <si>
    <t>Weather radar observations (Refer to Subject 050 09 04 05)</t>
  </si>
  <si>
    <t>050.10.01.04</t>
  </si>
  <si>
    <t>Interpret qualitatively the satellite pictures in order to get useful information for flights using atmospheric motion vector images to locate jet streams.</t>
  </si>
  <si>
    <t>050.10.01.03.06</t>
  </si>
  <si>
    <t>Interpret qualitatively the satellite pictures in order to get useful information for flights: location of fronts.</t>
  </si>
  <si>
    <t>050.10.01.03.05</t>
  </si>
  <si>
    <t>Interpret qualitatively the satellite pictures in order to get useful information for flights: location of clouds (distinguish between stratiform and cumuliform clouds).</t>
  </si>
  <si>
    <t>050.10.01.03.04</t>
  </si>
  <si>
    <t>Describe the different types of satellite imagery.</t>
  </si>
  <si>
    <t>050.10.01.03.03</t>
  </si>
  <si>
    <t>Name the main uses of satellite pictures in aviation meteorology.</t>
  </si>
  <si>
    <t>050.10.01.03.02</t>
  </si>
  <si>
    <t>Describe the basic outlines of satellite observations.</t>
  </si>
  <si>
    <t>050.10.01.03.01</t>
  </si>
  <si>
    <t>Satellite observations</t>
  </si>
  <si>
    <t>050.10.01.03</t>
  </si>
  <si>
    <t>Describe and interpret the sounding by radiosonde given on a simplified temperature-pressure (T-P) diagram.</t>
  </si>
  <si>
    <t>050.10.01.02.02</t>
  </si>
  <si>
    <t>Describe the principle of radiosondes.</t>
  </si>
  <si>
    <t>050.10.01.02.01</t>
  </si>
  <si>
    <t>Radiosonde observations</t>
  </si>
  <si>
    <t>050.10.01.02</t>
  </si>
  <si>
    <t>Name the units of relative humidity ( per cent) and dew-point temperature (Celsius, Fahrenheit).</t>
  </si>
  <si>
    <t>050.10.01.01.25</t>
  </si>
  <si>
    <t>Indicate the means of observation of air temperature (thermometer).</t>
  </si>
  <si>
    <t>050.10.01.01.24</t>
  </si>
  <si>
    <t>Name the units used for vertical visibility (ft, m).</t>
  </si>
  <si>
    <t>050.10.01.01.23</t>
  </si>
  <si>
    <t>Explain briefly how and when vertical visibility is measured.</t>
  </si>
  <si>
    <t>050.10.01.01.22</t>
  </si>
  <si>
    <t>Define ‘vertical visibility’.</t>
  </si>
  <si>
    <t>050.10.01.01.21</t>
  </si>
  <si>
    <t>Name the unit and the reference level used for information about cloud base (ft).</t>
  </si>
  <si>
    <t>050.10.01.01.20</t>
  </si>
  <si>
    <t>Define ‘ceiling’.</t>
  </si>
  <si>
    <t>050.10.01.01.19</t>
  </si>
  <si>
    <t>Define ‘cloud base’.</t>
  </si>
  <si>
    <t>050.10.01.01.18</t>
  </si>
  <si>
    <t>Define ‘oktas’.</t>
  </si>
  <si>
    <t>050.10.01.01.17</t>
  </si>
  <si>
    <t>State the clouds which are indicated in METAR, TAF and SIGMET.</t>
  </si>
  <si>
    <t>050.10.01.01.16</t>
  </si>
  <si>
    <t>Indicate the means of observing clouds for the purpose of recording: type, amount, height of base (ceilometers), and top.</t>
  </si>
  <si>
    <t>050.10.01.01.15</t>
  </si>
  <si>
    <t>Indicate the means of observation of present weather.</t>
  </si>
  <si>
    <t>050.10.01.01.14</t>
  </si>
  <si>
    <t>Compare ground visibility, prevailing visibility, and runway visual range.</t>
  </si>
  <si>
    <t>050.10.01.01.13</t>
  </si>
  <si>
    <t>List the different possibilities to transmit information to pilots about runway visual range.</t>
  </si>
  <si>
    <t>050.10.01.01.12</t>
  </si>
  <si>
    <t>List the units used for runway visual range (m, ft).</t>
  </si>
  <si>
    <t>050.10.01.01.11</t>
  </si>
  <si>
    <t>Indicate where the transmissometers/forward-scatter meters are placed on the aerodrome.</t>
  </si>
  <si>
    <t>050.10.01.01.10</t>
  </si>
  <si>
    <t>Describe the meteorological measurement of runway visual range.</t>
  </si>
  <si>
    <t>050.10.01.01.09</t>
  </si>
  <si>
    <t>Define ‘runway visual range’.</t>
  </si>
  <si>
    <t>050.10.01.01.08</t>
  </si>
  <si>
    <t>List the units used for visibility (m, km, statute mile).</t>
  </si>
  <si>
    <t>050.10.01.01.07</t>
  </si>
  <si>
    <t>Define ‘ground visibility’.</t>
  </si>
  <si>
    <t>050.10.01.01.06</t>
  </si>
  <si>
    <t>Define ‘prevailing visibility’.</t>
  </si>
  <si>
    <t>050.10.01.01.05</t>
  </si>
  <si>
    <t>Describe the meteorological measurement of visibility.</t>
  </si>
  <si>
    <t>050.10.01.01.04</t>
  </si>
  <si>
    <t xml:space="preserve">Define ‘visibility’. </t>
  </si>
  <si>
    <t>050.10.01.01.03</t>
  </si>
  <si>
    <t>Distinguish wind given in METARs and wind given by the control tower for take-off and landing.</t>
  </si>
  <si>
    <t>050.10.01.01.02</t>
  </si>
  <si>
    <t>Define ‘gusts’, as given in METARs.</t>
  </si>
  <si>
    <t>050.10.01.01.01</t>
  </si>
  <si>
    <t>Surface observations</t>
  </si>
  <si>
    <t>050.10.01.01</t>
  </si>
  <si>
    <t>ICAO Annex 3, Chapter 1, Chapter 4, Appendix 3, Appendix 5; Reg. (EU) 2017/373 as amended, Annex I Definitions, MET.TR.205 and associated AMC/GM, MET.TR.210 and associated AMC/GM, MET.TR.220 and associated AMC/GM</t>
  </si>
  <si>
    <t>Observation</t>
  </si>
  <si>
    <t>050.10.01.00</t>
  </si>
  <si>
    <t>METEOROLOGICAL INFORMATION</t>
  </si>
  <si>
    <t>050.10.00.00</t>
  </si>
  <si>
    <t>Describe the reduction of visibility caused by the reflection of the sun’s rays from the top of the layers of haze, fog and clouds.</t>
  </si>
  <si>
    <t>050.09.09.02.06</t>
  </si>
  <si>
    <t>Describe the reduction of visibility caused by the position of the sun relative to the visual direction.</t>
  </si>
  <si>
    <t>050.09.09.02.05</t>
  </si>
  <si>
    <t>Describe the reduction of visibility caused by icing (windshield).</t>
  </si>
  <si>
    <t>050.09.09.02.04</t>
  </si>
  <si>
    <t>Describe the reduction of visibility caused by dust storm (DS) and sandstorm (SS).</t>
  </si>
  <si>
    <t>050.09.09.02.03</t>
  </si>
  <si>
    <t>Describe the reduction of visibility caused by low drifting and blowing dust and sand.</t>
  </si>
  <si>
    <t>050.09.09.02.02</t>
  </si>
  <si>
    <t>Describe the reduction of visibility caused by low drifting and blowing snow.</t>
  </si>
  <si>
    <t>050.09.09.02.01</t>
  </si>
  <si>
    <t>Reduction of visibility caused by other phenomena</t>
  </si>
  <si>
    <t>050.09.09.02</t>
  </si>
  <si>
    <t>Describe the differences between ground and flight visibility, and slant and vertical visibility when an aircraft is above or within a layer of haze or fog.</t>
  </si>
  <si>
    <t>050.09.09.01.04</t>
  </si>
  <si>
    <t>Describe the reduction of visibility caused by obscurations: sand (SA), dust (DU).</t>
  </si>
  <si>
    <t>050.09.09.01.03</t>
  </si>
  <si>
    <t>Describe the reduction of visibility caused by obscurations: fog, mist, haze, smoke, volcanic ash.</t>
  </si>
  <si>
    <t>050.09.09.01.02</t>
  </si>
  <si>
    <t>Describe the reduction of visibility caused by precipitation: drizzle, rain, snow.</t>
  </si>
  <si>
    <t>050.09.09.01.01</t>
  </si>
  <si>
    <t>Reduction of visibility caused by precipitation and obscurations</t>
  </si>
  <si>
    <t>050.09.09.01</t>
  </si>
  <si>
    <t>ICAO Annex 3, Appendix 3, Appendix 6; Reg. (EU) 2017/373 as amended, MET.TR.205 and associated AMC, MET.TR.250 and associated AMC/GM</t>
  </si>
  <si>
    <t>Visibility-reducing phenomena</t>
  </si>
  <si>
    <t>050.09.09.00</t>
  </si>
  <si>
    <t>Describe the effects of a valley inversion for an aircraft in flight.</t>
  </si>
  <si>
    <t>050.09.08.03.03</t>
  </si>
  <si>
    <t>Describe the valley inversion formed by warm winds aloft.</t>
  </si>
  <si>
    <t>050.09.08.03.02</t>
  </si>
  <si>
    <t>Describe the formation of a valley inversion due to katabatic winds.</t>
  </si>
  <si>
    <t>050.09.08.03.01</t>
  </si>
  <si>
    <t>Development and effect of valley inversions</t>
  </si>
  <si>
    <t>050.09.08.03</t>
  </si>
  <si>
    <t>Explain the influence of relief on ice accretion.</t>
  </si>
  <si>
    <t>050.09.08.02.03</t>
  </si>
  <si>
    <t>Indicate on a sketch of a chain of mountains the turbulent zones (mountain waves, rotors).</t>
  </si>
  <si>
    <t>050.09.08.02.02</t>
  </si>
  <si>
    <t>Describe the vertical movements, wind shear and turbulence that are typical of mountain areas.</t>
  </si>
  <si>
    <t>050.09.08.02.01</t>
  </si>
  <si>
    <t>Vertical movements, mountain waves, wind shear, turbulence, ice accretion</t>
  </si>
  <si>
    <t>050.09.08.02</t>
  </si>
  <si>
    <t>Describe the influence of mountainous area on a frontal passage.</t>
  </si>
  <si>
    <t>050.09.08.01.01</t>
  </si>
  <si>
    <t>Influence of terrain on clouds and precipitation, frontal passage</t>
  </si>
  <si>
    <t>050.09.08.01</t>
  </si>
  <si>
    <t>Hazards in mountainous areas</t>
  </si>
  <si>
    <t>050.09.08.00</t>
  </si>
  <si>
    <t>List the influences of the phenomena associated with the lower stratosphere (wind, temperature, air density, turbulence).</t>
  </si>
  <si>
    <t>050.09.07.01.02</t>
  </si>
  <si>
    <t>Summarise the advantages of stratospheric flights.</t>
  </si>
  <si>
    <t>050.09.07.01.01</t>
  </si>
  <si>
    <t>Influence on aircraft performance</t>
  </si>
  <si>
    <t>050.09.07.01</t>
  </si>
  <si>
    <t>Stratospheric conditions</t>
  </si>
  <si>
    <t>050.09.07.00</t>
  </si>
  <si>
    <t>Compare the flight hazards during take-off and approach associated with a strong inversion alone and with a strong inversion combined with marked wind shear.</t>
  </si>
  <si>
    <t>050.09.06.01.01</t>
  </si>
  <si>
    <t>050.09.06.01</t>
  </si>
  <si>
    <t>Inversions</t>
  </si>
  <si>
    <t>050.09.06.00</t>
  </si>
  <si>
    <t>Compare the dimensions and properties of tornadoes and dust devils.</t>
  </si>
  <si>
    <t>050.09.05.01.05</t>
  </si>
  <si>
    <t>Compare the occurrence of tornadoes in Europe with the occurrence in other locations, especially in the United States of America.</t>
  </si>
  <si>
    <t>050.09.05.01.04</t>
  </si>
  <si>
    <t>Describe the typical features of a tornado such as appearance, season, time of day, stage of development, speed of movement, and wind speed.</t>
  </si>
  <si>
    <t>050.09.05.01.03</t>
  </si>
  <si>
    <t>Describe the formation of a tornado.</t>
  </si>
  <si>
    <t>050.09.05.01.02</t>
  </si>
  <si>
    <t>Define ‘tornado’.</t>
  </si>
  <si>
    <t>050.09.05.01.01</t>
  </si>
  <si>
    <t>Properties and occurrence</t>
  </si>
  <si>
    <t>050.09.05.01</t>
  </si>
  <si>
    <t>Tornadoes</t>
  </si>
  <si>
    <t>050.09.05.00</t>
  </si>
  <si>
    <t>Describe practical examples of flight techniques used to avoid the hazards of thunderstorms.</t>
  </si>
  <si>
    <t>050.09.04.05.02</t>
  </si>
  <si>
    <t>Explain how the pilot can anticipate each type of thunderstorm: through pre-flight weather briefing, observation in flight, use of specific meteorological information, use of information given by ground weather radar and by airborne weather radar. (Refer to Subject 050 10 01 04), use of a lightning detector (stormscope). (Refer to Subject 050 10 01 04), use of the stormscope (lightning detector).</t>
  </si>
  <si>
    <t>050.09.04.05.01</t>
  </si>
  <si>
    <t>Thunderstorm avoidance</t>
  </si>
  <si>
    <t>050.09.04.05</t>
  </si>
  <si>
    <t>Describe the effects of downbursts.</t>
  </si>
  <si>
    <t>050.09.04.04.06</t>
  </si>
  <si>
    <t>Give the typical duration of a downburst.</t>
  </si>
  <si>
    <t>050.09.04.04.05</t>
  </si>
  <si>
    <t>Describe the process of development of a downburst.</t>
  </si>
  <si>
    <t>050.09.04.04.04</t>
  </si>
  <si>
    <t>State the weather situations leading to the formation of downbursts.</t>
  </si>
  <si>
    <t>050.09.04.04.03</t>
  </si>
  <si>
    <t>Distinguish between macroburst and microburst.</t>
  </si>
  <si>
    <t>050.09.04.04.02</t>
  </si>
  <si>
    <t>Define the term ‘downburst’.</t>
  </si>
  <si>
    <t>050.09.04.04.01</t>
  </si>
  <si>
    <t>Development and effects of downbursts</t>
  </si>
  <si>
    <t>050.09.04.04</t>
  </si>
  <si>
    <t>Describe the effect of lightning strike on aircraft and flight execution.</t>
  </si>
  <si>
    <t>050.09.04.03.05</t>
  </si>
  <si>
    <t>Describe the development of lightning discharges.</t>
  </si>
  <si>
    <t>050.09.04.03.04</t>
  </si>
  <si>
    <t>Describe and assess the ‘St. Elmo’s fire’ weather phenomenon.</t>
  </si>
  <si>
    <t>050.09.04.03.03</t>
  </si>
  <si>
    <t>Describe types of lightning, i.e. ground stroke, intra-cloud lightning, cloud-to-cloud lightning, upward lightning.</t>
  </si>
  <si>
    <t>050.09.04.03.02</t>
  </si>
  <si>
    <t>Describe the basic outline of the electric field in the atmosphere.</t>
  </si>
  <si>
    <t>050.09.04.03.01</t>
  </si>
  <si>
    <t>Electrical discharges</t>
  </si>
  <si>
    <t>050.09.04.03</t>
  </si>
  <si>
    <t>Indicate on a sketch the most dangerous zones in and around a single-cell and a multi-cell thunderstorm.</t>
  </si>
  <si>
    <t>050.09.04.02.04</t>
  </si>
  <si>
    <t>Summarise the flight hazards associated with a fully developed thunderstorm.</t>
  </si>
  <si>
    <t>050.09.04.02.03</t>
  </si>
  <si>
    <t>Describe a supercell storm: initial, supercell, tornado and dissipating stage.</t>
  </si>
  <si>
    <t>050.09.04.02.02</t>
  </si>
  <si>
    <t>Assess the average duration of thunderstorms and their different stages.</t>
  </si>
  <si>
    <t>050.09.04.02.01</t>
  </si>
  <si>
    <t>Structure of thunderstorms, life cycle</t>
  </si>
  <si>
    <t>050.09.04.02</t>
  </si>
  <si>
    <t>Describe the different types of thunderstorms, their location, the conditions for and the process of development, and list their properties (air-mass thunderstorms, frontal thunderstorms, squall lines, supercell storms, orographic thunderstorms).</t>
  </si>
  <si>
    <t>050.09.04.01.02</t>
  </si>
  <si>
    <t>Name the cloud types which indicate the development of thunderstorms.</t>
  </si>
  <si>
    <t>050.09.04.01.01</t>
  </si>
  <si>
    <t>Conditions for and process of development, forecast, location, type specification</t>
  </si>
  <si>
    <t>050.09.04.01</t>
  </si>
  <si>
    <t>See also the International Cloud Atlas</t>
  </si>
  <si>
    <t>Thunderstorms</t>
  </si>
  <si>
    <t>050.09.04.00</t>
  </si>
  <si>
    <t>Indicate the possibilities of avoiding wind shear in flight: in the flight planning; during flight.</t>
  </si>
  <si>
    <t>050.09.03.03.02</t>
  </si>
  <si>
    <t>Describe the effects of wind shear on flight.</t>
  </si>
  <si>
    <t>050.09.03.03.01</t>
  </si>
  <si>
    <t>Effects on flight, avoidance</t>
  </si>
  <si>
    <t>050.09.03.03</t>
  </si>
  <si>
    <t>Describe the conditions, where and how wind shear can form (e.g. thunderstorms, squall lines, fronts, inversions, land and sea breeze, friction layer, relief).</t>
  </si>
  <si>
    <t>050.09.03.02.01</t>
  </si>
  <si>
    <t>Weather conditions for wind shear</t>
  </si>
  <si>
    <t>050.09.03.02</t>
  </si>
  <si>
    <t>Define ‘low-level wind shear’.</t>
  </si>
  <si>
    <t>050.09.03.01.02</t>
  </si>
  <si>
    <t>Define ‘wind shear’ (vertical and horizontal).</t>
  </si>
  <si>
    <t>050.09.03.01.01</t>
  </si>
  <si>
    <t>Definition of wind shear</t>
  </si>
  <si>
    <t>050.09.03.01</t>
  </si>
  <si>
    <t>Wind shear</t>
  </si>
  <si>
    <t>050.09.03.00</t>
  </si>
  <si>
    <t>Indicate the possibilities of avoiding CAT in flight: in the flight planning: weather briefing, selection of track and altitude; during flight: selection of appropriate track and altitude.</t>
  </si>
  <si>
    <t>050.09.02.02.02</t>
  </si>
  <si>
    <t>Describe the effects of CAT on flight. (Refer to Subject 050 02 06 03)</t>
  </si>
  <si>
    <t>050.09.02.02.01</t>
  </si>
  <si>
    <t>Clear-air turbulence (CAT): effects on flight, avoidance</t>
  </si>
  <si>
    <t>050.09.02.02</t>
  </si>
  <si>
    <t>Describe that forecasts of turbulence are not very reliable and state that pilot reports of turbulence are very valuable as they help others to prepare for or avoid turbulence.</t>
  </si>
  <si>
    <t>050.09.02.01.05</t>
  </si>
  <si>
    <t>Describe atmospheric turbulence and distinguish between turbulence, gustiness and wind shear.</t>
  </si>
  <si>
    <t>050.09.02.01.04</t>
  </si>
  <si>
    <t>Indicate the possibilities of avoiding turbulence: in the flight planning: weather briefing, selection of track and altitude; during flight: selection of appropriate track and altitude.</t>
  </si>
  <si>
    <t>050.09.02.01.03</t>
  </si>
  <si>
    <t>Describe the effects of turbulence on an aircraft in flight.</t>
  </si>
  <si>
    <t>050.09.02.01.02</t>
  </si>
  <si>
    <t>ICAO Doc 4444, 4.12.3 Contents of special air-reports; Appendix 1, on special air-reports, Section 3; 6.4.1 Information for departing aircraft - meteorological conditions; Reg. (EU) 923/2012 as amended, Appendix 5, Section 3</t>
  </si>
  <si>
    <t xml:space="preserve">State the ICAO qualifying terms for the intensity of turbulence. </t>
  </si>
  <si>
    <t>050.09.02.01.01</t>
  </si>
  <si>
    <t>State the ICAO qualifying terms for the intensity of turbulence. Source: ICAO Doc 4444 ‘Procedures for Air Navigation Services — Air Traffic Management’</t>
  </si>
  <si>
    <t>050.09.02.01</t>
  </si>
  <si>
    <t>Turbulence</t>
  </si>
  <si>
    <t>050.09.02.00</t>
  </si>
  <si>
    <t>Explain how a pilot may possibly avoid areas with a high concentration of ice crystals.</t>
  </si>
  <si>
    <t>050.09.01.04.05</t>
  </si>
  <si>
    <t>Name, in general, the flight hazards associated with high concentrations of ice crystals.</t>
  </si>
  <si>
    <t>050.09.01.04.04</t>
  </si>
  <si>
    <t>Identify weather situations and their relevant areas where high concentrations of ice crystals are likely to occur.</t>
  </si>
  <si>
    <t>050.09.01.04.03</t>
  </si>
  <si>
    <t>Describe the atmospheric processes leading to high ice crystal concentration. Define the variable ice water content (IWC).</t>
  </si>
  <si>
    <t>050.09.01.04.02</t>
  </si>
  <si>
    <t>Describe ice crystal icing.</t>
  </si>
  <si>
    <t>050.09.01.04.01</t>
  </si>
  <si>
    <t>Ice crystal icing</t>
  </si>
  <si>
    <t>050.09.01.04</t>
  </si>
  <si>
    <t>Indicate the possibilities of avoiding dangerous zones of icing: in the flight planning: weather briefing, selection of track and altitude; during flight: recognition of the dangerous zones, selection of appropriate track and altitude.</t>
  </si>
  <si>
    <t>050.09.01.03.05</t>
  </si>
  <si>
    <t>Describe the position of the dangerous zones of icing in fronts, in stratiform and cumuliform clouds, and in the different precipitation types.</t>
  </si>
  <si>
    <t>050.09.01.03.04</t>
  </si>
  <si>
    <t>Assess the dangers of the different types of ice accretion.</t>
  </si>
  <si>
    <t>050.09.01.03.03</t>
  </si>
  <si>
    <t>Describe, in general, the hazards of icing.</t>
  </si>
  <si>
    <t>050.09.01.03.02</t>
  </si>
  <si>
    <t>ICAO Doc 4444, 4.12.3 Contents of special air-reports; Appendix 1, on special air-reports, Section 3; 6.4.1 Information for departing aircraft - meteorological conditions</t>
  </si>
  <si>
    <t xml:space="preserve">State the ICAO qualifying terms for the intensity of icing. </t>
  </si>
  <si>
    <t>050.09.01.03.01</t>
  </si>
  <si>
    <t>State the ICAO qualifying terms for the intensity of icing. Source: ICAO Doc 4444 ‘Procedures for Air Navigation Services — Air Traffic Management’</t>
  </si>
  <si>
    <t>Hazards of ice accretion, avoidance</t>
  </si>
  <si>
    <t>050.09.01.03</t>
  </si>
  <si>
    <t>Describe the aspects of hoar frost: appearance, solidity.</t>
  </si>
  <si>
    <t>050.09.01.02.14</t>
  </si>
  <si>
    <t>Describe the conditions for the formation of hoar frost.</t>
  </si>
  <si>
    <t>050.09.01.02.13</t>
  </si>
  <si>
    <t>Define ‘hoar frost’.</t>
  </si>
  <si>
    <t>050.09.01.02.12</t>
  </si>
  <si>
    <t>Describe the possible process of ice formation in snow conditions.</t>
  </si>
  <si>
    <t>050.09.01.02.11</t>
  </si>
  <si>
    <t>Describe the aspects of mixed ice: appearance, weight, solidity.</t>
  </si>
  <si>
    <t>050.09.01.02.10</t>
  </si>
  <si>
    <t>Describe the conditions for the formation of mixed ice.</t>
  </si>
  <si>
    <t>050.09.01.02.09</t>
  </si>
  <si>
    <t>Define ‘mixed ice’.</t>
  </si>
  <si>
    <t>050.09.01.02.08</t>
  </si>
  <si>
    <t>Describe the aspects of rime ice: appearance, weight, solidity.</t>
  </si>
  <si>
    <t>050.09.01.02.07</t>
  </si>
  <si>
    <t>Describe the conditions for the formation of rime ice.</t>
  </si>
  <si>
    <t>050.09.01.02.06</t>
  </si>
  <si>
    <t xml:space="preserve">Define ‘rime ice’. </t>
  </si>
  <si>
    <t>050.09.01.02.05</t>
  </si>
  <si>
    <t>Describe the aspects of clear ice: appearance, weight, solidity.</t>
  </si>
  <si>
    <t>050.09.01.02.04</t>
  </si>
  <si>
    <t>Explain the formation of the structure of clear ice with the release of latent heat during the freezing process.</t>
  </si>
  <si>
    <t>050.09.01.02.03</t>
  </si>
  <si>
    <t>Describe the conditions for the formation of clear ice.</t>
  </si>
  <si>
    <t>050.09.01.02.02</t>
  </si>
  <si>
    <t xml:space="preserve">Define ‘clear ice’. </t>
  </si>
  <si>
    <t>050.09.01.02.01</t>
  </si>
  <si>
    <t>Types of ice accretion</t>
  </si>
  <si>
    <t>050.09.01.02</t>
  </si>
  <si>
    <t>Explain the higher concentration of water drops in stratiform orographic clouds.</t>
  </si>
  <si>
    <t>050.09.01.01.12</t>
  </si>
  <si>
    <t>Explain the effects of topography on icing.</t>
  </si>
  <si>
    <t>050.09.01.01.11</t>
  </si>
  <si>
    <t>Describe the different factors that influence the intensity of icing: air temperature, amount of supercooled water in a cloud or in precipitation, amount of ice crystals in the air, speed of the aircraft, shape (thickness) of the airframe parts (wings, antennas, etc.).</t>
  </si>
  <si>
    <t>050.09.01.01.10</t>
  </si>
  <si>
    <t>Explain the influence of fuel temperature, radiative cooling of the aircraft surface and temperature of the aircraft surface (e.g. from previous flight) on ice formation.</t>
  </si>
  <si>
    <t>050.09.01.01.09</t>
  </si>
  <si>
    <t>Explain in which circumstances ice can form on an aircraft in flight: inside clouds, in precipitation, and outside clouds and precipitation.</t>
  </si>
  <si>
    <t>050.09.01.01.08</t>
  </si>
  <si>
    <t>Indicate in which circumstances ice can form on an aircraft on the ground: air temperature, humidity, precipitation.</t>
  </si>
  <si>
    <t>050.09.01.01.07</t>
  </si>
  <si>
    <t>Explain qualitatively the relationship between the type of cloud and the size and number of the droplets in cumuliform and stratiform clouds.</t>
  </si>
  <si>
    <t>050.09.01.01.06</t>
  </si>
  <si>
    <t>Explain qualitatively the relationship between the air temperature and the amount of supercooled water.</t>
  </si>
  <si>
    <t>050.09.01.01.05</t>
  </si>
  <si>
    <t>Explain the formation of supercooled water in clouds, rain and drizzle. (Refer to Subject 050 03 02 01)</t>
  </si>
  <si>
    <t>050.09.01.01.04</t>
  </si>
  <si>
    <t>Explain the general weather conditions under which ice accretion occurs on airframe.</t>
  </si>
  <si>
    <t>050.09.01.01.03</t>
  </si>
  <si>
    <t>Explain the general weather conditions under which ice accretion occurs in a venturi carburettor.</t>
  </si>
  <si>
    <t>050.09.01.01.02</t>
  </si>
  <si>
    <t>Summarise the general conditions under which ice accretion occurs on aircraft (temperatures of outside air; temperature of the airframe; presence of supercooled water in clouds, fog, rain and drizzle; possibility of sublimation).</t>
  </si>
  <si>
    <t>050.09.01.01.01</t>
  </si>
  <si>
    <t>Conditions for ice accretion</t>
  </si>
  <si>
    <t>050.09.01.01</t>
  </si>
  <si>
    <t>050.09.01.00</t>
  </si>
  <si>
    <t>See also WMO Definitions in the UN Terminology Database UNTerm</t>
  </si>
  <si>
    <t>FLIGHT HAZARDS</t>
  </si>
  <si>
    <t>050.09.00.00</t>
  </si>
  <si>
    <t>Describe the Harmattan wind and the associated visibility problems as an example of local winds affecting visibility.</t>
  </si>
  <si>
    <t>050.08.04.02.01</t>
  </si>
  <si>
    <t>Harmattan</t>
  </si>
  <si>
    <t>050.08.04.02</t>
  </si>
  <si>
    <t>Describe the formation of, the characteristics of, and the weather associated with Mistral and Bora.</t>
  </si>
  <si>
    <t>050.08.04.01.03</t>
  </si>
  <si>
    <t>Describe the weather associated with Foehn winds.</t>
  </si>
  <si>
    <t>050.08.04.01.02</t>
  </si>
  <si>
    <t>Describe the mechanism for the development of Foehn winds (including Chinook).</t>
  </si>
  <si>
    <t>050.08.04.01.01</t>
  </si>
  <si>
    <t>Foehn, Mistral, Bora</t>
  </si>
  <si>
    <t>050.08.04.01</t>
  </si>
  <si>
    <t>Local winds and associated weather</t>
  </si>
  <si>
    <t>050.08.04.00</t>
  </si>
  <si>
    <t>Explain the problems and dangers of cold-air drops for aviation.</t>
  </si>
  <si>
    <t>050.08.03.04.04</t>
  </si>
  <si>
    <t>Identify cold-air drops on weather charts.</t>
  </si>
  <si>
    <t>050.08.03.04.03</t>
  </si>
  <si>
    <t>Describe the formation of a cold-air drop.</t>
  </si>
  <si>
    <t>050.08.03.04.02</t>
  </si>
  <si>
    <t>Define ‘cold-air drop’.</t>
  </si>
  <si>
    <t>050.08.03.04.01</t>
  </si>
  <si>
    <t xml:space="preserve">Cold-air drop </t>
  </si>
  <si>
    <t>050.08.03.04</t>
  </si>
  <si>
    <t>050.08.03.03</t>
  </si>
  <si>
    <t>Identify on a weather chart the high-pressure regions.</t>
  </si>
  <si>
    <t>050.08.03.02.02</t>
  </si>
  <si>
    <t>Describe the high-pressure zones with the associated weather.</t>
  </si>
  <si>
    <t>050.08.03.02.01</t>
  </si>
  <si>
    <t>High-pressure area</t>
  </si>
  <si>
    <t>050.08.03.02</t>
  </si>
  <si>
    <t>Identify on a weather chart the typical westerly situation with travelling polar front waves.</t>
  </si>
  <si>
    <t>050.08.03.01.01</t>
  </si>
  <si>
    <t>Westerly situation (westerlies)</t>
  </si>
  <si>
    <t>050.08.03.01</t>
  </si>
  <si>
    <t>Typical weather situations in the mid-latitudes</t>
  </si>
  <si>
    <t>050.08.03.00</t>
  </si>
  <si>
    <t>Explain the effect of easterly waves on tropical weather systems.</t>
  </si>
  <si>
    <t>050.08.02.05.01</t>
  </si>
  <si>
    <t>Easterly waves</t>
  </si>
  <si>
    <t>050.08.02.05</t>
  </si>
  <si>
    <t>Name well-known examples of polar-air outbreaks (Blizzard, Pampero).</t>
  </si>
  <si>
    <t>050.08.02.04.10</t>
  </si>
  <si>
    <t>Indicate when and where outbreaks of cold polar air can enter subtropical weather systems.</t>
  </si>
  <si>
    <t>050.08.02.04.09</t>
  </si>
  <si>
    <t>Describe the formation and properties of sandstorms.</t>
  </si>
  <si>
    <t>050.08.02.04.08</t>
  </si>
  <si>
    <t>Explain the formation of the monsoon over the Far East and northern Australia and describe the weather, stressing the seasonal differences.</t>
  </si>
  <si>
    <t>050.08.02.04.07</t>
  </si>
  <si>
    <t>Explain the formation of the SW/NE monsoon over India and describe the weather, stressing the seasonal differences.</t>
  </si>
  <si>
    <t>050.08.02.04.06</t>
  </si>
  <si>
    <t>Explain the formation of the SW/NE monsoon over West Africa and describe the weather, stressing the seasonal differences.</t>
  </si>
  <si>
    <t>050.08.02.04.05</t>
  </si>
  <si>
    <t xml:space="preserve">Explain the weather and the flight hazards associated with a monsoon. </t>
  </si>
  <si>
    <t>050.08.02.04.04</t>
  </si>
  <si>
    <t>Explain how trade winds change character after a long track and become monsoon winds.</t>
  </si>
  <si>
    <t>050.08.02.04.03</t>
  </si>
  <si>
    <t>Describe the major monsoon conditions. (Refer to Subject 050 08 02 02)</t>
  </si>
  <si>
    <t>050.08.02.04.02</t>
  </si>
  <si>
    <t>Define in general the term ‘monsoon’ and give a general overview of regions of occurrence.</t>
  </si>
  <si>
    <t>050.08.02.04.01</t>
  </si>
  <si>
    <t>Monsoon, sandstorms, cold-air outbreaks</t>
  </si>
  <si>
    <t>050.08.02.04</t>
  </si>
  <si>
    <t>Explain the flight hazards associated with the ITCZ.</t>
  </si>
  <si>
    <t>050.08.02.03.04</t>
  </si>
  <si>
    <t>Describe the weather and winds at the ITCZ.</t>
  </si>
  <si>
    <t>050.08.02.03.03</t>
  </si>
  <si>
    <t>Explain the seasonal movement of the ITCZ.</t>
  </si>
  <si>
    <t>050.08.02.03.02</t>
  </si>
  <si>
    <t>Identify or indicate on a map the positions of the ITCZ in January and July.</t>
  </si>
  <si>
    <t>050.08.02.03.01</t>
  </si>
  <si>
    <t>Intertropical Convergence Zone (ITCZ), weather in the ITCZ, general seasonal movement</t>
  </si>
  <si>
    <t>050.08.02.03</t>
  </si>
  <si>
    <t>Indicate on a map the major monsoon winds.</t>
  </si>
  <si>
    <t>050.08.02.02.04</t>
  </si>
  <si>
    <t>Indicate on a sketch the latitudes of subtropical high (horse latitudes) and describe the associated weather.</t>
  </si>
  <si>
    <t>050.08.02.02.03</t>
  </si>
  <si>
    <t>Indicate on a map the doldrums and describe the associated weather.</t>
  </si>
  <si>
    <t>050.08.02.02.02</t>
  </si>
  <si>
    <t>Indicate on a map the trade winds (tropical easterlies) and describe the associated weather.</t>
  </si>
  <si>
    <t>050.08.02.02.01</t>
  </si>
  <si>
    <t>Seasonal variations of weather and wind, typical synoptic situations</t>
  </si>
  <si>
    <t>050.08.02.02</t>
  </si>
  <si>
    <t>State the typical figures for tropical surface air temperatures and humidities, and for heights of the zero-degree isotherm.</t>
  </si>
  <si>
    <t>050.08.02.01.04</t>
  </si>
  <si>
    <t>Explain the formation of convective cloud structures caused by convergence at the boundary of the NE and SE trade winds (Intertropical Convergence Zone (ITCZ)).</t>
  </si>
  <si>
    <t>050.08.02.01.03</t>
  </si>
  <si>
    <t>Describe the characteristics of tropical squall lines.</t>
  </si>
  <si>
    <t>050.08.02.01.02</t>
  </si>
  <si>
    <t>State the conditions necessary for the formation of tropical showers and thunderstorms (mesoscale convective complex, cloud clusters).</t>
  </si>
  <si>
    <t>050.08.02.01.01</t>
  </si>
  <si>
    <t>Cause and development of tropical showers and thunderstorms: humidity, temperature, tropopause</t>
  </si>
  <si>
    <t>050.08.02.01</t>
  </si>
  <si>
    <t>Tropical climatology</t>
  </si>
  <si>
    <t>050.08.02.00</t>
  </si>
  <si>
    <t>State the typical locations of each major climatic zone.</t>
  </si>
  <si>
    <t>050.08.01.02.03</t>
  </si>
  <si>
    <t>Explain how the seasonal movement of the sun generates the transitional climate zones.</t>
  </si>
  <si>
    <t>050.08.01.02.02</t>
  </si>
  <si>
    <t>Describe the characteristics of the tropical rain climate, the dry climate, the mid-latitude climate (warm temperate rain climate), the subarctic climate (cold snow forest climate) and the snow climate (polar climate).</t>
  </si>
  <si>
    <t>050.08.01.02.01</t>
  </si>
  <si>
    <t>Climatic classification</t>
  </si>
  <si>
    <t>050.08.01.02</t>
  </si>
  <si>
    <t>Describe the general tropospheric and low stratospheric circulation. (Refer to Subject 050 02 03 01)</t>
  </si>
  <si>
    <t>050.08.01.01.01</t>
  </si>
  <si>
    <t>General circulation in the troposphere and lower stratosphere</t>
  </si>
  <si>
    <t>050.08.01.01</t>
  </si>
  <si>
    <t>Climatic zones</t>
  </si>
  <si>
    <t>050.08.01.00</t>
  </si>
  <si>
    <t xml:space="preserve"> See also WMO Definitions in the UN Terminology Database UNTerm</t>
  </si>
  <si>
    <t>CLIMATOLOGY</t>
  </si>
  <si>
    <t>050.08.00.00</t>
  </si>
  <si>
    <t>State the expected times of occurrence of tropical revolving storms in each of the source areas, and their approximate frequency.</t>
  </si>
  <si>
    <t>050.07.04.02.02</t>
  </si>
  <si>
    <t>List the areas of origin and occurrence of tropical revolving storms, and their specified names (hurricane, typhoon, tropical cyclone).</t>
  </si>
  <si>
    <t>050.07.04.02.01</t>
  </si>
  <si>
    <t>Origin and local names, location and period of occurrence</t>
  </si>
  <si>
    <t>050.07.04.02</t>
  </si>
  <si>
    <t>State that the movement of a tropical revolving storm can only rarely be forecast exactly, and that utmost care is necessary near a tropical revolving storm.</t>
  </si>
  <si>
    <t>050.07.04.01.06</t>
  </si>
  <si>
    <t>State the approximate dimensions of a tropical revolving storm.</t>
  </si>
  <si>
    <t>050.07.04.01.05</t>
  </si>
  <si>
    <t>Describe the meteorological conditions in and near a tropical revolving storm.</t>
  </si>
  <si>
    <t>050.07.04.01.04</t>
  </si>
  <si>
    <t>Name the stages of the development of tropical revolving storms (tropical disturbance, tropical depression, tropical storm, severe tropical storm, tropical revolving storm).</t>
  </si>
  <si>
    <t>050.07.04.01.03</t>
  </si>
  <si>
    <t>State how a tropical revolving storm generally moves in its area of occurrence.</t>
  </si>
  <si>
    <t>050.07.04.01.02</t>
  </si>
  <si>
    <t>State the conditions necessary for the formation of tropical revolving storms.</t>
  </si>
  <si>
    <t>050.07.04.01.01</t>
  </si>
  <si>
    <t>Characteristics of tropical revolving storms</t>
  </si>
  <si>
    <t>050.07.04.01</t>
  </si>
  <si>
    <t>See for example NOAA Annual Tropical Cyclone reports compared to the average for 1991-2020 data via https://www.ncei.noaa.gov/access/monitoring/monthly-report/tropical-cyclones/202213</t>
  </si>
  <si>
    <t>Tropical revolving storms</t>
  </si>
  <si>
    <t>050.07.04.00</t>
  </si>
  <si>
    <t>Describe the formation, the properties and the associated weather at troughs.</t>
  </si>
  <si>
    <t>050.07.03.01.03</t>
  </si>
  <si>
    <t>Describe the formation and properties of thermal, orographic (lee lows), polar and secondary depressions.</t>
  </si>
  <si>
    <t>050.07.03.01.02</t>
  </si>
  <si>
    <t>Describe the effect of high-level divergence in producing areas of low pressure at ground level.</t>
  </si>
  <si>
    <t>050.07.03.01.01</t>
  </si>
  <si>
    <t>Thermal, orographic, polar and secondary depressions; troughs</t>
  </si>
  <si>
    <t>050.07.03.01</t>
  </si>
  <si>
    <t>Non-frontal depressions</t>
  </si>
  <si>
    <t>050.07.03.00</t>
  </si>
  <si>
    <t>Describe the blocking anticyclone and its effects.</t>
  </si>
  <si>
    <t>050.07.02.01.08</t>
  </si>
  <si>
    <t>Describe the properties of and the weather associated with ridges.</t>
  </si>
  <si>
    <t>050.07.02.01.07</t>
  </si>
  <si>
    <t>Describe the properties of and the weather associated with warm and cold anticyclones.</t>
  </si>
  <si>
    <t>050.07.02.01.06</t>
  </si>
  <si>
    <t xml:space="preserve">Describe the formation of ridges. </t>
  </si>
  <si>
    <t>050.07.02.01.05</t>
  </si>
  <si>
    <t>Describe the formation of warm and cold anticyclones.</t>
  </si>
  <si>
    <t>050.07.02.01.04</t>
  </si>
  <si>
    <t>Describe air-mass subsidence, its effect on the environmental lapse rate, and the associated weather.</t>
  </si>
  <si>
    <t>050.07.02.01.03</t>
  </si>
  <si>
    <t>Describe the effect of high-level convergence in producing areas of high pressure at ground level.</t>
  </si>
  <si>
    <t>050.07.02.01.02</t>
  </si>
  <si>
    <t>List the different types of anticyclones.</t>
  </si>
  <si>
    <t>050.07.02.01.01</t>
  </si>
  <si>
    <t>Anticyclones, types, general properties, cold and warm anticyclones, ridges and subsidence</t>
  </si>
  <si>
    <t>050.07.02.01</t>
  </si>
  <si>
    <t>Anticyclone</t>
  </si>
  <si>
    <t>050.07.02.00</t>
  </si>
  <si>
    <t>Explain how the pressure areas move with the seasons.</t>
  </si>
  <si>
    <t>050.07.01.01.03</t>
  </si>
  <si>
    <t>Explain how these pressure areas are formed.</t>
  </si>
  <si>
    <t>050.07.01.01.02</t>
  </si>
  <si>
    <t>Identify or indicate on a map the principal global high-pressure and low-pressure areas in January and July.</t>
  </si>
  <si>
    <t>050.07.01.01.01</t>
  </si>
  <si>
    <t>Location of the principal pressure areas</t>
  </si>
  <si>
    <t>050.07.01.01</t>
  </si>
  <si>
    <t>The principal pressure areas</t>
  </si>
  <si>
    <t>050.07.01.00</t>
  </si>
  <si>
    <t>PRESSURE SYSTEMS</t>
  </si>
  <si>
    <t>050.07.00.00</t>
  </si>
  <si>
    <t>Sketch a plan and a cross section of a frontal wave (warm front, warm sector, and cold front) and illustrate the changes of pressure, temperature, surface wind and wind in the vertical axis.</t>
  </si>
  <si>
    <t>050.06.02.09.01</t>
  </si>
  <si>
    <t>Changes of meteorological elements at a frontal wave</t>
  </si>
  <si>
    <t>050.06.02.09</t>
  </si>
  <si>
    <t>Describe, with a sketch if required, the genesis, development and life cycle of a frontal depression with associated cloud and rain belts.</t>
  </si>
  <si>
    <t>050.06.02.08.05</t>
  </si>
  <si>
    <t>State the rules for predicting the direction and the speed of movement of frontal depressions.</t>
  </si>
  <si>
    <t>050.06.02.08.04</t>
  </si>
  <si>
    <t>State the difference in the speed of movement between cold and warm fronts.</t>
  </si>
  <si>
    <t>050.06.02.08.03</t>
  </si>
  <si>
    <t>State the rules for predicting the direction and the speed of movement of fronts.</t>
  </si>
  <si>
    <t>050.06.02.08.02</t>
  </si>
  <si>
    <t>Describe the movements of fronts and pressure systems and the life cycle of a mid-latitude depression.</t>
  </si>
  <si>
    <t>050.06.02.08.01</t>
  </si>
  <si>
    <t>Movement of fronts and pressure systems, life cycle</t>
  </si>
  <si>
    <t>050.06.02.08</t>
  </si>
  <si>
    <t>Describe the cloud, weather, ground visibility and aviation hazards in a stationary front.</t>
  </si>
  <si>
    <t>050.06.02.07.02</t>
  </si>
  <si>
    <t>Define a ‘stationary front’.</t>
  </si>
  <si>
    <t>050.06.02.07.01</t>
  </si>
  <si>
    <t>Stationary front, associated clouds and weather</t>
  </si>
  <si>
    <t>050.06.02.07</t>
  </si>
  <si>
    <t>On a sketch illustrate the development of an occlusion and the movement of the occlusion point.</t>
  </si>
  <si>
    <t>050.06.02.06.06</t>
  </si>
  <si>
    <t>Sketch a cross section of occlusions showing weather, cloud and aviation hazards.</t>
  </si>
  <si>
    <t>050.06.02.06.05</t>
  </si>
  <si>
    <t>Explain the seasonal differences in the weather at occlusions.</t>
  </si>
  <si>
    <t>050.06.02.06.04</t>
  </si>
  <si>
    <t>Describe the cloud, weather, ground visibility and aviation hazards in a warm occlusion.</t>
  </si>
  <si>
    <t>050.06.02.06.03</t>
  </si>
  <si>
    <t>Describe the cloud, weather, ground visibility and aviation hazards in a cold occlusion.</t>
  </si>
  <si>
    <t>050.06.02.06.02</t>
  </si>
  <si>
    <t>Define the term ‘occlusion’ and ‘occluded front’.</t>
  </si>
  <si>
    <t>050.06.02.06.01</t>
  </si>
  <si>
    <t>Occlusions, associated clouds and weather</t>
  </si>
  <si>
    <t>050.06.02.06</t>
  </si>
  <si>
    <t>Explain the seasonal differences in the weather behind the cold front.</t>
  </si>
  <si>
    <t>050.06.02.05.02</t>
  </si>
  <si>
    <t>Describe the cloud, weather, ground visibility and aviation hazards behind the cold front.</t>
  </si>
  <si>
    <t>050.06.02.05.01</t>
  </si>
  <si>
    <t>Weather behind the cold front</t>
  </si>
  <si>
    <t>050.06.02.05</t>
  </si>
  <si>
    <t>Sketch a cross section of a warm sector showing weather, cloud and aviation hazards.</t>
  </si>
  <si>
    <t>050.06.02.04.04</t>
  </si>
  <si>
    <t>Explain the seasonal differences in the weather in the warm sector.</t>
  </si>
  <si>
    <t>050.06.02.04.03</t>
  </si>
  <si>
    <t>Describe the cloud, weather, ground visibility and aviation hazards in a warm sector.</t>
  </si>
  <si>
    <t>050.06.02.04.02</t>
  </si>
  <si>
    <t>Describe fronts and air masses associated with the warm sector.</t>
  </si>
  <si>
    <t>050.06.02.04.01</t>
  </si>
  <si>
    <t>Warm sector, associated clouds and weather</t>
  </si>
  <si>
    <t>050.06.02.04</t>
  </si>
  <si>
    <t>Sketch a cross section of a cold front showing weather, cloud and aviation hazards.</t>
  </si>
  <si>
    <t>050.06.02.03.05</t>
  </si>
  <si>
    <t>Describe the structure, slope and dimensions of a cold front.</t>
  </si>
  <si>
    <t>050.06.02.03.04</t>
  </si>
  <si>
    <t>Explain the seasonal differences in the weather at cold fronts.</t>
  </si>
  <si>
    <t>050.06.02.03.03</t>
  </si>
  <si>
    <t>Describe the cloud, weather, ground visibility and aviation hazards at a cold front depending on the stability of the warm air.</t>
  </si>
  <si>
    <t>050.06.02.03.02</t>
  </si>
  <si>
    <t>Define a ‘cold front’.</t>
  </si>
  <si>
    <t>050.06.02.03.01</t>
  </si>
  <si>
    <t>Cold front, associated clouds and weather</t>
  </si>
  <si>
    <t>050.06.02.03</t>
  </si>
  <si>
    <t>Sketch a cross section of a warm front showing weather, cloud and aviation hazards.</t>
  </si>
  <si>
    <t>050.06.02.02.05</t>
  </si>
  <si>
    <t>Describe the structure, slope and dimensions of a warm front.</t>
  </si>
  <si>
    <t>050.06.02.02.04</t>
  </si>
  <si>
    <t>Explain the seasonal differences in the weather at warm fronts.</t>
  </si>
  <si>
    <t>050.06.02.02.03</t>
  </si>
  <si>
    <t>Describe the cloud, weather, ground visibility and aviation hazards at a warm front depending on the stability of the warm air.</t>
  </si>
  <si>
    <t>050.06.02.02.02</t>
  </si>
  <si>
    <t>Define a ‘warm front’.</t>
  </si>
  <si>
    <t>050.06.02.02.01</t>
  </si>
  <si>
    <t>Warm front, associated clouds and weather</t>
  </si>
  <si>
    <t>050.06.02.02</t>
  </si>
  <si>
    <t>State the approximate seasonal latitudes and geographic positions of the polar front and the arctic front.</t>
  </si>
  <si>
    <t>050.06.02.01.04</t>
  </si>
  <si>
    <t>Name the global frontal systems (polar front, arctic front).</t>
  </si>
  <si>
    <t>050.06.02.01.03</t>
  </si>
  <si>
    <t>Define ‘front’ and ‘frontal zone’.</t>
  </si>
  <si>
    <t>050.06.02.01.02</t>
  </si>
  <si>
    <t>Describe the boundaries between air masses (fronts).</t>
  </si>
  <si>
    <t>050.06.02.01.01</t>
  </si>
  <si>
    <t>General aspects</t>
  </si>
  <si>
    <t>050.06.02.01</t>
  </si>
  <si>
    <t>Fronts</t>
  </si>
  <si>
    <t>050.06.02.00</t>
  </si>
  <si>
    <t>Assess the tendencies of the stability of an air mass and describe the typical resulting air-mass weather including the hazards for aviation.</t>
  </si>
  <si>
    <t>050.06.01.02.05</t>
  </si>
  <si>
    <t>Explain how air-mass weather is affected by the season, the air-mass track and by orographic and thermal effects over land.</t>
  </si>
  <si>
    <t>050.06.01.02.04</t>
  </si>
  <si>
    <t>Explain the effect of passage over cold or warm surfaces.</t>
  </si>
  <si>
    <t>050.06.01.02.03</t>
  </si>
  <si>
    <t>Explain how maritime and continental tracks modify air masses.</t>
  </si>
  <si>
    <t>050.06.01.02.02</t>
  </si>
  <si>
    <t>List the environmental factors that affect the final properties of an air mass.</t>
  </si>
  <si>
    <t>050.06.01.02.01</t>
  </si>
  <si>
    <t>Modifications of air masses</t>
  </si>
  <si>
    <t>050.06.01.02</t>
  </si>
  <si>
    <t>Classify air masses on a surface weather chart. Remark: Names and abbreviations of air masses used in examinations: first letter: humidity continental (c) maritime (m) second letter: type of air mass arctic (A) polar (P) tropical (T) equatorial (E) third letter: temperature cold (c) warm (w)</t>
  </si>
  <si>
    <t>050.06.01.01.07</t>
  </si>
  <si>
    <t>Name the three main air masses that affect Europe.</t>
  </si>
  <si>
    <t>050.06.01.01.06</t>
  </si>
  <si>
    <t>State the characteristic weather in each of the air masses.</t>
  </si>
  <si>
    <t>050.06.01.01.05</t>
  </si>
  <si>
    <t>State the classifications of air masses by temperature and humidity at source.</t>
  </si>
  <si>
    <t>050.06.01.01.04</t>
  </si>
  <si>
    <t>Summarise the classification of air masses by source regions.</t>
  </si>
  <si>
    <t>050.06.01.01.03</t>
  </si>
  <si>
    <t>Describe the properties of the source regions.</t>
  </si>
  <si>
    <t>050.06.01.01.02</t>
  </si>
  <si>
    <t>Define the term ‘air mass’.</t>
  </si>
  <si>
    <t>050.06.01.01.01</t>
  </si>
  <si>
    <t>Description, classification and source regions of air masses</t>
  </si>
  <si>
    <t>050.06.01.01</t>
  </si>
  <si>
    <t>Air masses</t>
  </si>
  <si>
    <t>050.06.01.00</t>
  </si>
  <si>
    <t>AIR MASSES AND FRONTS</t>
  </si>
  <si>
    <t>050.06.00.00</t>
  </si>
  <si>
    <t>Explain the relationship between moisture content and visibility during different types of winter precipitation (e.g. large vs small snowflakes).</t>
  </si>
  <si>
    <t>050.05.02.01.08</t>
  </si>
  <si>
    <t>Assign typical precipitation types and intensities to different cloud types.</t>
  </si>
  <si>
    <t>050.05.02.01.07</t>
  </si>
  <si>
    <t>Distinguish between the types of precipitation generated in convective and stratiform clouds.</t>
  </si>
  <si>
    <t>050.05.02.01.06</t>
  </si>
  <si>
    <t>Describe the weather conditions that give rise to freezing precipitation.</t>
  </si>
  <si>
    <t>050.05.02.01.05</t>
  </si>
  <si>
    <t>Explain the mechanism for the formation of freezing precipitation.</t>
  </si>
  <si>
    <t>050.05.02.01.04</t>
  </si>
  <si>
    <t>State that, because of their size, hail stones can cause significant damage to aircraft.</t>
  </si>
  <si>
    <t>050.05.02.01.03</t>
  </si>
  <si>
    <t>State the ICAO/WMO approximate diameters for cloud, drizzle and rain drops.</t>
  </si>
  <si>
    <t>050.05.02.01.02</t>
  </si>
  <si>
    <t>List and describe the types of precipitation given in the aerodrome forecast (TAF) and METAR codes (drizzle, rain, snow, snow grains, ice pellets, hail, small hail, snow pellets, ice crystals, freezing drizzle, freezing rain).</t>
  </si>
  <si>
    <t>050.05.02.01.01</t>
  </si>
  <si>
    <t>Types of precipitation, relationship with cloud types</t>
  </si>
  <si>
    <t>050.05.02.01</t>
  </si>
  <si>
    <t>Types of precipitation</t>
  </si>
  <si>
    <t>050.05.02.00</t>
  </si>
  <si>
    <t>Explain the development of snow, rain, drizzle and hail.</t>
  </si>
  <si>
    <t>050.05.01.01.04</t>
  </si>
  <si>
    <t>Summarise the outlines of the coalescence process.</t>
  </si>
  <si>
    <t>050.05.01.01.03</t>
  </si>
  <si>
    <t>Summarise the outlines of the ice-crystal process (the Wegener-Bergeron-Findeisen process).</t>
  </si>
  <si>
    <t>050.05.01.01.02</t>
  </si>
  <si>
    <t>Describe the two basic processes of forming precipitation (the Wegener-Bergeron-Findeisen process, Coalescence).</t>
  </si>
  <si>
    <t>050.05.01.01.01</t>
  </si>
  <si>
    <t>Process of development of precipitation</t>
  </si>
  <si>
    <t>050.05.01.01</t>
  </si>
  <si>
    <t>Development of precipitation</t>
  </si>
  <si>
    <t>050.05.01.00</t>
  </si>
  <si>
    <t>ICAO Annex 3, Appendix 3; Reg. (EU) 2017/373 as amended, MET.TR.205 and associated AMC; see also WMO Definitions in the UN Terminology Database UNTerm</t>
  </si>
  <si>
    <t>PRECIPITATION</t>
  </si>
  <si>
    <t>050.05.00.00</t>
  </si>
  <si>
    <t>Summarise the conditions for the dissipation of orographic fog.</t>
  </si>
  <si>
    <t>050.04.02.06.03</t>
  </si>
  <si>
    <t>Describe the significant characteristics of orographic fog.</t>
  </si>
  <si>
    <t>050.04.02.06.02</t>
  </si>
  <si>
    <t>Summarise the features of orographic fog.</t>
  </si>
  <si>
    <t>050.04.02.06.01</t>
  </si>
  <si>
    <t>Orographic fog (hill fog)</t>
  </si>
  <si>
    <t>050.04.02.06</t>
  </si>
  <si>
    <t>Summarise the conditions for the dissipation of frontal fog.</t>
  </si>
  <si>
    <t>050.04.02.05.03</t>
  </si>
  <si>
    <t>Describe the significant characteristics of frontal fog.</t>
  </si>
  <si>
    <t>050.04.02.05.02</t>
  </si>
  <si>
    <t>Explain the formation of frontal fog.</t>
  </si>
  <si>
    <t>050.04.02.05.01</t>
  </si>
  <si>
    <t>Frontal fog</t>
  </si>
  <si>
    <t>050.04.02.05</t>
  </si>
  <si>
    <t>Summarise the conditions for the dissipation of sea smoke.</t>
  </si>
  <si>
    <t>050.04.02.04.03</t>
  </si>
  <si>
    <t>Explain the conditions for the development of sea smoke.</t>
  </si>
  <si>
    <t>050.04.02.04.02</t>
  </si>
  <si>
    <t>Explain the formation of sea smoke.</t>
  </si>
  <si>
    <t>050.04.02.04.01</t>
  </si>
  <si>
    <t>Sea smoke</t>
  </si>
  <si>
    <t>050.04.02.04</t>
  </si>
  <si>
    <t>Summarise the conditions for the dissipation of advection fog.</t>
  </si>
  <si>
    <t>050.04.02.03.04</t>
  </si>
  <si>
    <t>Describe the significant characteristics of advection fog.</t>
  </si>
  <si>
    <t>050.04.02.03.03</t>
  </si>
  <si>
    <t>Describe the different possibilities of advection-fog formation (over land, sea and coastal regions).</t>
  </si>
  <si>
    <t>050.04.02.03.02</t>
  </si>
  <si>
    <t>Explain the formation of advection fog.</t>
  </si>
  <si>
    <t>050.04.02.03.01</t>
  </si>
  <si>
    <t>Advection fog</t>
  </si>
  <si>
    <t>050.04.02.03</t>
  </si>
  <si>
    <t>Summarise the conditions for the dissipation of radiation fog.</t>
  </si>
  <si>
    <t>050.04.02.02.03</t>
  </si>
  <si>
    <t>Describe the significant characteristics of radiation fog, and its vertical extent.</t>
  </si>
  <si>
    <t>050.04.02.02.02</t>
  </si>
  <si>
    <t>Explain the formation of radiation fog.</t>
  </si>
  <si>
    <t>050.04.02.02.01</t>
  </si>
  <si>
    <t>Radiation fog</t>
  </si>
  <si>
    <t>050.04.02.02</t>
  </si>
  <si>
    <t>Describe freezing fog and ice fog.</t>
  </si>
  <si>
    <t>050.04.02.01.05</t>
  </si>
  <si>
    <t>Name the factors that contribute to the formation of haze.</t>
  </si>
  <si>
    <t>050.04.02.01.04</t>
  </si>
  <si>
    <t>Name the factors that generally contribute to the formation of fog and mist.</t>
  </si>
  <si>
    <t>050.04.02.01.03</t>
  </si>
  <si>
    <t>Explain briefly the formation of fog, mist and haze.</t>
  </si>
  <si>
    <t>050.04.02.01.02</t>
  </si>
  <si>
    <t>Define ‘fog’, ‘mist’ and ‘haze’ with reference to the WMO standards of visibility range.</t>
  </si>
  <si>
    <t>050.04.02.01.01</t>
  </si>
  <si>
    <t>050.04.02.01</t>
  </si>
  <si>
    <t>Fog, mist, haze</t>
  </si>
  <si>
    <t>050.04.02.00</t>
  </si>
  <si>
    <t>Assess the 10 cloud types for icing and turbulence.</t>
  </si>
  <si>
    <t>050.04.01.04.01</t>
  </si>
  <si>
    <t>Flying conditions in each cloud type</t>
  </si>
  <si>
    <t>050.04.01.04</t>
  </si>
  <si>
    <t>Describe the role of the tropopause inversion with regard to the vertical development of clouds.</t>
  </si>
  <si>
    <t>050.04.01.03.04</t>
  </si>
  <si>
    <t>Explain the influence of ground inversion on the formation of fog.</t>
  </si>
  <si>
    <t>050.04.01.03.03</t>
  </si>
  <si>
    <t>Explain the influence of an inversion on the formation of stratus clouds.</t>
  </si>
  <si>
    <t>050.04.01.03.02</t>
  </si>
  <si>
    <t>Explain the influence of inversions on vertical movements in the atmosphere.</t>
  </si>
  <si>
    <t>050.04.01.03.01</t>
  </si>
  <si>
    <t>Influence of inversions on cloud development</t>
  </si>
  <si>
    <t>050.04.01.03</t>
  </si>
  <si>
    <t>Distinguish between ice clouds, mixed clouds and pure-water clouds.</t>
  </si>
  <si>
    <t>050.04.01.02.06</t>
  </si>
  <si>
    <t xml:space="preserve">Distinguish between low-, medium- and high-level clouds according to the World Meteorological Organization’s (WMO) ‘cloud etage’. </t>
  </si>
  <si>
    <t>050.04.01.02.05</t>
  </si>
  <si>
    <t>Describe and identify by shape the following species and supplementary features: castellanus, lenticularis, congestus, calvus, capillatus and virga.</t>
  </si>
  <si>
    <t>050.04.01.02.04</t>
  </si>
  <si>
    <t>Identify by shape and typical level the 10 cloud types (general).</t>
  </si>
  <si>
    <t>050.04.01.02.03</t>
  </si>
  <si>
    <t>Identify by shape cirriform, cumuliform and stratiform clouds.</t>
  </si>
  <si>
    <t>050.04.01.02.02</t>
  </si>
  <si>
    <t>Describe the different cloud types and their classification.</t>
  </si>
  <si>
    <t>050.04.01.02.01</t>
  </si>
  <si>
    <t>WMO International Cloud Atlas, cloudatlas.wmo.int</t>
  </si>
  <si>
    <t>Cloud types and cloud classification</t>
  </si>
  <si>
    <t>050.04.01.02</t>
  </si>
  <si>
    <t>Summarise the conditions for the dissipation of clouds.</t>
  </si>
  <si>
    <t>050.04.01.01.04</t>
  </si>
  <si>
    <t>List cloud types typical for stable and unstable air conditions.</t>
  </si>
  <si>
    <t>050.04.01.01.03</t>
  </si>
  <si>
    <t>Describe cloud formation based on the following lifting processes: unorganised lifting in thin layers and turbulent mixing; forced lifting at fronts or over mountains; free convection.</t>
  </si>
  <si>
    <t>050.04.01.01.02</t>
  </si>
  <si>
    <t>Explain cloud formation by adiabatic cooling, conduction, advection and radiation.</t>
  </si>
  <si>
    <t>050.04.01.01.01</t>
  </si>
  <si>
    <t>Cloud formation</t>
  </si>
  <si>
    <t>050.04.01.01</t>
  </si>
  <si>
    <t>Cloud formation and description</t>
  </si>
  <si>
    <t>050.04.01.00</t>
  </si>
  <si>
    <t>CLOUDS AND FOG</t>
  </si>
  <si>
    <t>050.04.00.00</t>
  </si>
  <si>
    <t>Explain the effect of the advection of air (warm or cold) on the stability of the air. Remark: Dry adiabatic lapse rate = 1 degrees C/100 m or 3 degrees C/1 000 ft; average value at lower levels for saturated adiabatic lapse rate = 0.6 degrees C/100 m or 1.8 degrees C/1 000 ft (values to be used in examinations).</t>
  </si>
  <si>
    <t>050.03.03.01.09</t>
  </si>
  <si>
    <t>Illustrate with a schematic sketch the formation of Foehn.</t>
  </si>
  <si>
    <t>050.03.03.01.08</t>
  </si>
  <si>
    <t>Define qualitatively and quantitatively the terms ‘stable’, ‘conditionally unstable’, ‘unstable’ and ‘indifferent’.</t>
  </si>
  <si>
    <t>050.03.03.01.07</t>
  </si>
  <si>
    <t>Explain the static stability of the atmosphere using the actual temperature curve with reference to the adiabatic lapse rates.</t>
  </si>
  <si>
    <t>050.03.03.01.06</t>
  </si>
  <si>
    <t>Explain the variation of temperature of a saturated air particle with changing altitude.</t>
  </si>
  <si>
    <t>050.03.03.01.05</t>
  </si>
  <si>
    <t xml:space="preserve">Describe the adiabatic process in a saturated rising or descending air particle. </t>
  </si>
  <si>
    <t>050.03.03.01.04</t>
  </si>
  <si>
    <t>Explain the variation of humidity of an unsaturated rising or descending air particle.</t>
  </si>
  <si>
    <t>050.03.03.01.03</t>
  </si>
  <si>
    <t>Explain the variation of temperature of an unsaturated rising or descending air particle.</t>
  </si>
  <si>
    <t>050.03.03.01.02</t>
  </si>
  <si>
    <t>Describe the adiabatic process in an unsaturated rising or descending air particle.</t>
  </si>
  <si>
    <t>050.03.03.01.01</t>
  </si>
  <si>
    <t>Adiabatic processes, stability of the atmosphere</t>
  </si>
  <si>
    <t>050.03.03.01</t>
  </si>
  <si>
    <t>Adiabatic processes</t>
  </si>
  <si>
    <t>050.03.03.00</t>
  </si>
  <si>
    <t>Illustrate all the changes of state of water with practical examples.</t>
  </si>
  <si>
    <t>050.03.02.01.14</t>
  </si>
  <si>
    <t>Describe the absorption or release of latent heat in each change of state of water.</t>
  </si>
  <si>
    <t>050.03.02.01.13</t>
  </si>
  <si>
    <t>Describe the absorption or release of latent heat in each change of state of aggregation.</t>
  </si>
  <si>
    <t>Explain the nature of and the need for sublimation nuclei.</t>
  </si>
  <si>
    <t>050.03.02.01.12</t>
  </si>
  <si>
    <t>Explain the sublimation process.</t>
  </si>
  <si>
    <t>050.03.02.01.11</t>
  </si>
  <si>
    <t>List the conditions for sublimation.</t>
  </si>
  <si>
    <t>050.03.02.01.10</t>
  </si>
  <si>
    <t>Define ‘supercooled water’. (Refer to Subject 050 09 01 01)</t>
  </si>
  <si>
    <t>050.03.02.01.09</t>
  </si>
  <si>
    <t>Explain the nature of and the need for freezing nuclei.</t>
  </si>
  <si>
    <t>050.03.02.01.08</t>
  </si>
  <si>
    <t>Explain the process of freezing.</t>
  </si>
  <si>
    <t>050.03.02.01.07</t>
  </si>
  <si>
    <t>List the conditions for freezing/melting.</t>
  </si>
  <si>
    <t>050.03.02.01.06</t>
  </si>
  <si>
    <t>Explain the effects of condensation on the weather.</t>
  </si>
  <si>
    <t>050.03.02.01.05</t>
  </si>
  <si>
    <t>Explain the nature of and the need for condensation nuclei.</t>
  </si>
  <si>
    <t>050.03.02.01.04</t>
  </si>
  <si>
    <t>Explain the condensation process.</t>
  </si>
  <si>
    <t>050.03.02.01.03</t>
  </si>
  <si>
    <t>List the conditions for condensation/evaporation.</t>
  </si>
  <si>
    <t>050.03.02.01.02</t>
  </si>
  <si>
    <t>Define ‘condensation’, ‘evaporation’, ‘sublimation’, ‘freezing and melting’ and ‘latent heat’.</t>
  </si>
  <si>
    <t>050.03.02.01.01</t>
  </si>
  <si>
    <t>Condensation, evaporation, sublimation, freezing and melting, latent heat</t>
  </si>
  <si>
    <t>050.03.02.01</t>
  </si>
  <si>
    <t>Change of state of water</t>
  </si>
  <si>
    <t>050.03.02.00</t>
  </si>
  <si>
    <t>Estimate the relative humidity of the air from the difference between dew point and temperature.</t>
  </si>
  <si>
    <t>050.03.01.03.06</t>
  </si>
  <si>
    <t>Describe the relationship between temperature and dew point.</t>
  </si>
  <si>
    <t>050.03.01.03.05</t>
  </si>
  <si>
    <t>Explain the diurnal variation of the relative humidity.</t>
  </si>
  <si>
    <t>050.03.01.03.04</t>
  </si>
  <si>
    <t>Explain the factors that influence the relative humidity at constant pressure.</t>
  </si>
  <si>
    <t>050.03.01.03.03</t>
  </si>
  <si>
    <t>Define ‘relative humidity’.</t>
  </si>
  <si>
    <t>050.03.01.03.02</t>
  </si>
  <si>
    <t>Define ‘dew point’.</t>
  </si>
  <si>
    <t>050.03.01.03.01</t>
  </si>
  <si>
    <t>Temperature/dew point, relative humidity</t>
  </si>
  <si>
    <t>050.03.01.03</t>
  </si>
  <si>
    <t>050.03.01.02</t>
  </si>
  <si>
    <t>Define ‘saturation of air by water vapour’.</t>
  </si>
  <si>
    <t>050.03.01.01.04</t>
  </si>
  <si>
    <t>Indicate the sources of atmospheric humidity.</t>
  </si>
  <si>
    <t>050.03.01.01.03</t>
  </si>
  <si>
    <t>Describe the significance for meteorology of water vapour in the atmosphere.</t>
  </si>
  <si>
    <t>050.03.01.01.02</t>
  </si>
  <si>
    <t>State that the density of moist air is less than the density of dry air.</t>
  </si>
  <si>
    <t>050.03.01.01.01</t>
  </si>
  <si>
    <t>Water vapour in the atmosphere</t>
  </si>
  <si>
    <t>050.03.01.01</t>
  </si>
  <si>
    <t>050.03.01.00</t>
  </si>
  <si>
    <t>THERMODYNAMICS</t>
  </si>
  <si>
    <t>050.03.00.00</t>
  </si>
  <si>
    <t>050.02.07.04</t>
  </si>
  <si>
    <t>Describe and indicate the areas of worst wind shear and CAT.</t>
  </si>
  <si>
    <t>050.02.07.03.02</t>
  </si>
  <si>
    <t>Sketch or describe where polar front and arctic jet streams are found in the troposphere in relation to the tropopause and to fronts.</t>
  </si>
  <si>
    <t>050.02.07.03.01</t>
  </si>
  <si>
    <t>Location of jet streams and associated CAT areas</t>
  </si>
  <si>
    <t>050.02.07.03</t>
  </si>
  <si>
    <t>Explain the formation and state the heights, the speeds, the seasonal variations of speeds, the geographical positions, the seasonal occurrence and the seasonal movements of the arctic (front) jet stream, the polar (front) jet stream, the subtropical jet stream, and the tropical (easterly/equatorial) jet stream.</t>
  </si>
  <si>
    <t>050.02.07.02.01</t>
  </si>
  <si>
    <t>Formation and properties of jet streams</t>
  </si>
  <si>
    <t>050.02.07.02</t>
  </si>
  <si>
    <t>State the typical figures for the dimensions of jet streams.</t>
  </si>
  <si>
    <t>050.02.07.01.03</t>
  </si>
  <si>
    <t>State the defined minimum speed of a jet stream (60 kt).</t>
  </si>
  <si>
    <t>050.02.07.01.02</t>
  </si>
  <si>
    <t>Describe jet streams.</t>
  </si>
  <si>
    <t>050.02.07.01.01</t>
  </si>
  <si>
    <t>Description</t>
  </si>
  <si>
    <t>050.02.07.01</t>
  </si>
  <si>
    <t>Jet streams</t>
  </si>
  <si>
    <t>050.02.07.00</t>
  </si>
  <si>
    <t>State that pilot reports of turbulence are a very valuable source of information as remote measurements are not available.</t>
  </si>
  <si>
    <t>050.02.06.03.05</t>
  </si>
  <si>
    <t>State that remote sensing of CAT from satellites is not possible and that forecasting is limited.</t>
  </si>
  <si>
    <t>050.02.06.03.04</t>
  </si>
  <si>
    <t>State where CAT is found in association with jet streams, in high-level troughs and in other disturbed high-level air flows. (Refer to Subject 050 09 02 02)</t>
  </si>
  <si>
    <t>050.02.06.03.03</t>
  </si>
  <si>
    <t>Describe the formation of CAT.</t>
  </si>
  <si>
    <t>050.02.06.03.02</t>
  </si>
  <si>
    <t xml:space="preserve">Describe CAT. </t>
  </si>
  <si>
    <t>050.02.06.03.01</t>
  </si>
  <si>
    <t>Note: WAFC SIGWX T+24 charts refer to turbulence since Jan. 2025</t>
  </si>
  <si>
    <t>Clear-air turbulence (CAT) - description, cause and location</t>
  </si>
  <si>
    <t>050.02.06.03</t>
  </si>
  <si>
    <t>State where turbulence will normally be found (rough-ground surfaces, relief, inversion layers, cumulonimbus (CB), thunderstorm (TS) zones, unstable layers).</t>
  </si>
  <si>
    <t>050.02.06.02.02</t>
  </si>
  <si>
    <t>Explain the formation of convective turbulence, mechanical and orographic turbulence, and frontal turbulence.</t>
  </si>
  <si>
    <t>050.02.06.02.01</t>
  </si>
  <si>
    <t xml:space="preserve">Formation and location of turbulence </t>
  </si>
  <si>
    <t>050.02.06.02</t>
  </si>
  <si>
    <t>List the common types of turbulence (convective, mechanical, orographic, frontal, clear-air turbulence).</t>
  </si>
  <si>
    <t>050.02.06.01.02</t>
  </si>
  <si>
    <t>Describe turbulence and gustiness.</t>
  </si>
  <si>
    <t>050.02.06.01.01</t>
  </si>
  <si>
    <t>Description and types of turbulence</t>
  </si>
  <si>
    <t>050.02.06.01</t>
  </si>
  <si>
    <t>050.02.06.00</t>
  </si>
  <si>
    <t>Describe that mountain wave effects can propagate from low to high level, e.g. over Greenland and elsewhere.</t>
  </si>
  <si>
    <t>050.02.05.01.06</t>
  </si>
  <si>
    <t>Describe that mountain wave effects can exceed the performance or structural capability of aircraft.</t>
  </si>
  <si>
    <t>050.02.05.01.05</t>
  </si>
  <si>
    <t>Explain how mountain waves may be identified by their associated meteorological phenomena.</t>
  </si>
  <si>
    <t>050.02.05.01.04</t>
  </si>
  <si>
    <t>Describe the structure and properties of mountain waves.</t>
  </si>
  <si>
    <t>050.02.05.01.03</t>
  </si>
  <si>
    <t>State the conditions necessary for the formation of mountain waves.</t>
  </si>
  <si>
    <t>050.02.05.01.02</t>
  </si>
  <si>
    <t>Explain the origin and formation of mountain waves.</t>
  </si>
  <si>
    <t>050.02.05.01.01</t>
  </si>
  <si>
    <t>Origin and characteristics</t>
  </si>
  <si>
    <t>050.02.05.01</t>
  </si>
  <si>
    <t>Mountain waves (standing waves, lee waves)</t>
  </si>
  <si>
    <t>050.02.05.00</t>
  </si>
  <si>
    <t>Describe that local, low-level jet streams can develop in the evening.</t>
  </si>
  <si>
    <t>050.02.04.01.05</t>
  </si>
  <si>
    <t>Describe land and sea breezes, and sea-breeze front.</t>
  </si>
  <si>
    <t>050.02.04.01.04</t>
  </si>
  <si>
    <t>Describe the Venturi effect, convergence in valleys and mountain areas.</t>
  </si>
  <si>
    <t>050.02.04.01.03</t>
  </si>
  <si>
    <t>Describe mountain and valley winds.</t>
  </si>
  <si>
    <t>050.02.04.01.02</t>
  </si>
  <si>
    <t xml:space="preserve">Describe and explain anabatic and katabatic winds. </t>
  </si>
  <si>
    <t>050.02.04.01.01</t>
  </si>
  <si>
    <t>Anabatic and katabatic winds, mountain and valley winds, Venturi effects, land and sea breezes</t>
  </si>
  <si>
    <t>050.02.04.01</t>
  </si>
  <si>
    <t>Local winds</t>
  </si>
  <si>
    <t>050.02.04.00</t>
  </si>
  <si>
    <t>Sketch or indicate on a map the westerly and easterly tropospheric winds at high level in January and July.</t>
  </si>
  <si>
    <t>050.02.03.01.03</t>
  </si>
  <si>
    <t>Name and sketch or indicate on a map the global distribution of the surface pressure and the resulting wind pattern for all latitudes at low level in January and July.</t>
  </si>
  <si>
    <t>050.02.03.01.02</t>
  </si>
  <si>
    <t>Describe the general global circulation. (Refer to Subject 050 08 01 01)</t>
  </si>
  <si>
    <t>050.02.03.01.01</t>
  </si>
  <si>
    <t>General circulation around the globe</t>
  </si>
  <si>
    <t>050.02.03.01</t>
  </si>
  <si>
    <t>General global circulation</t>
  </si>
  <si>
    <t>050.02.03.00</t>
  </si>
  <si>
    <t>Explain the relationship between convergence and divergence on the following: pressure systems at the surface and aloft; wind speed; vertical motion and cloud formation (relationship between upper-air conditions and surface pressure systems).</t>
  </si>
  <si>
    <t>050.02.02.03.02</t>
  </si>
  <si>
    <t>Describe atmospheric convergence and divergence.</t>
  </si>
  <si>
    <t>050.02.02.03.01</t>
  </si>
  <si>
    <t>Effects of convergence and divergence</t>
  </si>
  <si>
    <t>050.02.02.03</t>
  </si>
  <si>
    <t>Explain the relationship between isobars and wind (direction and speed). Remark: Approximate value for variation of wind in the friction layer (values to be used in examinations): Type of landscape: Wind speed in friction layer in per cent of the geostrophic wind: over water: ca. 70 per cent; over land: ca. 50 per cent; The wind in the friction layer blows across the isobars towards the low pressure. Angle between wind direction and isobars. Over water: ca. 10 degrees; over land: ca. 30 degrees. WMO - No. 266.</t>
  </si>
  <si>
    <t>050.02.02.02.04</t>
  </si>
  <si>
    <t>Name terrain, wind speed and stability as the main factors that influence the vertical extent of the friction layer.</t>
  </si>
  <si>
    <t>050.02.02.02.03</t>
  </si>
  <si>
    <t>State the surface and air-mass conditions that influence the wind in the friction layer (diurnal variation).</t>
  </si>
  <si>
    <t>050.02.02.02.02</t>
  </si>
  <si>
    <t>Describe why and how the wind changes direction and speed with height in the friction layer in the northern and in the southern hemisphere (rule of thumb).</t>
  </si>
  <si>
    <t>050.02.02.02.01</t>
  </si>
  <si>
    <t>Variation of wind in the friction layer</t>
  </si>
  <si>
    <t>050.02.02.02</t>
  </si>
  <si>
    <t>Explain the gradient wind effect and indicate how the gradient wind differs from the geostrophic wind in cyclonic and anticyclonic circulation.</t>
  </si>
  <si>
    <t>050.02.02.01.07</t>
  </si>
  <si>
    <t>Analyse the effect of changing latitude on the geostrophic wind speed.</t>
  </si>
  <si>
    <t>050.02.02.01.06</t>
  </si>
  <si>
    <t>Indicate how the geostrophic wind flows in relation to the isobars/isohypses in the northern and in the southern hemisphere.</t>
  </si>
  <si>
    <t>050.02.02.01.05</t>
  </si>
  <si>
    <t>Explain the development of the geostrophic wind.</t>
  </si>
  <si>
    <t>050.02.02.01.04</t>
  </si>
  <si>
    <t>Explain how the Coriolis force acts in relation to the wind.</t>
  </si>
  <si>
    <t>050.02.02.01.03</t>
  </si>
  <si>
    <t>Explain how the pressure gradient force acts in relation to the pressure gradient.</t>
  </si>
  <si>
    <t>050.02.02.01.02</t>
  </si>
  <si>
    <t>Define the term ‘horizontal pressure gradient’.</t>
  </si>
  <si>
    <t>050.02.02.01.01</t>
  </si>
  <si>
    <t>Primary cause of wind, pressure gradient, Coriolis force, gradient wind</t>
  </si>
  <si>
    <t>050.02.02.01</t>
  </si>
  <si>
    <t>Primary cause of wind</t>
  </si>
  <si>
    <t>050.02.02.00</t>
  </si>
  <si>
    <t>Describe that the reported wind is an average wind derived from measurements with an anemometer at a height of 10 m over 2 min for local routine and special reports and ATS units, and over 10 min for aerodrome routine meteorological reports (METARs) and aerodrome special meteorological reports (SPECIs).</t>
  </si>
  <si>
    <t>050.02.01.01.03</t>
  </si>
  <si>
    <t xml:space="preserve">State the units of wind directions (degrees true in reports; degrees magnetic from tower) and speed (kt, m/s). </t>
  </si>
  <si>
    <t>050.02.01.01.02</t>
  </si>
  <si>
    <t>Define ‘wind’ and ‘surface wind’.</t>
  </si>
  <si>
    <t>050.02.01.01.01</t>
  </si>
  <si>
    <t>ICAO Annex 3, Appendix 3; Reg. (EU) 2017/373 as amended, MET.TR.210, associated AMC</t>
  </si>
  <si>
    <t>Definition and measurement</t>
  </si>
  <si>
    <t>050.02.01.01</t>
  </si>
  <si>
    <t>Definition and measurement of wind</t>
  </si>
  <si>
    <t>050.02.01.00</t>
  </si>
  <si>
    <t>WIND</t>
  </si>
  <si>
    <t>050.02.00.00</t>
  </si>
  <si>
    <t>Describe qualitatively how the effect of accelerated airflow due to topography (the Bernoulli effect) affects altimetry.</t>
  </si>
  <si>
    <t>050.01.06.04.01</t>
  </si>
  <si>
    <t>Effect of accelerated airflow due to topography</t>
  </si>
  <si>
    <t>050.01.06.04</t>
  </si>
  <si>
    <t>Remark: The following rules should be considered for altimetry calculations: a) All calculations are based on rounded pressure values to the nearest lower hPa. b) The value for the barometric lapse rate between MSL and 700 hPa to be used is 30 ft/hPa as an acceptable approximation of the barometric lapse rate. c) To determine the true altitude/height, the following rule of thumb, called the ‘4 per cent-rule’, shall be used: the altitude/height changes by 4 per cent for each 10 degrees C temperature deviation from ISA. d) If no further information is given, the deviation of the outside-air temperature from ISA is considered to be constantly the same given value in the whole layer. e) The elevation of the aerodrome has to be taken into account. The temperature correction has to be considered for the layer between the ground and the position of the aircraft.</t>
  </si>
  <si>
    <t>Remark: The following rules should be considered for altimetry calculations: a) All calculations are based on rounded pressure values to the nearest lower hPa. b)</t>
  </si>
  <si>
    <t>State that the 4 per cent-rule can be used to calculate true altitude from indicated altitude, and also indicated altitude from true altitude (not precise but sufficient due to the approximation of the 4 per cent-rule.)</t>
  </si>
  <si>
    <t>050.01.06.03.08</t>
  </si>
  <si>
    <t>Calculate the terrain clearance and the lowest usable FL for given atmospheric temperature and pressure conditions.</t>
  </si>
  <si>
    <t>050.01.06.03.07</t>
  </si>
  <si>
    <t>Determine the true altitude/height for a given altitude/height and a given ISA temperature deviation.</t>
  </si>
  <si>
    <t>050.01.06.03.06</t>
  </si>
  <si>
    <t>Explain the influence of pressure areas on true altitude.</t>
  </si>
  <si>
    <t>050.01.06.03.05</t>
  </si>
  <si>
    <t>Explain the influence of the air temperature on the distance between the ground and the level read on the altimeter and between two FLs.</t>
  </si>
  <si>
    <t>050.01.06.03.04</t>
  </si>
  <si>
    <t>Derive the reading of the altimeter of an aircraft on the ground when the pilot uses the different settings.</t>
  </si>
  <si>
    <t>050.01.06.03.03</t>
  </si>
  <si>
    <t>Illustrate with a numbered example the changes of altimeter setting and the associated changes in reading when the pilot climbs through the transition altitude or descends through the transition level.</t>
  </si>
  <si>
    <t>050.01.06.03.02</t>
  </si>
  <si>
    <t>Calculate the different readings on the altimeter when the pilot uses different settings (QNH, 1013.25, QFE).</t>
  </si>
  <si>
    <t>050.01.06.03.01</t>
  </si>
  <si>
    <t>Calculations</t>
  </si>
  <si>
    <t>050.01.06.03</t>
  </si>
  <si>
    <t>Describe the altimeter-setting procedures.</t>
  </si>
  <si>
    <t>050.01.06.02.02</t>
  </si>
  <si>
    <t>Name the altimeter settings associated to height, altitude, pressure altitude and FL.</t>
  </si>
  <si>
    <t>050.01.06.02.01</t>
  </si>
  <si>
    <t>ICAO Doc 8168, Vol. III, Section 2</t>
  </si>
  <si>
    <t xml:space="preserve">Altimeter settings </t>
  </si>
  <si>
    <t>050.01.06.02</t>
  </si>
  <si>
    <t>Describe the terms ‘transition altitude’, ‘transition level’, ‘transition layer’, ‘terrain clearance’, ‘lowest usable flight level’.</t>
  </si>
  <si>
    <t>050.01.06.01.02</t>
  </si>
  <si>
    <t>Define the following terms and explain how they are related to each other: height, altitude, pressure altitude, FL, pressure level, true altitude, true height, elevation, QNH, QFE, and standard altimeter setting.</t>
  </si>
  <si>
    <t>050.01.06.01.01</t>
  </si>
  <si>
    <t>ICAO Doc 8168, Vol. III, Section 1, Chapter 1 Definitions; Reg (EU) 2017/373 as amended, Annex I Definitions</t>
  </si>
  <si>
    <t>Terminology and definitions</t>
  </si>
  <si>
    <t>050.01.06.01</t>
  </si>
  <si>
    <t>ICAO Doc 8168, Vol. III</t>
  </si>
  <si>
    <t>Altimetry</t>
  </si>
  <si>
    <t>050.01.06.00</t>
  </si>
  <si>
    <t>List the main values of the ISA MSL pressure, MSL temperature, the vertical temperature lapse rate up to FL 650, height and temperature of the tropopause.</t>
  </si>
  <si>
    <t>050.01.05.01.02</t>
  </si>
  <si>
    <t>Explain the use of standardised values for the atmosphere.</t>
  </si>
  <si>
    <t>050.01.05.01.01</t>
  </si>
  <si>
    <t>ICAO Doc 7488 Manual of the ICAO Standard Atmosphere</t>
  </si>
  <si>
    <t>International Standard Atmosphere (ISA)</t>
  </si>
  <si>
    <t>050.01.05.01</t>
  </si>
  <si>
    <t>050.01.05.00</t>
  </si>
  <si>
    <t>Describe the vertical variation of the air density in the atmosphere.</t>
  </si>
  <si>
    <t>050.01.04.01.02</t>
  </si>
  <si>
    <t>Describe the relationship between pressure, temperature and density.</t>
  </si>
  <si>
    <t>050.01.04.01.01</t>
  </si>
  <si>
    <t>Relationship between pressure, temperature and density</t>
  </si>
  <si>
    <t>050.01.04.01</t>
  </si>
  <si>
    <t>Air density</t>
  </si>
  <si>
    <t>050.01.04.00</t>
  </si>
  <si>
    <t>Illustrate with a vertical cross section of isobaric surfaces the relationship between surface pressure systems and upper-air pressure systems.</t>
  </si>
  <si>
    <t>050.01.03.04.01</t>
  </si>
  <si>
    <t>Relationship between surface pressure centres and pressure centres aloft</t>
  </si>
  <si>
    <t>050.01.03.04</t>
  </si>
  <si>
    <t>Mention the use of QFF for surface weather charts.</t>
  </si>
  <si>
    <t>050.01.03.03.03</t>
  </si>
  <si>
    <t>Explain the reduction of measured pressure (QFE) to QFF (MSL).</t>
  </si>
  <si>
    <t>050.01.03.03.02</t>
  </si>
  <si>
    <t>Define ‘QFF’.</t>
  </si>
  <si>
    <t>050.01.03.03.01</t>
  </si>
  <si>
    <t>Reduction of pressure to QFF (MSL)</t>
  </si>
  <si>
    <t>050.01.03.03</t>
  </si>
  <si>
    <t>State that (under conditions of ISA) pressure is approximately 50 per cent of MSL at 18 000 ft and density is approximately 50 per cent of MSL at 22 000 ft and 25 per cent of MSL at 40 000 ft.</t>
  </si>
  <si>
    <t>050.01.03.02.03</t>
  </si>
  <si>
    <t>Describe quantitatively the variation of the barometric lapse rate. Remark: An approximation of the average value for the barometric lapse rate near mean sea level (MSL) is 30 ft (9 m) per 1 hPa.</t>
  </si>
  <si>
    <t>050.01.03.02.02</t>
  </si>
  <si>
    <t>Explain the pressure variation with height.</t>
  </si>
  <si>
    <t>050.01.03.02.01</t>
  </si>
  <si>
    <t>Pressure variation with height, contours (isohypses)</t>
  </si>
  <si>
    <t>050.01.03.02</t>
  </si>
  <si>
    <t>Define ‘high’, ‘low’, ‘trough’, ‘ridge’, ‘col’.</t>
  </si>
  <si>
    <t>050.01.03.01.05</t>
  </si>
  <si>
    <t>Define isobars and identify them on surface weather charts.</t>
  </si>
  <si>
    <t>050.01.03.01.04</t>
  </si>
  <si>
    <t>Describe the principle of the barometers (mercury barometer, aneroid barometer).</t>
  </si>
  <si>
    <t>050.01.03.01.03</t>
  </si>
  <si>
    <t>List the units of measurement of the atmospheric pressure used in aviation (hPa, inches of mercury). (Refer to Subject 050 10 01 01)</t>
  </si>
  <si>
    <t>050.01.03.01.02</t>
  </si>
  <si>
    <t>Define ‘atmospheric pressure’.</t>
  </si>
  <si>
    <t>050.01.03.01.01</t>
  </si>
  <si>
    <t>Barometric pressure, isobars</t>
  </si>
  <si>
    <t>050.01.03.01</t>
  </si>
  <si>
    <t>Atmospheric pressure</t>
  </si>
  <si>
    <t>050.01.03.00</t>
  </si>
  <si>
    <t>Explain the influence of the wind on the cooling and warming of the air near the surfaces.</t>
  </si>
  <si>
    <t>050.01.02.06.04</t>
  </si>
  <si>
    <t>Describe qualitatively the influence of the clouds on the cooling and warming of the surface and the air near the surface.</t>
  </si>
  <si>
    <t>050.01.02.06.03</t>
  </si>
  <si>
    <t>Explain the cooling/warming of the air by molecular or turbulent heat transfer to/from the earth or sea surfaces.</t>
  </si>
  <si>
    <t>050.01.02.06.02</t>
  </si>
  <si>
    <t>Explain the cooling/warming of the surface of the Earth by radiation.</t>
  </si>
  <si>
    <t>050.01.02.06.01</t>
  </si>
  <si>
    <t>Temperature near the Earth’s surface, insolation, surface effects, effect of clouds, effect of wind</t>
  </si>
  <si>
    <t>050.01.02.06</t>
  </si>
  <si>
    <t>Explain the reasons for the formation of the following inversions: ground inversion (nocturnal radiation/advection), subsidence inversion, frontal inversion, inversion above friction layer, valley inversion.</t>
  </si>
  <si>
    <t>050.01.02.05.03</t>
  </si>
  <si>
    <t>Explain the characteristics of inversions and of an isothermal layer concerning stability and vertical motions.</t>
  </si>
  <si>
    <t>050.01.02.05.02</t>
  </si>
  <si>
    <t>Describe the development and types of inversions.</t>
  </si>
  <si>
    <t>050.01.02.05.01</t>
  </si>
  <si>
    <t>Development of inversions, types of inversions</t>
  </si>
  <si>
    <t>050.01.02.05</t>
  </si>
  <si>
    <t>Describe qualitatively and quantitatively the temperature lapse rates of the troposphere (mean value 0.65 degrees C/100 m or 2 degrees C/1 000 ft and actual values).</t>
  </si>
  <si>
    <t>050.01.02.04.01</t>
  </si>
  <si>
    <t>Lapse rates</t>
  </si>
  <si>
    <t>050.01.02.04</t>
  </si>
  <si>
    <t>Describe the transfer of latent heat.</t>
  </si>
  <si>
    <t>050.01.02.03.15</t>
  </si>
  <si>
    <t>Describe the transfer of heat by turbulence.</t>
  </si>
  <si>
    <t>050.01.02.03.14</t>
  </si>
  <si>
    <t>Name the situations in which advection occurs.</t>
  </si>
  <si>
    <t>050.01.02.03.13</t>
  </si>
  <si>
    <t>Explain the process of advection.</t>
  </si>
  <si>
    <t>050.01.02.03.12</t>
  </si>
  <si>
    <t>Name the situations in which convection occurs.</t>
  </si>
  <si>
    <t>050.01.02.03.11</t>
  </si>
  <si>
    <t>Explain the process of convection.</t>
  </si>
  <si>
    <t>050.01.02.03.10</t>
  </si>
  <si>
    <t>Explain the role of conduction in the cooling and warming of the atmosphere.</t>
  </si>
  <si>
    <t>050.01.02.03.09</t>
  </si>
  <si>
    <t>Explain the process of conduction.</t>
  </si>
  <si>
    <t>050.01.02.03.08</t>
  </si>
  <si>
    <t>Explain the effect of absorption and radiation in connection with clouds.</t>
  </si>
  <si>
    <t>050.01.02.03.07</t>
  </si>
  <si>
    <t>Explain how terrestrial radiation is absorbed by some components of the atmosphere.</t>
  </si>
  <si>
    <t>050.01.02.03.06</t>
  </si>
  <si>
    <t>Describe terrestrial radiation.</t>
  </si>
  <si>
    <t>050.01.02.03.05</t>
  </si>
  <si>
    <t>Describe the filtering effect of the atmosphere on solar radiation.</t>
  </si>
  <si>
    <t>050.01.02.03.04</t>
  </si>
  <si>
    <t>Describe solar radiation reaching the Earth.</t>
  </si>
  <si>
    <t>050.01.02.03.03</t>
  </si>
  <si>
    <t>Describe radiation.</t>
  </si>
  <si>
    <t>050.01.02.03.02</t>
  </si>
  <si>
    <t>Explain how local cooling or warming processes result in transfer of heat.</t>
  </si>
  <si>
    <t>050.01.02.03.01</t>
  </si>
  <si>
    <t>Transfer of heat</t>
  </si>
  <si>
    <t>050.01.02.03</t>
  </si>
  <si>
    <t>Calculate the temperature and temperature deviations (in relation to International Standard Atmosphere (ISA)) at specified levels.</t>
  </si>
  <si>
    <t>050.01.02.02.03</t>
  </si>
  <si>
    <t>Mention the general causes of the cooling of the air in the troposphere with increasing altitude.</t>
  </si>
  <si>
    <t>050.01.02.02.02</t>
  </si>
  <si>
    <t>Describe the mean vertical distribution of temperature up to FL 650.</t>
  </si>
  <si>
    <t>050.01.02.02.01</t>
  </si>
  <si>
    <t>Vertical distribution of temperature</t>
  </si>
  <si>
    <t>050.01.02.02</t>
  </si>
  <si>
    <t>List the units of measurement of air temperature used in aviation meteorology (Celsius, Fahrenheit, Kelvin). (Refer to Subject 050 10 01 01)</t>
  </si>
  <si>
    <t>050.01.02.01.02</t>
  </si>
  <si>
    <t>Define ‘air temperature’.</t>
  </si>
  <si>
    <t>050.01.02.01.01</t>
  </si>
  <si>
    <t>Definition and units</t>
  </si>
  <si>
    <t>050.01.02.01</t>
  </si>
  <si>
    <t>Air temperature</t>
  </si>
  <si>
    <t>050.01.02.00</t>
  </si>
  <si>
    <t>Describe that ozone can occur at jet cruise altitudes and that it constitutes a hazard.</t>
  </si>
  <si>
    <t>050.01.01.03.02</t>
  </si>
  <si>
    <t>Describe the stratosphere up to FL 650.</t>
  </si>
  <si>
    <t>050.01.01.03.01</t>
  </si>
  <si>
    <t>Stratosphere</t>
  </si>
  <si>
    <t>050.01.01.03</t>
  </si>
  <si>
    <t>Indicate the variations of the FL of the tropopause with the seasons and the variations of atmospheric pressure.</t>
  </si>
  <si>
    <t>050.01.01.02.06</t>
  </si>
  <si>
    <t>Describe the breaks in the tropopause along the boundaries of the main air masses.</t>
  </si>
  <si>
    <t>050.01.01.02.05</t>
  </si>
  <si>
    <t>Describe the variations of the FL and temperature of the tropopause from the poles to the equator.</t>
  </si>
  <si>
    <t>050.01.01.02.04</t>
  </si>
  <si>
    <t>Describe the proportions of the most important gases in the air in the troposphere.</t>
  </si>
  <si>
    <t>050.01.01.02.03</t>
  </si>
  <si>
    <t>Describe the main characteristics of the tropopause.</t>
  </si>
  <si>
    <t>050.01.01.02.02</t>
  </si>
  <si>
    <t>Describe the troposphere.</t>
  </si>
  <si>
    <t>050.01.01.02.01</t>
  </si>
  <si>
    <t>Troposphere</t>
  </si>
  <si>
    <t>050.01.01.02</t>
  </si>
  <si>
    <t>List the different layers and their main qualitative characteristics up to FL 650.</t>
  </si>
  <si>
    <t>050.01.01.01.02</t>
  </si>
  <si>
    <t>Describe the vertical division of the atmosphere up to flight level (FL) 650, based on the temperature variations with height.</t>
  </si>
  <si>
    <t>050.01.01.01.01</t>
  </si>
  <si>
    <t>Structure of the atmosphere</t>
  </si>
  <si>
    <t>050.01.01.01</t>
  </si>
  <si>
    <t>Composition, extent, vertical division</t>
  </si>
  <si>
    <t>050.01.01.00</t>
  </si>
  <si>
    <t>ICAO Doc 7488 Manual of the ICAO Standard Atmosphere; see also WMO definitions via UN Terminology Database UNTerm</t>
  </si>
  <si>
    <t>THE ATMOSPHERE</t>
  </si>
  <si>
    <t>050.01.00.00</t>
  </si>
  <si>
    <t xml:space="preserve">METEOROLOGY </t>
  </si>
  <si>
    <t>050.00.00.00</t>
  </si>
  <si>
    <t>GENERAL NAVIGATION</t>
  </si>
  <si>
    <t>061.00.00.00</t>
  </si>
  <si>
    <t>BASICS OF NAVIGATION</t>
  </si>
  <si>
    <t>061.01.00.00</t>
  </si>
  <si>
    <t>The Earth</t>
  </si>
  <si>
    <t>061.01.01.00</t>
  </si>
  <si>
    <t>Form</t>
  </si>
  <si>
    <t>061.01.01.01</t>
  </si>
  <si>
    <t>State that the geoid is an irregular shape based on the surface of the oceans influenced only by gravity and centrifugal force.</t>
  </si>
  <si>
    <t>061.01.01.01.01</t>
  </si>
  <si>
    <t>State that a number of different ellipsoids are used to describe the shape of the Earth for mapping but that WGS-84 is the reference ellipsoid required for geographical coordinates.</t>
  </si>
  <si>
    <t>061.01.01.01.02</t>
  </si>
  <si>
    <t>State that the circumference of the Earth is approximately 40 000 km or approximately 21 600 NM.</t>
  </si>
  <si>
    <t>061.01.01.01.03</t>
  </si>
  <si>
    <t>AMC/GM to Part-FCL Amd. 10, EDD 2020/018/R, Appendix Subject 061, AMC1 FCL.310; FCL.515(b); FCL.615(b),
LO 061 01 01 01 (03)</t>
  </si>
  <si>
    <t>Earth rotation</t>
  </si>
  <si>
    <t>061.01.01.02</t>
  </si>
  <si>
    <t>Describe the rotation of the Earth around its own spin axis and the plane of the ecliptic (including the relationship of the spin axis to the plane of the ecliptic).</t>
  </si>
  <si>
    <t>061.01.01.02.01</t>
  </si>
  <si>
    <t>Explain the effect that the inclination of the Earth’s spin axis has on insolation and duration of daylight.</t>
  </si>
  <si>
    <t>061.01.01.02.02</t>
  </si>
  <si>
    <t>Position</t>
  </si>
  <si>
    <t>061.01.02.00</t>
  </si>
  <si>
    <t>Position reference system</t>
  </si>
  <si>
    <t>061.01.02.01</t>
  </si>
  <si>
    <t>State that geodetic latitude and longitude is used to define a position on the WGS-84 ellipsoid.</t>
  </si>
  <si>
    <t>061.01.02.01.01</t>
  </si>
  <si>
    <t>Define geographic (geodetic) latitude and parallels of latitude.</t>
  </si>
  <si>
    <t>061.01.02.01.02</t>
  </si>
  <si>
    <t>Calculate the difference in latitude between any two given positions.</t>
  </si>
  <si>
    <t>061.01.02.01.03</t>
  </si>
  <si>
    <t>Define geographic (geodetic) longitude and meridians.</t>
  </si>
  <si>
    <t>061.01.02.01.04</t>
  </si>
  <si>
    <t>Calculate the difference in longitude between any two given positions.</t>
  </si>
  <si>
    <t>061.01.02.01.05</t>
  </si>
  <si>
    <t>Direction</t>
  </si>
  <si>
    <t>061.01.03.00</t>
  </si>
  <si>
    <t>Datums</t>
  </si>
  <si>
    <t>061.01.03.01</t>
  </si>
  <si>
    <t>Define ‘true north’ (TN).</t>
  </si>
  <si>
    <t>061.01.03.01.01</t>
  </si>
  <si>
    <t>Measure a true direction on any given aeronautical chart.</t>
  </si>
  <si>
    <t>061.01.03.01.02</t>
  </si>
  <si>
    <t>Define ‘magnetic north’ (MN).</t>
  </si>
  <si>
    <t>061.01.03.01.03</t>
  </si>
  <si>
    <t>Define and apply variation.</t>
  </si>
  <si>
    <t>061.01.03.01.04</t>
  </si>
  <si>
    <t>Explain changes of variation with time and position.</t>
  </si>
  <si>
    <t>061.01.03.01.05</t>
  </si>
  <si>
    <t>Define ‘compass north’ (CN).</t>
  </si>
  <si>
    <t>061.01.03.01.06</t>
  </si>
  <si>
    <t>Apply deviation.</t>
  </si>
  <si>
    <t>061.01.03.01.07</t>
  </si>
  <si>
    <t>Track and heading</t>
  </si>
  <si>
    <t>061.01.03.02</t>
  </si>
  <si>
    <t>Calculate XWC by: trigonometry; and MDR.</t>
  </si>
  <si>
    <t>061.01.03.02.01</t>
  </si>
  <si>
    <t>AMC/GM to Part-FCL Amd. 10, EDD 2020/018/R, Appendix Subject 061, AMC1 FCL.310; FCL.515(b); FCL.615(b), Preamble to subject 061</t>
  </si>
  <si>
    <t>Explain and apply the concepts of drift and WCA.</t>
  </si>
  <si>
    <t>061.01.03.02.02</t>
  </si>
  <si>
    <t>Calculate the actual track with appropriate data of heading and drift.</t>
  </si>
  <si>
    <t>061.01.03.02.03</t>
  </si>
  <si>
    <t>Calculate TKE with appropriate data of WCA and drift.</t>
  </si>
  <si>
    <t>061.01.03.02.04</t>
  </si>
  <si>
    <t>Calculate the heading change at an off-course fix to directly reach the next waypoint using the 1:60 rule.</t>
  </si>
  <si>
    <t>061.01.03.02.05</t>
  </si>
  <si>
    <t>Calculate the average drift angle based upon an off-course fix observation.</t>
  </si>
  <si>
    <t>061.01.03.02.06</t>
  </si>
  <si>
    <t>Distance</t>
  </si>
  <si>
    <t>061.01.04.00</t>
  </si>
  <si>
    <t>WGS-84 ellipsoid</t>
  </si>
  <si>
    <t>061.01.04.01</t>
  </si>
  <si>
    <t>State that 1 NM is equal to 1.852 km, which is the average distance of 1' of latitude change on the WGS-84 ellipsoid.</t>
  </si>
  <si>
    <t>061.01.04.01.01</t>
  </si>
  <si>
    <t>State that 1' of longitude change at the equator on the WGS-84 ellipsoid is approximately equal to 1 NM.</t>
  </si>
  <si>
    <t>061.01.04.01.02</t>
  </si>
  <si>
    <t>AMC/GM to Part-FCL Amd. 10, EDD 2020/018/R, Appendix Subject 061, AMC1 FCL.310; FCL.515(b); FCL.615(b),
LO 061 01 04 01 (02)</t>
  </si>
  <si>
    <t>Units</t>
  </si>
  <si>
    <t>061.01.04.02</t>
  </si>
  <si>
    <t>Convert between units of distance (nautical mile (NM), kilometre (km), statute mile (SM), feet (ft), inches (in)).</t>
  </si>
  <si>
    <t>061.01.04.02.01</t>
  </si>
  <si>
    <t xml:space="preserve">Graticule distances </t>
  </si>
  <si>
    <t>061.01.04.03</t>
  </si>
  <si>
    <t>Calculate the distance between positions on the same meridian, on opposite (antipodal) meridians, on the same parallel of latitude, and calculate new latitude/longitude when given distances north-south and east-west.</t>
  </si>
  <si>
    <t>061.01.04.03.01</t>
  </si>
  <si>
    <t>Air mile</t>
  </si>
  <si>
    <t>061.01.04.04</t>
  </si>
  <si>
    <t>Evaluate the effect of wind and altitude on air distance.</t>
  </si>
  <si>
    <t>061.01.04.04.01</t>
  </si>
  <si>
    <t>Convert between ground distance (NM) and air distance (NAM) using the formula:  NAM = NM × TAS/GS.</t>
  </si>
  <si>
    <t>061.01.04.04.02</t>
  </si>
  <si>
    <t>AMC/GM to Part-FCL Amd. 10, EDD 2020/018/R, Appendix Subject 061, AMC1 FCL.310; FCL.515(b); FCL.615(b),
LO 061 01 04 04 (02)</t>
  </si>
  <si>
    <t>Speed</t>
  </si>
  <si>
    <t>061.01.05.00</t>
  </si>
  <si>
    <t>True airspeed (TAS)</t>
  </si>
  <si>
    <t>061.01.05.01</t>
  </si>
  <si>
    <t>Calculate TAS from CAS, and CAS from TAS by: mechanical computer; and rule of thumb (2 per cent per 1 000 ft).</t>
  </si>
  <si>
    <t>061.01.05.01.01</t>
  </si>
  <si>
    <t>AMC/GM to Part-FCL Amd. 10, EDD 2020/018/R, Appendix Subject 061/AMC1 FCL.310; FCL.515(b); FCL.615(b), 
LO 061 01 05 01 (01)</t>
  </si>
  <si>
    <t>Mach number (M)</t>
  </si>
  <si>
    <t>061.01.05.02</t>
  </si>
  <si>
    <t>Calculate TAS from M, and M from TAS.</t>
  </si>
  <si>
    <t>061.01.05.02.01</t>
  </si>
  <si>
    <t>CAS/TAS/M relationship</t>
  </si>
  <si>
    <t>061.01.05.03</t>
  </si>
  <si>
    <t>Deduce the CAS, TAS and M relationship in climb/descent/cruise (flying at constant CAS or M).</t>
  </si>
  <si>
    <t>061.01.05.03.01</t>
  </si>
  <si>
    <t>Deduce CAS and TAS in climb/descent/cruise (flying at constant CAS).</t>
  </si>
  <si>
    <t>061.01.05.03.02</t>
  </si>
  <si>
    <t>Ground speed (GS)</t>
  </si>
  <si>
    <t>061.01.05.04</t>
  </si>
  <si>
    <t>Calculate headwind component (HWC) and tailwind component (TWC) by: trigonometry; and MDR.</t>
  </si>
  <si>
    <t>061.01.05.04.01</t>
  </si>
  <si>
    <t>Apply HWC and TWC to determine GS from TAS and vice versa.</t>
  </si>
  <si>
    <t>061.01.05.04.02</t>
  </si>
  <si>
    <t>Explain the relationship between GS and TAS with increasing WCA.</t>
  </si>
  <si>
    <t>061.01.05.04.03</t>
  </si>
  <si>
    <t>Calculate GS with: mechanical computer (TOV solution); and MDR (given track, TAS and WV).</t>
  </si>
  <si>
    <t>061.01.05.04.04</t>
  </si>
  <si>
    <t>Perform GS, distance and time calculations.</t>
  </si>
  <si>
    <t>061.01.05.04.05</t>
  </si>
  <si>
    <t>Calculate revised GS to reach a waypoint at a specific time.</t>
  </si>
  <si>
    <t>061.01.05.04.06</t>
  </si>
  <si>
    <t>Calculate the average GS based on two observed fixes.</t>
  </si>
  <si>
    <t>061.01.05.04.07</t>
  </si>
  <si>
    <t>Flight log</t>
  </si>
  <si>
    <t>061.01.05.05</t>
  </si>
  <si>
    <t>Enter revised navigational en-route data, for the legs concerned, into the flight plan (e.g. updated wind and GS and correspondingly losses or gains in time and fuel consumption).</t>
  </si>
  <si>
    <t>061.01.05.05.01</t>
  </si>
  <si>
    <t>Gradient versus rate of climb/descent</t>
  </si>
  <si>
    <t>061.01.05.06</t>
  </si>
  <si>
    <t>Estimate average climb/descent gradient (per cent) or glide path degrees according to the following rule of thumb: Gradient in degrees = (vertical distance (ft) / 100) / ground distance (NM)) Gradient in per cent = (vertical distance (ft) / 60) / ground distance (NM)) Gradient in degrees = arctan (altitude difference (ft) / ground distance (ft)). N.B. These rules of thumb approximate 1 NM to 6 000 ft and are based on the 1:60 rule.</t>
  </si>
  <si>
    <t>061.01.05.06.01</t>
  </si>
  <si>
    <t>AMC/GM to Part-FCL Amd. 10, EDD 2020/018/R, Appendix Subject 061/AMC1 FCL.310; FCL.515(b); FCL.615(b), 
LO 061 01 05 06 (01)</t>
  </si>
  <si>
    <t>Calculate rate of descent (ROD) on a given glide-path angle or gradient using the following rule of thumb formulae: ROD (ft/min) = GP degrees  × GS (NM/min) × 100 ROD (ft/min) = GP per cent × GS (kt)</t>
  </si>
  <si>
    <t>061.01.05.06.02</t>
  </si>
  <si>
    <t>AMC/GM to Part-FCL Amd. 10, EDD 2020/018/R, Appendix Subject 061, AMC1 FCL.310; FCL.515(b); FCL.615(b),
LO 061 01 05 06 (02)</t>
  </si>
  <si>
    <t>Calculate climb/descent gradient (ft/NM, per cent and degrees), GS or vertical speed according to the following formula: Vertical speed (ft/min) = (GS (kt) × gradient (ft/NM)) / 60.</t>
  </si>
  <si>
    <t>061.01.05.06.03</t>
  </si>
  <si>
    <t>AMC/GM to Part-FCL Amd. 10, EDD 2020/018/R, Appendix Subject 061, AMC1 FCL.310; FCL.515(b); FCL.615(b),
LO 061 01 05 06 (03)</t>
  </si>
  <si>
    <t>061.01.05.06.04</t>
  </si>
  <si>
    <t>Triangle of velocities (TOV)</t>
  </si>
  <si>
    <t>061.01.06.00</t>
  </si>
  <si>
    <t>Construction</t>
  </si>
  <si>
    <t>061.01.06.01</t>
  </si>
  <si>
    <t>Draw and correctly label the TOV.</t>
  </si>
  <si>
    <t>061.01.06.01.01</t>
  </si>
  <si>
    <t>Solutions</t>
  </si>
  <si>
    <t>061.01.06.02</t>
  </si>
  <si>
    <t>Resolve the TOV for: heading and GS (with mechanical computer and MDR); WV (with mechanical computer); and track and GS (with mechanical computer and MDR.</t>
  </si>
  <si>
    <t>061.01.06.02.01</t>
  </si>
  <si>
    <t>Dead reckoning (DR)</t>
  </si>
  <si>
    <t>061.01.07.00</t>
  </si>
  <si>
    <t>Dead reckoning (DR) technique</t>
  </si>
  <si>
    <t>061.01.07.01</t>
  </si>
  <si>
    <t>Determine a DR position.</t>
  </si>
  <si>
    <t>061.01.07.01.01</t>
  </si>
  <si>
    <t>Evaluate the difference between a DR and a fix position.</t>
  </si>
  <si>
    <t>061.01.07.01.02</t>
  </si>
  <si>
    <t>Define ‘speed factor’ (SF).  Speed divided by 60, used for mental flight-path calculations.</t>
  </si>
  <si>
    <t>061.01.07.01.03</t>
  </si>
  <si>
    <t>Calculate wind correction angle (WCA) using the formula: WCA = XWC (crosswind component)/SF</t>
  </si>
  <si>
    <t>061.01.07.01.04</t>
  </si>
  <si>
    <t>AMC/GM to Part-FCL Amd. 10, EDD 2020/018/R, Appendix Subject 061, AMC1 FCL.310; FCL.515(b); FCL.615(b), Preamble to subject 061 and
LO 061 01 07 01 (04)</t>
  </si>
  <si>
    <t>Navigation in climb and descent</t>
  </si>
  <si>
    <t>061.01.08.00</t>
  </si>
  <si>
    <t>Average airspeed</t>
  </si>
  <si>
    <t>061.01.08.01</t>
  </si>
  <si>
    <t>Average TAS used for climb problems is calculated at the altitude 2/3 of the cruising altitude.</t>
  </si>
  <si>
    <t>061.01.08.01.01</t>
  </si>
  <si>
    <t>AMC/GM to Part-FCL Amd. 10, EDD 2020/018/R, Appendix Subject 061, AMC1 FCL.310; FCL.515(b); FCL.615(b),
LO 061 01 08 01 (01)</t>
  </si>
  <si>
    <t>Average TAS used for descent problems is calculated at the altitude 1/2 of the descent altitude.</t>
  </si>
  <si>
    <t>061.01.08.01.02</t>
  </si>
  <si>
    <t>AMC/GM to Part-FCL Amd. 10, EDD 2020/018/R, Appendix Subject 061, AMC1 FCL.310; FCL.515(b); FCL.615(b),
LO 061 01 08 01 (02)</t>
  </si>
  <si>
    <t>Average wind velocity (WV)</t>
  </si>
  <si>
    <t>061.01.08.02</t>
  </si>
  <si>
    <t>WV used for climb problems is the WV at the altitude 2/3 of the cruising altitude.</t>
  </si>
  <si>
    <t>061.01.08.02.01</t>
  </si>
  <si>
    <t>AMC/GM to Part-FCL Amd. 10, EDD 2020/018/R, Appendix Subject 061, AMC1 FCL.310; FCL.515(b); FCL.615(b),
LO 061 01 08 02 (01)</t>
  </si>
  <si>
    <t>WV used for descent problems is the WV at the altitude 1/2 of the descent altitude.</t>
  </si>
  <si>
    <t>061.01.08.02.02</t>
  </si>
  <si>
    <t>AMC/GM to Part-FCL Amd. 10, EDD 2020/018/R, Appendix Subject 061, AMC1 FCL.310; FCL.515(b); FCL.615(b),
LO 061 01 08 02 (02)</t>
  </si>
  <si>
    <t>Calculate the average climb/descent GS from given TAS at various altitudes, and WV at various altitudes and true track.</t>
  </si>
  <si>
    <t>061.01.08.02.03</t>
  </si>
  <si>
    <t>Ground speed (GS)/distance covered during climb or descent</t>
  </si>
  <si>
    <t>061.01.08.03</t>
  </si>
  <si>
    <t>State that most aircraft operating handbooks supply graphical material to calculate climb and descent problems.</t>
  </si>
  <si>
    <t>061.01.08.03.01</t>
  </si>
  <si>
    <t>Calculate the flying time and distance during climb/descent from given average rate of climb/descent and using average GS using the following formulae valid for a 3-degree-glide path: rate of descent = (GS × 10) / 2 rate of descent = speed factor (SF) × glide-path angle × 100</t>
  </si>
  <si>
    <t>061.01.08.03.02</t>
  </si>
  <si>
    <t>AMC/GM to Part-FCL Amd. 10, EDD 2020/018/R, Appendix Subject 061, AMC1 FCL.310; FCL.515(b); FCL.615(b),
LO 061 01 08 03 (02)</t>
  </si>
  <si>
    <t>Given distance, speed and present altitude, calculate the rate of climb/descent in order to reach a certain position at a given altitude.</t>
  </si>
  <si>
    <t>061.01.08.03.03</t>
  </si>
  <si>
    <t>Given speed, rate of climb/descent and altitude, calculate the distance required in order to reach a certain position at a given altitude.</t>
  </si>
  <si>
    <t>061.01.08.03.04</t>
  </si>
  <si>
    <t>Given speed, distance to go and altitude to climb/descent, calculate the rate of climb/descent.</t>
  </si>
  <si>
    <t>061.01.08.03.05</t>
  </si>
  <si>
    <t>VISUAL FLIGHT RULES (VFR) NAVIGATION</t>
  </si>
  <si>
    <t>061.02.00.00</t>
  </si>
  <si>
    <t>Ground features</t>
  </si>
  <si>
    <t>061.02.01.00</t>
  </si>
  <si>
    <t>061.02.01.01</t>
  </si>
  <si>
    <t>Recognise which elements would make a ground feature suitable for use for VFR navigation.</t>
  </si>
  <si>
    <t>061.02.01.01.01</t>
  </si>
  <si>
    <t>Visual identification</t>
  </si>
  <si>
    <t>061.02.01.02</t>
  </si>
  <si>
    <t>Describe the problems of VFR navigation at lower levels and the causes of reduced visibility.</t>
  </si>
  <si>
    <t>061.02.01.02.01</t>
  </si>
  <si>
    <t>Describe the problems of VFR navigation at night.</t>
  </si>
  <si>
    <t>061.02.01.02.02</t>
  </si>
  <si>
    <t>VFR navigation techniques</t>
  </si>
  <si>
    <t>061.02.02.00</t>
  </si>
  <si>
    <t>Use of visual observations and application to in-flight navigation</t>
  </si>
  <si>
    <t>061.02.02.01</t>
  </si>
  <si>
    <t>Describe what is meant by the term ‘map reading’.</t>
  </si>
  <si>
    <t>061.02.02.01.01</t>
  </si>
  <si>
    <t>Define the term ‘visual checkpoint’.</t>
  </si>
  <si>
    <t>061.02.02.01.02</t>
  </si>
  <si>
    <t>Discuss the general features of a visual checkpoint and give examples.</t>
  </si>
  <si>
    <t>061.02.02.01.03</t>
  </si>
  <si>
    <t>State that the evaluation of the differences between DR positions and actual position can refine flight performance and navigation.</t>
  </si>
  <si>
    <t>061.02.02.01.04</t>
  </si>
  <si>
    <t>Establish fixes on navigational charts by plotting visually derived intersecting lines of position.</t>
  </si>
  <si>
    <t>061.02.02.01.05</t>
  </si>
  <si>
    <t>Describe the use of a single observed position line to check flight progress.</t>
  </si>
  <si>
    <t>061.02.02.01.06</t>
  </si>
  <si>
    <t>Describe how to prepare and align a map/chart for use in visual navigation.</t>
  </si>
  <si>
    <t>061.02.02.01.07</t>
  </si>
  <si>
    <t>Describe visual-navigation techniques including: use of DR position to locate identifiable landmarks; identification of charted features/landmarks; factors affecting the selection of landmarks; an understanding of seasonal and meteorological effects on the appearance and visibility of landmarks; selection of suitable landmarks; estimation of distance from landmarks from successive bearings; estimation of the distance from a landmark using an approximation of the sighting angle and the flight altitude.</t>
  </si>
  <si>
    <t>061.02.02.01.08</t>
  </si>
  <si>
    <t>Describe the action to be taken if there is no visual checkpoint available at a scheduled turning point.</t>
  </si>
  <si>
    <t>061.02.02.01.09</t>
  </si>
  <si>
    <t>Understand the difficulties and limitations that may be encountered in map reading in some geographical areas due to the nature of terrain, lack of distinctive landmarks, or lack of detailed and accurate charted data.</t>
  </si>
  <si>
    <t>061.02.02.01.10</t>
  </si>
  <si>
    <t>State the function of contour lines on a topographical chart.</t>
  </si>
  <si>
    <t>061.02.02.01.11</t>
  </si>
  <si>
    <t>Indicate the role of ‘layer tinting’ (colour gradient) in relation to the depiction of topography on a chart.</t>
  </si>
  <si>
    <t>061.02.02.01.12</t>
  </si>
  <si>
    <t>Using the contours shown on a chart, describe the appearance of a significant feature.</t>
  </si>
  <si>
    <t>061.02.02.01.13</t>
  </si>
  <si>
    <t>Apply the techniques of DR, map reading, orientation, timing and revision of ETAs and headings.</t>
  </si>
  <si>
    <t>061.02.02.01.14</t>
  </si>
  <si>
    <t>AMC/GM to Part-FCL Amd. 10, EDD 2020/018/R, Appendix Subject 061, AMC1 FCL.310; FCL.515(b); FCL.615(b), Preamble to subject 061, Mental dead reckoning (MDR) estimated time of arrival (ETA) calculations</t>
  </si>
  <si>
    <t>Unplanned events</t>
  </si>
  <si>
    <t>061.02.02.02</t>
  </si>
  <si>
    <t>Explain what needs to be considered in case of diversion, when unsure of position and when lost.</t>
  </si>
  <si>
    <t>061.02.02.02.01</t>
  </si>
  <si>
    <t>GREAT CIRCLES AND RHUMB LINES</t>
  </si>
  <si>
    <t>061.03.00.00</t>
  </si>
  <si>
    <t>Great circles</t>
  </si>
  <si>
    <t>061.03.01.00</t>
  </si>
  <si>
    <t>Properties</t>
  </si>
  <si>
    <t>061.03.01.01</t>
  </si>
  <si>
    <t>Describe the geometric properties of a great circle (including the vertex) and a small circle.</t>
  </si>
  <si>
    <t>061.03.01.01.01</t>
  </si>
  <si>
    <t>Describe the geometric properties of a great circle and a small circle, up to 30 degrees difference of longitude.</t>
  </si>
  <si>
    <t>061.03.01.01.02</t>
  </si>
  <si>
    <t>Explain why a great-circle route is the shortest distance between any two positions on the Earth.</t>
  </si>
  <si>
    <t>061.03.01.01.03</t>
  </si>
  <si>
    <t>Name examples of great circles on the surface of the Earth.</t>
  </si>
  <si>
    <t>061.03.01.01.04</t>
  </si>
  <si>
    <t>Convergence</t>
  </si>
  <si>
    <t>061.03.01.02</t>
  </si>
  <si>
    <t>Explain why the track direction of a great-circle route (other than following a meridian or the equator) changes.</t>
  </si>
  <si>
    <t>061.03.01.02.01</t>
  </si>
  <si>
    <t>State the formula used to approximate the value of Earth convergence as change of longitude × sine mean latitude.</t>
  </si>
  <si>
    <t>061.03.01.02.02</t>
  </si>
  <si>
    <t>AMC/GM to Part-FCL Amd. 10, EDD 2020/018/R, Appendix Subject 061, AMC1 FCL.310; FCL.515(b); FCL.615(b),
LO 061 03 01 02 (02)</t>
  </si>
  <si>
    <t>Calculate the approximate value of Earth convergence between any two positions, up to 30 degrees difference of longitude.</t>
  </si>
  <si>
    <t>061.03.01.02.03</t>
  </si>
  <si>
    <t>Rhumb lines</t>
  </si>
  <si>
    <t>061.03.02.00</t>
  </si>
  <si>
    <t>061.03.02.01</t>
  </si>
  <si>
    <t>Describe the geometric properties of a rhumb line.</t>
  </si>
  <si>
    <t>061.03.02.01.01</t>
  </si>
  <si>
    <t>State that a rhumb-line route is not the shortest distance between any two positions on the Earth (excluding meridians and equator).</t>
  </si>
  <si>
    <t>061.03.02.01.02</t>
  </si>
  <si>
    <t>Relationship</t>
  </si>
  <si>
    <t>061.03.03.00</t>
  </si>
  <si>
    <t>Distances</t>
  </si>
  <si>
    <t>061.03.03.01</t>
  </si>
  <si>
    <t>Explain that the variation in distance of the great-circle route and rhumb-line route between any two positions increases with increasing latitude or change in longitude.</t>
  </si>
  <si>
    <t>061.03.03.01.01</t>
  </si>
  <si>
    <t>Conversion angle</t>
  </si>
  <si>
    <t>061.03.03.02</t>
  </si>
  <si>
    <t>Calculate and apply the conversion angle.</t>
  </si>
  <si>
    <t>061.03.03.02.01</t>
  </si>
  <si>
    <t>CHARTS</t>
  </si>
  <si>
    <t>061.04.00.00</t>
  </si>
  <si>
    <t>Chart requirements</t>
  </si>
  <si>
    <t>061.04.01.00</t>
  </si>
  <si>
    <t>ICAO Annex 4 ‘Aeronautical Charts’</t>
  </si>
  <si>
    <t>061.04.01.01</t>
  </si>
  <si>
    <t>State the requirement for conformality and for a straight line to approximate a great circle.</t>
  </si>
  <si>
    <t>061.04.01.01.01</t>
  </si>
  <si>
    <t>061.04.01.02</t>
  </si>
  <si>
    <t>Explain and calculate the constant of the cone (sine of parallel of origin).</t>
  </si>
  <si>
    <t>061.04.01.02.01</t>
  </si>
  <si>
    <t>Explain the relationship between Earth and chart convergence with respect to the ICAO requirement for a straight line to approximate a great circle.</t>
  </si>
  <si>
    <t>061.04.01.02.02</t>
  </si>
  <si>
    <t>ICAO Annex 4, Chapter 7. ENROUTE CHART - ICAO, 7.4 Projection, 7.4.1</t>
  </si>
  <si>
    <t>Scale</t>
  </si>
  <si>
    <t>061.04.01.03</t>
  </si>
  <si>
    <t>Recognise methods of representing scale on aeronautical charts.</t>
  </si>
  <si>
    <t>061.04.01.03.01</t>
  </si>
  <si>
    <t>Perform scale calculations based on typical en-route chart scales.</t>
  </si>
  <si>
    <t>061.04.01.03.02</t>
  </si>
  <si>
    <t>Projections</t>
  </si>
  <si>
    <t>061.04.02.00</t>
  </si>
  <si>
    <t>Methods of projection</t>
  </si>
  <si>
    <t>061.04.02.01</t>
  </si>
  <si>
    <t>Identify azimuthal, cylindrical and conical projections.</t>
  </si>
  <si>
    <t>061.04.02.01.01</t>
  </si>
  <si>
    <t>Polar stereographic</t>
  </si>
  <si>
    <t>061.04.02.02</t>
  </si>
  <si>
    <t>State the properties of a polar stereographic projection.</t>
  </si>
  <si>
    <t>061.04.02.02.01</t>
  </si>
  <si>
    <t>Calculate straight line track changes on a polar stereographic chart.</t>
  </si>
  <si>
    <t>061.04.02.02.02</t>
  </si>
  <si>
    <t>Direct Mercator</t>
  </si>
  <si>
    <t>061.04.02.03</t>
  </si>
  <si>
    <t>State the properties of a direct Mercator projection.</t>
  </si>
  <si>
    <t>061.04.02.03.01</t>
  </si>
  <si>
    <t>Given the scale at one latitude, calculate the scale at different latitudes.</t>
  </si>
  <si>
    <t>061.04.02.03.02</t>
  </si>
  <si>
    <t>Given a chart length at one latitude, show that it represents a different Earth distance at other latitudes.</t>
  </si>
  <si>
    <t>061.04.02.03.03</t>
  </si>
  <si>
    <t>Lambert</t>
  </si>
  <si>
    <t>061.04.02.04</t>
  </si>
  <si>
    <t>State the properties of a Lambert projection.</t>
  </si>
  <si>
    <t>061.04.02.04.01</t>
  </si>
  <si>
    <t>Calculate straight line track changes on a Lambert chart.</t>
  </si>
  <si>
    <t>061.04.02.04.02</t>
  </si>
  <si>
    <t>Explain the scale variation throughout the charts as follows: the scale indicated on the chart will be correct at the standard parallels; the scale will increase away from the parallel of origin; the scale within the standard parallels differs by less than 1 per cent from the scale stated on the chart.</t>
  </si>
  <si>
    <t>061.04.02.04.03</t>
  </si>
  <si>
    <t>Given appropriate data, calculate initial, final or rhumb-line tracks between two positions (lat./long.).</t>
  </si>
  <si>
    <t>061.04.02.04.04</t>
  </si>
  <si>
    <t>Given two positions (lat./long.) and information to determine convergency between the two positions, calculate the parallel of origin.</t>
  </si>
  <si>
    <t>061.04.02.04.05</t>
  </si>
  <si>
    <t>Given a Lambert chart, determine the parallel of origin, or constant of cone.</t>
  </si>
  <si>
    <t>061.04.02.04.06</t>
  </si>
  <si>
    <t>Given constant of cone or parallel of origin, great-circle track at one position and great-circle track at another position, calculate the difference of longitude between the two positions.</t>
  </si>
  <si>
    <t>061.04.02.04.07</t>
  </si>
  <si>
    <t>Practical use</t>
  </si>
  <si>
    <t>061.04.03.00</t>
  </si>
  <si>
    <t>Symbology</t>
  </si>
  <si>
    <t>061.04.03.01</t>
  </si>
  <si>
    <t>Recognise ICAO Annex 4 symbology.</t>
  </si>
  <si>
    <t>061.04.03.01.01</t>
  </si>
  <si>
    <t>ICAO Annex 4, Appendix 2</t>
  </si>
  <si>
    <t>Plotting</t>
  </si>
  <si>
    <t>061.04.03.02</t>
  </si>
  <si>
    <t>Measure tracks and distances on VFR and IFR en-route charts.</t>
  </si>
  <si>
    <t>061.04.03.02.01</t>
  </si>
  <si>
    <t>Fix the aircraft position on an en-route chart with information from VOR and DME equipment.</t>
  </si>
  <si>
    <t>061.04.03.02.02</t>
  </si>
  <si>
    <t>Resolve bearings of an NDB station for plotting on an aeronautical chart.</t>
  </si>
  <si>
    <t>061.04.03.02.03</t>
  </si>
  <si>
    <t>TIME</t>
  </si>
  <si>
    <t>061.05.00.00</t>
  </si>
  <si>
    <t>Local Mean Time (LMT)</t>
  </si>
  <si>
    <t>061.05.01.00</t>
  </si>
  <si>
    <t>Mean solar day</t>
  </si>
  <si>
    <t>061.05.01.01</t>
  </si>
  <si>
    <t>Explain the concepts of a mean solar day and LMT.</t>
  </si>
  <si>
    <t>061.05.01.01.01</t>
  </si>
  <si>
    <t>Local Mean Time (LMT) and Universal Time Coordinated (UTC)</t>
  </si>
  <si>
    <t>061.05.01.02</t>
  </si>
  <si>
    <t>Perform LMT and UTC calculations.</t>
  </si>
  <si>
    <t>061.05.01.02.01</t>
  </si>
  <si>
    <t>Standard time</t>
  </si>
  <si>
    <t>061.05.02.00</t>
  </si>
  <si>
    <t>Standard time and daylight saving time</t>
  </si>
  <si>
    <t>061.05.02.01</t>
  </si>
  <si>
    <t>Explain and apply the concept of standard time and daylight saving time, and perform standard time and daylight saving time calculations.</t>
  </si>
  <si>
    <t>061.05.02.01.01</t>
  </si>
  <si>
    <t>International Date Line</t>
  </si>
  <si>
    <t>061.05.02.02</t>
  </si>
  <si>
    <t>State the changes when crossing the International Date Line.</t>
  </si>
  <si>
    <t>061.05.02.02.01</t>
  </si>
  <si>
    <t>Sunrise and sunset</t>
  </si>
  <si>
    <t>061.05.03.00</t>
  </si>
  <si>
    <t>Sunrise and sunset times</t>
  </si>
  <si>
    <t>061.05.03.01</t>
  </si>
  <si>
    <t>Define sunrise, sunset, and civil twilight, and extract times from a suitable source (e.g. an almanac).</t>
  </si>
  <si>
    <t>061.05.03.01.01</t>
  </si>
  <si>
    <t>Explain the changes to sunrise, sunset, and civil twilight times with date, latitude and altitude.</t>
  </si>
  <si>
    <t>061.05.03.01.02</t>
  </si>
  <si>
    <t>Explain at which time of the year the duration of daylight changes at the highest rate.</t>
  </si>
  <si>
    <t>061.05.03.01.03</t>
  </si>
  <si>
    <t>15 entries added</t>
  </si>
  <si>
    <t>SPO.SPEC.HEC.100 ‘Standard operating procedures’ and related AMC; SPO.SPEC.HEC.105 ‘Specific HEC equipment’ and related AMC</t>
  </si>
  <si>
    <t>Explain the standard operating procedures and equipment requirements.</t>
  </si>
  <si>
    <t>071.04.01.04.01</t>
  </si>
  <si>
    <t>Explain the standard operating procedures and equipment requirements. Source: Point SPO.SPEC.HEC.100 ‘Standard operating procedures’ and related AMCs/GM; Point SPO.SPEC.HEC.105 ‘Specific HEC equipment’ and related AMCs/GM</t>
  </si>
  <si>
    <t>Human external cargo operations (HEC)  (Annex VIII (Part-SPO), Subpart E)</t>
  </si>
  <si>
    <t>071.04.01.04</t>
  </si>
  <si>
    <t xml:space="preserve">SPO.SPEC.HESLO.100 ‘Standard operating procedures’ and related AMCs/GM; SPO.SPEC.HESLO.105 ‘Specific HESLO equipment’ </t>
  </si>
  <si>
    <t>071.04.01.03.01</t>
  </si>
  <si>
    <t>Explain the standard operating procedures and equipment requirements. Source: Point SPO.SPEC.HESLO.100 ‘Standard operating procedures’ and related AMCs/GM; Point SPO.SPEC.HESLO.105 ‘Specific HESLO equipment’ and related AMCs/GM</t>
  </si>
  <si>
    <t>Helicopter external sling load operations (HESLO)  (Annex VIII (Part-SPO), Subpart E)</t>
  </si>
  <si>
    <t>071.04.01.03</t>
  </si>
  <si>
    <t>SPO.GEN.106 ‘Task specialists responsibilities’</t>
  </si>
  <si>
    <t>Explain the task specialist’s responsibilities.</t>
  </si>
  <si>
    <t>071.04.01.02.01</t>
  </si>
  <si>
    <t>Explain the task specialist’s responsibilities. Source: Point SPO.GEN.106 ‘Task specialists responsibilities’</t>
  </si>
  <si>
    <t>General requirements (Annex VIII (Part-SPO), Subpart A)</t>
  </si>
  <si>
    <t>071.04.01.02</t>
  </si>
  <si>
    <t>ORO.FC.330 ‘Recurrent training and checking — operator proficiency check’</t>
  </si>
  <si>
    <t>Explain the requirements related to flight crew recurrent training and checking and operator proficiency check.</t>
  </si>
  <si>
    <t>071.04.01.01.01</t>
  </si>
  <si>
    <t>Explain the requirements related to flight crew recurrent training and checking and operator proficiency check. Source: Point ORO.FC.330 ‘Recurrent training and checking - operator proficiency check’</t>
  </si>
  <si>
    <t>Additional requirements for commercial specialised operations and CAT operations  (Annex III (Part-ORO), Subpart FC, Section 3)</t>
  </si>
  <si>
    <t>071.04.01.01</t>
  </si>
  <si>
    <t>SPECIALISED OPERATIONS (Regulation (EU) No 965/2012 on air operations, as amended)</t>
  </si>
  <si>
    <t>071.04.01.00</t>
  </si>
  <si>
    <t>SPECIALISED OPERATIONS</t>
  </si>
  <si>
    <t>071.04.00.00</t>
  </si>
  <si>
    <t>Describe potential conditions of the ‘conducive to’ and ‘avoidance of’ effect.</t>
  </si>
  <si>
    <t>071.03.01.10.01</t>
  </si>
  <si>
    <t>Mast bumping</t>
  </si>
  <si>
    <t>071.03.01.10</t>
  </si>
  <si>
    <t>Describe potential conditions for this event and recovery action.</t>
  </si>
  <si>
    <t>071.03.01.09.01</t>
  </si>
  <si>
    <t>Dynamic rollover</t>
  </si>
  <si>
    <t>071.03.01.09</t>
  </si>
  <si>
    <t>Describe overspeed control.</t>
  </si>
  <si>
    <t>071.03.01.08.01</t>
  </si>
  <si>
    <t>Overspeed: rotor/engine</t>
  </si>
  <si>
    <t>071.03.01.08</t>
  </si>
  <si>
    <t>Describe recovery actions.</t>
  </si>
  <si>
    <t>071.03.01.07.01</t>
  </si>
  <si>
    <t>Overpitch</t>
  </si>
  <si>
    <t>071.03.01.07</t>
  </si>
  <si>
    <t>For recovery methods see EASA Helicopter Flight Instructor Guide, EASA Together4Safety, Air Exercise 18b HOGE hazards: Vortex ring state</t>
  </si>
  <si>
    <t>Describe potential conditions for this event and recovery actions.</t>
  </si>
  <si>
    <t>071.03.01.06.01</t>
  </si>
  <si>
    <t>Settling with power (vortex ring)</t>
  </si>
  <si>
    <t>071.03.01.06</t>
  </si>
  <si>
    <t>Describe cause of and recovery actions when encountering retreating blade stall.</t>
  </si>
  <si>
    <t>071.03.01.05.01</t>
  </si>
  <si>
    <t>Blade stall</t>
  </si>
  <si>
    <t>071.03.01.05</t>
  </si>
  <si>
    <t>071.03.01.04.01</t>
  </si>
  <si>
    <t>Ground resonance</t>
  </si>
  <si>
    <t>071.03.01.04</t>
  </si>
  <si>
    <t>Describe the basic actions following loss of directional control.</t>
  </si>
  <si>
    <t>071.03.01.03.02</t>
  </si>
  <si>
    <t>Describe the basic actions following loss of tail rotor.</t>
  </si>
  <si>
    <t>071.03.01.03.01</t>
  </si>
  <si>
    <t>Tail-rotor directional control failure</t>
  </si>
  <si>
    <t>071.03.01.03</t>
  </si>
  <si>
    <t>Describe the basic actions when encountering fire in the cabin, flight deck or engine(s).</t>
  </si>
  <si>
    <t>071.03.01.02.01</t>
  </si>
  <si>
    <t>Fire in the cabin, in the flight crew compartment and in the engine(s)</t>
  </si>
  <si>
    <t>071.03.01.02</t>
  </si>
  <si>
    <t>Describe recovery techniques in the event of engine failure during hover, climb, cruise, approach.</t>
  </si>
  <si>
    <t>071.03.01.01.01</t>
  </si>
  <si>
    <t>Engine failure</t>
  </si>
  <si>
    <t>071.03.01.01</t>
  </si>
  <si>
    <t>Influence of technical problems</t>
  </si>
  <si>
    <t>071.03.01.00</t>
  </si>
  <si>
    <t>EMERGENCY PROCEDURES (HELICOPTER)</t>
  </si>
  <si>
    <t>071.03.00.00</t>
  </si>
  <si>
    <t>Describe constraints associated with mountain environment.</t>
  </si>
  <si>
    <t>071.02.15.03.01</t>
  </si>
  <si>
    <t>Mountain environment</t>
  </si>
  <si>
    <t>071.02.15.03</t>
  </si>
  <si>
    <t>Describe vertical speed problems.</t>
  </si>
  <si>
    <t>071.02.15.02.03</t>
  </si>
  <si>
    <t>Describe wind operating envelopes.</t>
  </si>
  <si>
    <t>071.02.15.02.02</t>
  </si>
  <si>
    <t>Describe blade sailing.</t>
  </si>
  <si>
    <t>071.02.15.02.01</t>
  </si>
  <si>
    <t>Strong winds</t>
  </si>
  <si>
    <t>071.02.15.02</t>
  </si>
  <si>
    <t>Describe take-off and landing techniques.</t>
  </si>
  <si>
    <t>071.02.15.01.03</t>
  </si>
  <si>
    <t>Describe loss of spatial orientation.</t>
  </si>
  <si>
    <t>071.02.15.01.02</t>
  </si>
  <si>
    <t>Give the definition of ‘white-out’.</t>
  </si>
  <si>
    <t>071.02.15.01.01</t>
  </si>
  <si>
    <t>White-out/sand/dust</t>
  </si>
  <si>
    <t>071.02.15.01</t>
  </si>
  <si>
    <t>Operation influence by meteorological conditions (helicopter)</t>
  </si>
  <si>
    <t>071.02.15.00</t>
  </si>
  <si>
    <t>Explain its effects: soil erosion, water dispersal and spray, recirculation, damage to property, loose articles.</t>
  </si>
  <si>
    <t>071.02.14.02.01</t>
  </si>
  <si>
    <t>Effects</t>
  </si>
  <si>
    <t>071.02.14.02</t>
  </si>
  <si>
    <t xml:space="preserve">Describe the downwash. </t>
  </si>
  <si>
    <t>071.02.14.01.01</t>
  </si>
  <si>
    <t>Describe downwash</t>
  </si>
  <si>
    <t>071.02.14.01</t>
  </si>
  <si>
    <t>Rotor downwash</t>
  </si>
  <si>
    <t>071.02.14.00</t>
  </si>
  <si>
    <t>Explain which hazards can be identified from the SNOWTAM/METAR and how to mitigate them.</t>
  </si>
  <si>
    <t>071.02.13.05.02</t>
  </si>
  <si>
    <t>ICAO Doc 10066, Appendix 4 SNOWTAM format; CAT.OP.MPA.311; AMC1 CAT.OP.MPA.311</t>
  </si>
  <si>
    <t>Interpret from a SNOWTAM the contamination and braking action on a runway, taxiways and apron.</t>
  </si>
  <si>
    <t>071.02.13.05.01</t>
  </si>
  <si>
    <t>Interpret from a SNOWTAM the contamination and braking action on a runway, taxiways and apron. Source: ICAO Annex 15, Appendix 2</t>
  </si>
  <si>
    <t>SNOWTAM and contamination on the aerodrome</t>
  </si>
  <si>
    <t>071.02.13.05</t>
  </si>
  <si>
    <t>071.02.13.04</t>
  </si>
  <si>
    <t xml:space="preserve">NASA Technical Memorandum 85652 “Factors influencing aircraft ground handling performance”, T.J. Yager, June 1983. </t>
  </si>
  <si>
    <t xml:space="preserve">State that it is the spin-up speed rather than the spin-down speed which represents the actual tire situation for aircraft touchdown on flooded runways. </t>
  </si>
  <si>
    <t>071.02.13.03.03</t>
  </si>
  <si>
    <t>State that it is the spin-up speed rather than the spin-down speed which represents the actual tire situation for aircraft touchdown on flooded runways. Source: NASA TM-85652 - Tire friction performance</t>
  </si>
  <si>
    <t>Compute the two dynamic hydroplaning speeds using the following formulas:  spin-down speed (rotating tire) (kt) equals 9 square root (pressure in PSI) spin-up speed (non-rotating tire) (kt) equals 7.7 square root (pressure in PSI).</t>
  </si>
  <si>
    <t>071.02.13.03.02</t>
  </si>
  <si>
    <t>Compute the two dynamic hydroplaning speeds using the following formulas: spin-down speed (rotating tire) (kt) equals 9 square root (pressure in PSI) spin-up speed (non-rotating tire) (kt) equals 7.7 square root (pressure in PSI). Source: NASA TM-85652 - Tire friction performance</t>
  </si>
  <si>
    <t>071.02.13.03.01</t>
  </si>
  <si>
    <t>Define the different types of hydroplaning. Source: NASA TM-85652 - Tire friction performance</t>
  </si>
  <si>
    <t xml:space="preserve">Hydroplaning principles and effects </t>
  </si>
  <si>
    <t>071.02.13.03</t>
  </si>
  <si>
    <t>State the runway condition codes for good braking action, and when a special air report is required.</t>
  </si>
  <si>
    <t>071.02.13.02.02</t>
  </si>
  <si>
    <t>State that when estimated surface friction is 4 or 5, the expected braking action is good. Source: ICAO Annex 15, Appendix 2</t>
  </si>
  <si>
    <t>071.02.13.02.01</t>
  </si>
  <si>
    <r>
      <t>Runway condition, braking action</t>
    </r>
    <r>
      <rPr>
        <b/>
        <i/>
        <strike/>
        <sz val="10"/>
        <color theme="1"/>
        <rFont val="Calibri"/>
        <family val="2"/>
        <scheme val="minor"/>
      </rPr>
      <t xml:space="preserve"> </t>
    </r>
  </si>
  <si>
    <t>071.02.13.02</t>
  </si>
  <si>
    <t>Estimated surface friction, friction coefficient</t>
  </si>
  <si>
    <t>071.02.13.01</t>
  </si>
  <si>
    <t>071.02.13.00</t>
  </si>
  <si>
    <t>CAT.GEN.MPA.200 and related AMCs/GM</t>
  </si>
  <si>
    <t>Explain how misdeclared or undeclared dangerous goods found in baggage are to be reported.</t>
  </si>
  <si>
    <t>071.02.12.03.14</t>
  </si>
  <si>
    <t>Explain how misdeclared or undeclared dangerous goods found in baggage are to be reported. Source: Point CAT.GEN.MPA.200 and related AMCs/GM</t>
  </si>
  <si>
    <t>ICAO Annex 18, Chapter 8, 8.9 Loading on cargo aircraft; 
ICAO Doc 9284 ‘Technical Instructions For The Safe Transport of Dangerous Goods by Air’, GENERAL PRINCIPLES</t>
  </si>
  <si>
    <t>Explain why some dangerous goods are designated for carriage only on cargo aircraft.</t>
  </si>
  <si>
    <t>071.02.12.03.13</t>
  </si>
  <si>
    <t>Explain why some dangerous goods are designated for carriage only on cargo aircraft. Source: ICAO Annex 18, 8.9 Loading on cargo aircraft; ICAO Doc 9284 ‘Technical Instructions For The Safe Transport of Dangerous Goods by Air’, GENERAL PRINCIPLES</t>
  </si>
  <si>
    <t>CAT.GEN.MPA.200 ‘Transport of dangerous goods’; 
AMC1 SPA.DG.110(b) ‘Dangerous goods information and documentation’</t>
  </si>
  <si>
    <t xml:space="preserve">Explain the need for an inspection prior to loading dangerous goods on an aircraft. </t>
  </si>
  <si>
    <t>071.02.12.03.12</t>
  </si>
  <si>
    <t>Explain the need for an inspection prior to loading dangerous goods on an aircraft. Source: Point CAT.GEN.MPA.200 ‘Transport of dangerous goods’; AMC1 SPA.DG.110(b) ‘Dangerous goods information and documentation’</t>
  </si>
  <si>
    <t>ICAO Doc 9284 ‘Technical Instructions For The Safe Transport of Dangerous Goods by Air’, Introductory chapter, 2.4 (for packing purposes, etc.); AMC1 SPA.DG.110(b)</t>
  </si>
  <si>
    <t>Explain why packing must comply with the specifications of the Technical Instructions.</t>
  </si>
  <si>
    <t>071.02.12.03.11</t>
  </si>
  <si>
    <t>Explain why packing must comply with the specifications of the Technical Instructions. Source: ICAO Doc 9284 ‘Technical Instructions For The Safe Transport of Dangerous Goods by Air’, Introductory chapter, 2.4 (for packing purposes, etc.)</t>
  </si>
  <si>
    <t>CAT.GEN.MPA.200 ‘Transport of dangerous goods’;
ICAO Doc 9284 ‘Technical Instructions For The Safe Transport of Dangerous Goods by Air’, 2.1 Dangerous goods forbidden for transport by air under any circumstance</t>
  </si>
  <si>
    <t>Explain why some articles and substances may be forbidden for transport by air.</t>
  </si>
  <si>
    <t>071.02.12.03.10</t>
  </si>
  <si>
    <t>Explain why some articles and substances may be forbidden for transport by air. Source: Point CAT.GEN.MPA.200 ‘Transport of dangerous goods’; ICAO Doc 9284 ‘Technical Instructions For The Safe Transport of Dangerous Goods by Air’, 2.1 Dangerous goods forbidden for transport by air under any circumstance</t>
  </si>
  <si>
    <t>CAT.GEN.MPA.200 ‘Transport of dangerous goods’;
ICAO Doc 9284 ‘Technical Instructions For The Safe Transport of Dangerous Goods by Air’, 2.2 Exceptions for dangerous goods of the operator</t>
  </si>
  <si>
    <t xml:space="preserve">State that some articles and substances, which would otherwise be classed as dangerous goods, can be exempted if they are part of the aircraft equipment, or required for use during aeromedical flights. </t>
  </si>
  <si>
    <t>071.02.12.03.09</t>
  </si>
  <si>
    <t>State that some articles and substances, which would otherwise be classed as dangerous goods, can be exempted if they are part of the aircraft equipment, or required for use during aeromedical flights. Source: Point CAT.GEN.MPA.200 ‘Transport of dangerous goods’; ICAO Doc 9284 ‘Technical Instructions For The Safe Transport of Dangerous Goods by Air’, 2.2 Exceptions for dangerous goods of the operator</t>
  </si>
  <si>
    <t>CAT.GEN.MPA.200 ‘Transport of dangerous goods’, AMC1 CAT.GEN.MPA.200€</t>
  </si>
  <si>
    <t>Explain the requirements for dangerous goods incident and accident reports.</t>
  </si>
  <si>
    <t>071.02.12.03.08</t>
  </si>
  <si>
    <t>Explain the requirements for dangerous goods incident and accident reports. Source: Point CAT.GEN.MPA.200 ‘Transport of dangerous goods’</t>
  </si>
  <si>
    <t>SPA.DG.110 ‘Dangerous goods information and documentation’; 
AMC1 SPA.DG.110(a); AMC1 SPA.DG.110(b) ‘Dangerous goods information and documentation’</t>
  </si>
  <si>
    <t xml:space="preserve">Explain the requirement for the provision of information to flight crew. </t>
  </si>
  <si>
    <t>071.02.12.03.07</t>
  </si>
  <si>
    <t>Explain the requirement for the provision of information to flight crew. Source: Point SPA.DG.110 ‘Dangerous goods information and documentation’; AMC1 SPA.DG.110(a);(b) ‘Dangerous goods information and documentation’</t>
  </si>
  <si>
    <t>SPA.DG.105 ‘Approval to transport dangerous goods’;
AMC1 SPA.DG.110(b) ‘Dangerous goods information and documentation’: (a)(1)</t>
  </si>
  <si>
    <t>Explain the requirements regarding inspection for damage, leakage or contamination.</t>
  </si>
  <si>
    <t>071.02.12.03.06</t>
  </si>
  <si>
    <t>Explain the requirements regarding inspection for damage, leakage or contamination. Source: Point SPA.DG.105 ‘Approval to transport dangerous goods’; AMC1 SPA.DG.110(b) ‘Dangerous goods information and documentation’: (a)(1)</t>
  </si>
  <si>
    <t>SPA.DG.110 ‘Dangerous goods information and documentation’; 
AMC1 SPA.DG.110(b) ‘Dangerous goods information and documentation’</t>
  </si>
  <si>
    <t>Explain the requirements for the acceptance of dangerous goods.</t>
  </si>
  <si>
    <t>071.02.12.03.05</t>
  </si>
  <si>
    <t>Explain the requirements for the acceptance of dangerous goods. Source: Point SPA.DG.110 ‘Dangerous goods information and documentation’; AMC1 SPA.DG.110(b) ‘Dangerous goods information and documentation’</t>
  </si>
  <si>
    <t xml:space="preserve">SPA.DG.100 ‘Transport of dangerous goods’; 
SPA.DG.105 ‘Approval to transport dangerous goods’; 
SPA.DG.110 ‘Dangerous goods information and documentation’ </t>
  </si>
  <si>
    <t xml:space="preserve">Explain the limitations on the transport of dangerous goods by air. </t>
  </si>
  <si>
    <t>071.02.12.03.04</t>
  </si>
  <si>
    <t>Explain the limitations on the transport of dangerous goods by air. Source: Point SPA.DG.100 ‘Transport of dangerous goods’; Point SPA.DG.105 ‘Approval to transport dangerous goods’; Point SPA.DG.110 ‘Dangerous goods information and documentation’</t>
  </si>
  <si>
    <t>SPA.DG.100 ‘Transport of dangerous goods’; 
AMC1 ARO.OPS.200 ‘Specific approval procedure’</t>
  </si>
  <si>
    <t>Explain why the transport of dangerous goods by air is subject to operator approval.</t>
  </si>
  <si>
    <t>071.02.12.03.03</t>
  </si>
  <si>
    <t>Explain why the transport of dangerous goods by air is subject to operator approval. Source: Point SPA.DG.100 ‘Transport of dangerous goods’; AMC1 ARO.OPS.200 ‘Specific approval procedure’</t>
  </si>
  <si>
    <t>CAT.GEN.MPA.200 ‘Transport of dangerous goods’</t>
  </si>
  <si>
    <t>Explain the scope of that Regulation.</t>
  </si>
  <si>
    <t>071.02.12.03.02</t>
  </si>
  <si>
    <t>Explain the scope of that Regulation. Source: Point CAT.GEN.MPA.200 ‘Transport of dangerous goods’</t>
  </si>
  <si>
    <t>SPA.DG.100 ‘Transport of dangerous goods’; 
SPA.DG.105 ‘Approval to transport dangerous goods’; 
SPA.DG.110 ‘Dangerous goods information and documentation’</t>
  </si>
  <si>
    <t xml:space="preserve">Explain the terminology relevant to dangerous goods. </t>
  </si>
  <si>
    <t>071.02.12.03.01</t>
  </si>
  <si>
    <t>Explain the terminology relevant to dangerous goods. Source: Point SPA.DG.100 ‘Transport of dangerous goods’; Point SPA.DG.105 ‘Approval to transport dangerous goods’; Point SPA.DG.110 ‘Dangerous goods information and documentation’</t>
  </si>
  <si>
    <t>Regulation (EU) No 965/2012 - Annex IV (Part-CAT) and Annex V (Part-SPA)</t>
  </si>
  <si>
    <t>071.02.12.03</t>
  </si>
  <si>
    <t>ICAO Doc 9284 ‘Technical Instructions For The Safe Transport of Dangerous Goods by Air’</t>
  </si>
  <si>
    <t xml:space="preserve">Identify the labels. </t>
  </si>
  <si>
    <t>071.02.12.02.04</t>
  </si>
  <si>
    <t>Identify the labels. Source: ICAO Doc 9284 ‘Technical Instructions For The Safe Transport of Dangerous Goods by Air’</t>
  </si>
  <si>
    <t xml:space="preserve">Explain the use of the dangerous goods list. </t>
  </si>
  <si>
    <t>071.02.12.02.03</t>
  </si>
  <si>
    <t>Explain the use of the dangerous goods list. Source: ICAO Doc 9284 ‘Technical Instructions For The Safe Transport of Dangerous Goods by Air’</t>
  </si>
  <si>
    <t xml:space="preserve">Explain the special requirements for the loading of radioactive materials. </t>
  </si>
  <si>
    <t>071.02.12.02.02</t>
  </si>
  <si>
    <t>Explain the special requirements for the loading of radioactive materials. Source: ICAO Doc 9284 ‘Technical Instructions For The Safe Transport of Dangerous Goods by Air’</t>
  </si>
  <si>
    <t>Explain the principle of dangerous goods compatibility and segregation.</t>
  </si>
  <si>
    <t>071.02.12.02.01</t>
  </si>
  <si>
    <t>Explain the principle of dangerous goods compatibility and segregation. Source: ICAO Doc 9284 ‘Technical Instructions For The Safe Transport of Dangerous Goods by Air’</t>
  </si>
  <si>
    <t>Technical Instructions for the Safe Transport of Dangerous Goods by Air (ICAO Doc 9284)</t>
  </si>
  <si>
    <t>071.02.12.02</t>
  </si>
  <si>
    <t>ICAO Annex 18, Chapter 9, 9.5</t>
  </si>
  <si>
    <t>State that in the event of an in-flight emergency, the pilot-in-command must inform the ATC of the transport of dangerous goods by air.</t>
  </si>
  <si>
    <t>071.02.12.01.03</t>
  </si>
  <si>
    <t>State that in the event of an in-flight emergency, the pilot-in-command must inform the ATC of the transport of dangerous goods by air. Source: ICAO Annex 18, Chapter 9, 9.5</t>
  </si>
  <si>
    <t>ICAO Doc 9284 ‘Technical Instructions For The Safe Transport of Dangerous Goods by Air’; 
ICAO Annex 18, Chapter 2, 2.2.1</t>
  </si>
  <si>
    <t>Explain that detailed provisions for the transport of dangerous goods by air are contained in the Technical Instructions for the Safe Transport of Dangerous Goods by Air.</t>
  </si>
  <si>
    <t>071.02.12.01.02</t>
  </si>
  <si>
    <t>Explain that detailed provisions for the transport of dangerous goods by air are contained in the Technical Instructions for the Safe Transport of Dangerous Goods by Air. Source: ICAO Doc 9284 ‘Technical Instructions For The Safe Transport of Dangerous Goods by Air’; ICAO Annex 18, Chapter 2, 2.2.1</t>
  </si>
  <si>
    <t>ICAO Annex 18, Chapter 1 Definitions</t>
  </si>
  <si>
    <t>Define the following terms:  ‘dangerous goods’, ‘dangerous goods accident’, ‘dangerous goods incident’, ‘exemption’, ‘incompatible’, ‘packaging’, ‘UN number’.</t>
  </si>
  <si>
    <t>071.02.12.01.01</t>
  </si>
  <si>
    <t>Define the following terms: ‘dangerous goods’, ‘dangerous goods accident’, ‘dangerous goods incident’, ‘exemption’, ‘incompatible’, ‘packaging’, ‘UN number’. Source: ICAO Annex 18, Chapter 1 Definitions</t>
  </si>
  <si>
    <t>ICAO Annex 18</t>
  </si>
  <si>
    <t xml:space="preserve">ICAO Annex 18 </t>
  </si>
  <si>
    <t>071.02.12.01</t>
  </si>
  <si>
    <t>ICAO Annex 18 (4th Edition, July 2011)</t>
  </si>
  <si>
    <t>Transport of dangerous goods by air</t>
  </si>
  <si>
    <t>071.02.12.00</t>
  </si>
  <si>
    <t>CS 25.1001 Fuel jettisoning system</t>
  </si>
  <si>
    <t>Explain why a fuel-jettisoning system must be capable of jettisoning enough fuel within 15 minutes.</t>
  </si>
  <si>
    <t>071.02.11.02.01</t>
  </si>
  <si>
    <t>Explain why a fuel-jettisoning system must be capable of jettisoning enough fuel within 15 minutes. Source: CS 25.1001 Fuel jettisoning system</t>
  </si>
  <si>
    <t>Requirements</t>
  </si>
  <si>
    <t>071.02.11.02</t>
  </si>
  <si>
    <t>Explain how flaps and slats may adversely affect fuel jettisoning.</t>
  </si>
  <si>
    <t>071.02.11.01.03</t>
  </si>
  <si>
    <t>Explain how flaps and slats may adversely affect fuel jettisoning. Source: CS 25.1001 Fuel jettisoning system</t>
  </si>
  <si>
    <t>ICAO Doc 4444 ‘Procedures for Air Navigation Services — Air Traffic Management’ (PANS-ATM), 
15.5.3 Fuel dumping</t>
  </si>
  <si>
    <t>Explain that when an aircraft that operates within controlled airspace needs to jettison fuel, the flight crew shall coordinate with ATC the following:  route to be flown which, if possible, should be clear of cities and towns, preferably over water and away from areas where thunderstorms have been reported or are expected; the flight level to be used, which should be not less than 1 800 m (6 000 ft); and the duration of fuel jettisoning.</t>
  </si>
  <si>
    <t>071.02.11.01.02</t>
  </si>
  <si>
    <t>Explain that when an aircraft that operates within controlled airspace needs to jettison fuel, the flight crew shall coordinate with ATC the following: route to be flown which, if possible, should be clear of cities and towns, preferably over water and away from areas where thunderstorms have been reported or are expected; the flight level to be used, which should be not less than 1 800 m (6 000 ft); and the duration of fuel jettisoning. Source: ICAO Doc 4444 ‘Procedures for Air Navigation Services - Air Traffic Management’ (PANS-ATM), 15.5.3 Fuel dumping</t>
  </si>
  <si>
    <t>ICAO Doc 4444 ‘Procedures for Air Navigation Services — Air Traffic Management’ (PANS-ATM), 15.5.3 Fuel dumping</t>
  </si>
  <si>
    <t>Explain why an aircraft may need to jettison fuel so as to reduce its landing mass in order to make a safe landing.</t>
  </si>
  <si>
    <t>071.02.11.01.01</t>
  </si>
  <si>
    <t>Explain why an aircraft may need to jettison fuel so as to reduce its landing mass in order to make a safe landing. Source: ICAO Doc 4444 ‘Procedures for Air Navigation Services - Air Traffic Management’ (PANS-ATM), 15.5.3 Fuel dumping</t>
  </si>
  <si>
    <t>Safety aspects</t>
  </si>
  <si>
    <t>071.02.11.01</t>
  </si>
  <si>
    <t>Fuel jettisoning</t>
  </si>
  <si>
    <t>071.02.11.00</t>
  </si>
  <si>
    <t>CS 25.803 and Appendix J</t>
  </si>
  <si>
    <t>Explain the CS-25 requirements regarding evacuation procedures.</t>
  </si>
  <si>
    <t>071.02.10.05.02</t>
  </si>
  <si>
    <t>Explain the CS-25 requirements regarding evacuation procedures. Source: CS 25.803 and Appendix J</t>
  </si>
  <si>
    <t>Explain why the aircraft must be stopped and the engine(s) shut down before launching an emergency evacuation.</t>
  </si>
  <si>
    <t>071.02.10.05.01</t>
  </si>
  <si>
    <t>Evacuation</t>
  </si>
  <si>
    <t>071.02.10.05</t>
  </si>
  <si>
    <t>Describe the actions and responsibilities of crew members after landing.</t>
  </si>
  <si>
    <t>071.02.10.04.01</t>
  </si>
  <si>
    <t>Action after a precautionary/emergency landing or ditching</t>
  </si>
  <si>
    <t>071.02.10.04</t>
  </si>
  <si>
    <t>AMC1 CAT.OP.MPA.170 ‘Passenger briefing’</t>
  </si>
  <si>
    <t>Describe the briefing to be given to passengers before conducting a precautionary/emergency landing or ditching (including evacuation).</t>
  </si>
  <si>
    <t>071.02.10.03.01</t>
  </si>
  <si>
    <t>Describe the briefing to be given to passengers before conducting a precautionary/emergency landing or ditching (including evacuation). Source: AMC1 CAT.OP.MPA.170 ‘Passenger briefing’</t>
  </si>
  <si>
    <t>Passenger information</t>
  </si>
  <si>
    <t>071.02.10.03</t>
  </si>
  <si>
    <t>List some circumstances that may require a ditching, a precautionary landing or an emergency landing.</t>
  </si>
  <si>
    <t>071.02.10.02.01</t>
  </si>
  <si>
    <t>Cause</t>
  </si>
  <si>
    <t>071.02.10.02</t>
  </si>
  <si>
    <t>Explain the factors to be considered when deciding to conduct a precautionary/emergency landing or ditching.</t>
  </si>
  <si>
    <t>071.02.10.01.05</t>
  </si>
  <si>
    <t>Describe an emergency landing procedure.</t>
  </si>
  <si>
    <t>071.02.10.01.04</t>
  </si>
  <si>
    <t>Describe a precautionary landing procedure.</t>
  </si>
  <si>
    <t>071.02.10.01.03</t>
  </si>
  <si>
    <t>Describe a ditching procedure.</t>
  </si>
  <si>
    <t>071.02.10.01.02</t>
  </si>
  <si>
    <t>CAT.GEN.MPA.150 'Ditching - aeroplanes'</t>
  </si>
  <si>
    <t>Describe the meaning of: ‘ditching’, ‘precautionary landing’, and ‘emergency landing’.</t>
  </si>
  <si>
    <t>071.02.10.01.01</t>
  </si>
  <si>
    <t>Descriptions</t>
  </si>
  <si>
    <t>071.02.10.01</t>
  </si>
  <si>
    <t>Emergency and precautionary landing, and ditching</t>
  </si>
  <si>
    <t>071.02.10.00</t>
  </si>
  <si>
    <t>ICAO Annex 17:  4.3 Measures relating to aircraft;  5.1 Prevention;  Attachment to Annex 17, Extracts from Annex 6, 13.3 Aeroplane search procedure checklist</t>
  </si>
  <si>
    <t>State the requirements regarding aircraft search procedures.</t>
  </si>
  <si>
    <t>071.02.09.03.04</t>
  </si>
  <si>
    <t>State the requirements regarding aircraft search procedures. Source: ICAO Annex 17: 4.3 Measures relating to aircraft; 5.1 Prevention; 13.3 Aeroplane search procedure checklist</t>
  </si>
  <si>
    <t>ICAO Annex 17, Attachment to Annex 17, Extracts from Annex 6, 13.5 Reporting acts of unlawful interference</t>
  </si>
  <si>
    <t>State the requirements regarding reporting acts of unlawful interference.</t>
  </si>
  <si>
    <t>071.02.09.03.03</t>
  </si>
  <si>
    <t>Explain the requirements regarding reporting acts of unlawful interference. Source: ICAO Annex 17, 13.5 Reporting acts of unlawful interference</t>
  </si>
  <si>
    <t>Reg. (EC) 300/2008, Annex: 10 ‘In-flight security measures’ and 11 ‘Staff recruitment and training’; ICAO Annex 17, 3.4 Training, qualification and security culture</t>
  </si>
  <si>
    <t>Explain the requirements regarding training programmes.</t>
  </si>
  <si>
    <t>071.02.09.03.02</t>
  </si>
  <si>
    <t>Explain the requirements regarding training programmes. Source: Regulation (EC) No 300/2008, Annex: 10 ‘In-flight security measures’ and 11 ‘Staff recruitment and training’; ICAO Annex 17, 13.4 Training programmes</t>
  </si>
  <si>
    <t>Reg. (EC) 300/2008, Articles 1 and 2</t>
  </si>
  <si>
    <t>Describe the relationship between Regulation (EC) No 300/2008 and ICAO Annex 17.</t>
  </si>
  <si>
    <t>071.02.09.03.01</t>
  </si>
  <si>
    <t>Describe the relationship between Regulation (EC) No 300/2008 and ICAO Annex 17. Source: Regulation (EC) No 300/2008, Articles 1 &amp; 2</t>
  </si>
  <si>
    <t>Security (Regulation (EC) No 300/2008 and ICAO Annex 17)</t>
  </si>
  <si>
    <t>071.02.09.03</t>
  </si>
  <si>
    <t>ICAO Annex 17, Attachment to Annex 17</t>
  </si>
  <si>
    <t>Describe the commander’s responsibilities concerning the action required or being requested by an ATS unit to confirm SSR code and ATS interpretation response.</t>
  </si>
  <si>
    <t>071.02.09.02.04</t>
  </si>
  <si>
    <t>Describe the commander’s responsibilities concerning the action required or being requested by an ATS unit to confirm SSR code and ATS interpretation response. Source: ICAO Annex 17, Attachment to Annex 17</t>
  </si>
  <si>
    <t>Describe the commander’s responsibilities concerning departing from assigned track or cruising level.</t>
  </si>
  <si>
    <t>071.02.09.02.03</t>
  </si>
  <si>
    <t>Describe the commander’s responsibilities concerning departing from assigned track or cruising level. Source: ICAO Annex 17, Attachment to Annex 17</t>
  </si>
  <si>
    <t>Describe the commander’s responsibilities concerning operation of SSR.</t>
  </si>
  <si>
    <t>071.02.09.02.02</t>
  </si>
  <si>
    <t>Describe the commander’s responsibilities concerning operation of SSR. Source: ICAO Annex 17, Attachment to Annex 17</t>
  </si>
  <si>
    <t>Describe the commander’s responsibilities concerning notifying the appropriate ATS unit.</t>
  </si>
  <si>
    <t>071.02.09.02.01</t>
  </si>
  <si>
    <t>Describe the commander’s responsibilities concerning notifying the appropriate ATS unit. Source: ICAO Annex 17, Attachment to Annex 17</t>
  </si>
  <si>
    <t>Use of secondary surveillance radar (SSR)</t>
  </si>
  <si>
    <t>071.02.09.02</t>
  </si>
  <si>
    <t>ICAO Annex 17, 2.1 Objectives</t>
  </si>
  <si>
    <t>071.02.09.01.02</t>
  </si>
  <si>
    <t>State the objectives of security. Source: ICAO Annex 17, 2.1 Objectives</t>
  </si>
  <si>
    <t>ICAO Annex 17, Chapter 1 Definitions; Note: "aviation security" should be referred to rather than "security", as per the 12th edition of ICAO Annex 17</t>
  </si>
  <si>
    <t xml:space="preserve">Define the following terms:  ‘aircraft security check’, ‘screening’, ‘security’, ‘security-restricted area’, ‘unidentified baggage’. </t>
  </si>
  <si>
    <t>071.02.09.01.01</t>
  </si>
  <si>
    <t>Define the following terms: ‘aircraft security check’, ‘screening’, ‘security’, ‘security-restricted area’, ‘unidentified baggage’. Source: ICAO Annex 17, Chapter 1 Definitions</t>
  </si>
  <si>
    <t>ICAO Annex 17 and Regulation (EC) No 300/2008</t>
  </si>
  <si>
    <t>071.02.09.01</t>
  </si>
  <si>
    <t>Security (unlawful events)</t>
  </si>
  <si>
    <t>071.02.09.00</t>
  </si>
  <si>
    <t>ICAO Doc 4444 ‘Procedures for Air Navigation Services — Air Traffic Management’ (PANS-ATM), 5.8 Time-based wake turbulence longitudinal separation minima; Reg. (EU) 2017/373 as amended: AMC3 ATS.TR.220 'Application of wake turbulence separation'</t>
  </si>
  <si>
    <t>Describe the actions to be taken to avoid wake turbulence, specifically separations.</t>
  </si>
  <si>
    <t>071.02.08.03.01</t>
  </si>
  <si>
    <t>Describe the actions to be taken to avoid wake turbulence, specifically separations. Source: ICAO Doc 4444 ‘Procedures for Air Navigation Services - Air Traffic Management’ (PANS-ATM), 5.8 Time-based wake turbulence longitudinal separation minima</t>
  </si>
  <si>
    <t>Actions to be taken when crossing traffic, during take-off and landing</t>
  </si>
  <si>
    <t>071.02.08.03</t>
  </si>
  <si>
    <t>ICAO Doc 9426 ‘Air Traffic Services Planning Manual’, Part II, Section 5, Chapter 3</t>
  </si>
  <si>
    <t>Describe the wind conditions which are worst for wake turbulence near the ground.</t>
  </si>
  <si>
    <t>071.02.08.02.02</t>
  </si>
  <si>
    <t>Describe the wind conditions which are worst for wake turbulence near the ground. Source: ICAO Doc 9426 ‘Air Traffic Services Planning Manual’, Part II</t>
  </si>
  <si>
    <t>List the three main factors which, when combined, give the strongest vortices (heavy, clean, slow).</t>
  </si>
  <si>
    <t>071.02.08.02.01</t>
  </si>
  <si>
    <t>List the three main factors which, when combined, give the strongest vortices (heavy, clean, slow). Source: ICAO Doc 9426 ‘Air Traffic Services Planning Manual’, Part II</t>
  </si>
  <si>
    <t>List of relevant parameters</t>
  </si>
  <si>
    <t>071.02.08.02</t>
  </si>
  <si>
    <t>ICAO Doc 9426 ‘Air Traffic Services Planning Manual’, Part II</t>
  </si>
  <si>
    <t>Describe vortex circulation on the ground with and without crosswind.</t>
  </si>
  <si>
    <t>071.02.08.01.04</t>
  </si>
  <si>
    <t>Describe vortex circulation on the ground with and without crosswind. Source: ICAO Doc 9426 ‘Air Traffic Services Planning Manual’, Part II</t>
  </si>
  <si>
    <t>State when vortex generation begins and ends.</t>
  </si>
  <si>
    <t>071.02.08.01.03</t>
  </si>
  <si>
    <t>State when vortex generation begins and ends. Source: ICAO Doc 9426 ‘Air Traffic Services Planning Manual’, Part II</t>
  </si>
  <si>
    <t>Describe tip vortex circulation.</t>
  </si>
  <si>
    <t>071.02.08.01.02</t>
  </si>
  <si>
    <t>Describe tip vortex circulation. Source: ICAO Doc 9426 ‘Air Traffic Services Planning Manual’, Part II</t>
  </si>
  <si>
    <t>Describe the term ‘wake turbulence’.</t>
  </si>
  <si>
    <t>071.02.08.01.01</t>
  </si>
  <si>
    <t>Describe the term ‘wake turbulence’. Source: ICAO Doc 9426 ‘Air Traffic Services Planning Manual’, Part II</t>
  </si>
  <si>
    <t>071.02.08.01</t>
  </si>
  <si>
    <t>071.02.08.00</t>
  </si>
  <si>
    <t>ICAO Doc 9817, Chapter 3</t>
  </si>
  <si>
    <t>Describe a microburst and its effects.</t>
  </si>
  <si>
    <t>071.02.07.02.04</t>
  </si>
  <si>
    <t>Describe a microburst and its effects. Source: ICAO Circular 186 ‘Wind Shear’</t>
  </si>
  <si>
    <t>ICAO Doc 9817</t>
  </si>
  <si>
    <t>ICAO Doc 9817, Chapter 4</t>
  </si>
  <si>
    <t>Describe the effects of wind shear and the actions required following entry into a strong downdraft wind shear.</t>
  </si>
  <si>
    <t>071.02.07.02.03</t>
  </si>
  <si>
    <t>Describe the effects of wind shear and the actions required following entry into a strong downdraft wind shear. Source: ICAO Circular 186 ‘Wind Shear’</t>
  </si>
  <si>
    <t>ICAO Doc 9817, Chapter 4, Chapter 6</t>
  </si>
  <si>
    <t>Describe the precautions to be taken when wind shear is suspected at take-off and approach.</t>
  </si>
  <si>
    <t>071.02.07.02.02</t>
  </si>
  <si>
    <t>Describe the precautions to be taken when wind shear is suspected at take-off and approach. Source: ICAO Circular 186 ‘Wind Shear’</t>
  </si>
  <si>
    <t xml:space="preserve">Describe the effects of wind shear and the actions required when wind shear is encountered at take-off and approach. </t>
  </si>
  <si>
    <t>071.02.07.02.01</t>
  </si>
  <si>
    <t>Describe the effects of wind shear and the actions required when wind shear is encountered at take-off and approach. Source: ICAO Circular 186 ‘Wind Shear’</t>
  </si>
  <si>
    <t>Actions to avoid and actions to take when encountering wind shear</t>
  </si>
  <si>
    <t>071.02.07.02</t>
  </si>
  <si>
    <t>Explain how to identify low-level wind shear.</t>
  </si>
  <si>
    <t>071.02.07.01.01</t>
  </si>
  <si>
    <t>Explain how to identify low-level wind shear. Source: ICAO Circular 186 ‘Wind Shear’</t>
  </si>
  <si>
    <t>Effects and recognition during departure and approach</t>
  </si>
  <si>
    <t>071.02.07.01</t>
  </si>
  <si>
    <t>Wind shear and microburst</t>
  </si>
  <si>
    <t>071.02.07.00</t>
  </si>
  <si>
    <t>Describe the effects on aircraft occupants of a slow decompression and of a rapid or explosive decompression.</t>
  </si>
  <si>
    <t>071.02.06.03.02</t>
  </si>
  <si>
    <t>Describe the actions required following a rapid or explosive decompression.</t>
  </si>
  <si>
    <t>071.02.06.03.01</t>
  </si>
  <si>
    <t>Dangers and action to be taken</t>
  </si>
  <si>
    <t>071.02.06.03</t>
  </si>
  <si>
    <t>Explain what can cause, and how to detect, a rapid or an explosive decompression.</t>
  </si>
  <si>
    <t>071.02.06.02.01</t>
  </si>
  <si>
    <t>Rapid and explosive decompression</t>
  </si>
  <si>
    <t>071.02.06.02</t>
  </si>
  <si>
    <t>Describe the actions required following a slow decompression.</t>
  </si>
  <si>
    <t>071.02.06.01.02</t>
  </si>
  <si>
    <t>Explain what can cause, and how to detect, a slow decompression or an automatic pressurisation system failure.</t>
  </si>
  <si>
    <t>071.02.06.01.01</t>
  </si>
  <si>
    <t>Slow decompression</t>
  </si>
  <si>
    <t>071.02.06.01</t>
  </si>
  <si>
    <t>Decompression of pressurised cabin</t>
  </si>
  <si>
    <t>071.02.06.00</t>
  </si>
  <si>
    <t>Explain the difference in the way steel and carbon brakes react to energy absorption and the operational consequences.</t>
  </si>
  <si>
    <t>071.02.05.05.02</t>
  </si>
  <si>
    <t>Describe the problems and safety precautions in the event that brakes overheat after a heavy-weight landing or a rejected take-off.</t>
  </si>
  <si>
    <t>071.02.05.05.01</t>
  </si>
  <si>
    <t xml:space="preserve">Actions in case of overheated brakes </t>
  </si>
  <si>
    <t>071.02.05.05</t>
  </si>
  <si>
    <t>Explain which actions should be taken in the event of smoke in the flight crew compartment or in the cabin, why these actions may be type-specific, and why they should be known by the pilot.</t>
  </si>
  <si>
    <t>071.02.05.04.01</t>
  </si>
  <si>
    <t>Smoke in the flight crew compartment and in the cabin</t>
  </si>
  <si>
    <t>071.02.05.04</t>
  </si>
  <si>
    <t>Identify the appropriate handheld fire extinguishers to be used in the flight crew compartment, the passenger cabin and lavatories, and in the cargo compartments.</t>
  </si>
  <si>
    <t>071.02.05.03.03</t>
  </si>
  <si>
    <t>Describe the precautions to be considered when applying fire extinguishants.</t>
  </si>
  <si>
    <t>071.02.05.03.02</t>
  </si>
  <si>
    <t>Identify the different types of extinguishants used in handheld fire extinguishers and the type of fire for which each one may be used.</t>
  </si>
  <si>
    <t>071.02.05.03.01</t>
  </si>
  <si>
    <t>Fire in the cabin, in the flight crew compartment and in the cargo compartment</t>
  </si>
  <si>
    <t>071.02.05.03</t>
  </si>
  <si>
    <t>Explain that the actions to be taken in the event of an engine fire may be type-specific and should be known by the pilot.</t>
  </si>
  <si>
    <t>071.02.05.02.01</t>
  </si>
  <si>
    <t>Engine fire</t>
  </si>
  <si>
    <t>071.02.05.02</t>
  </si>
  <si>
    <t>Explain that the actions to be taken in the event of a carburettor fire may be type-specific and should be known by the pilot.</t>
  </si>
  <si>
    <t>071.02.05.01.01</t>
  </si>
  <si>
    <t>Carburettor fire</t>
  </si>
  <si>
    <t>071.02.05.01</t>
  </si>
  <si>
    <t>Fire and smoke</t>
  </si>
  <si>
    <t>071.02.05.00</t>
  </si>
  <si>
    <t xml:space="preserve">List the adverse operating conditions under which noise-abatement procedures in the form of reduced-power take-off should not be required. </t>
  </si>
  <si>
    <t>071.02.04.04.01</t>
  </si>
  <si>
    <t>List the adverse operating conditions under which noise-abatement procedures in the form of reduced-power take-off should not be required.</t>
  </si>
  <si>
    <t>Influence by the pilot (power setting, track of helicopter)</t>
  </si>
  <si>
    <t>071.02.04.04</t>
  </si>
  <si>
    <t>ICAO Doc 8168 ‘Procedures for Air Navigation Services — Aircraft Operations’ (PANS-OPS), Volume III, Section 9, Chapter 3, 3.5 Aeroplane operating procedures — landing</t>
  </si>
  <si>
    <t>State the rule regarding the use of reverse thrust on landing.</t>
  </si>
  <si>
    <t>071.02.04.03.03</t>
  </si>
  <si>
    <t>State the rule regarding the use of reverse thrust on landing. Source: ICAO Doc 8168 ‘Procedures for Air Navigation Services - Aircraft Operations’ (PANS-OPS), Volume 1, Part I, Section 7, Chapter 3, 3.5 Aeroplane operating procedures - landing</t>
  </si>
  <si>
    <t>ICAO Doc 8168 ‘Procedures for Air Navigation Services — Aircraft Operations’ (PANS-OPS), Volume III, Section 9, Chapter 2, 2.1 Noise preferential runways</t>
  </si>
  <si>
    <t>List the adverse operating conditions under which noise-abatement procedures during approach should not be required.</t>
  </si>
  <si>
    <t>071.02.04.03.02</t>
  </si>
  <si>
    <t>List the adverse operating conditions under which noise-abatement procedures during approach should not be required. Source: ICAO Doc 8168 ‘Procedures for Air Navigation Services - Aircraft Operations’ (PANS-OPS), Volume 1, Part I, Section 7, Chapter 2, 2.1 Noise preferential runways</t>
  </si>
  <si>
    <t>ICAO Doc 8168 ‘Procedures for Air Navigation Services — Aircraft Operations’ (PANS-OPS), Volume III, Section 5, Chapter 4 Reduced power take-off</t>
  </si>
  <si>
    <t xml:space="preserve">List the adverse operating conditions under which noise-abatement procedures in the form of reduced-power take-off should not be required </t>
  </si>
  <si>
    <t>071.02.04.03.01</t>
  </si>
  <si>
    <t>List the adverse operating conditions under which noise-abatement procedures in the form of reduced-power take-off should not be required Source: ICAO Doc 8168 ‘Procedures for Air Navigation Services - Aircraft Operations’ (PANS-OPS), Volume 1, Part I, Section 3, Chapter 1, 1.2.3 Reduced power take-off</t>
  </si>
  <si>
    <t>Influence by the pilot (power setting, low drag)</t>
  </si>
  <si>
    <t>071.02.04.03</t>
  </si>
  <si>
    <t>ICAO Doc 10066, Appendix 2; Reg. (EU) 2017/373 as amended, Appendix 1 to Annex VI, Part 3.</t>
  </si>
  <si>
    <t>State that detailed information about noise-abatement procedures is to be found in Part ‘Aerodromes’ (AD), Sections 2 and 3 of the AIP.</t>
  </si>
  <si>
    <t>071.02.04.02.03</t>
  </si>
  <si>
    <t>State that detailed information about noise-abatement procedures is to be found in Part ‘Aerodromes’ (AD), Sections 2 and 3 of the AIP. Source: ICAO Annex 15, Appendix 1</t>
  </si>
  <si>
    <t>ICAO Annex 14, Volume 1, 5.3.7.1/Volume 2, 5.3.4.1; CS ADR-DSN, GM1 ADR-DSN.M.665 'Runway lead-in lighting systems'</t>
  </si>
  <si>
    <t>State that a runway lead-in lighting system should be provided where it is desired to provide visual guidance along a specific approach path for noise-abatement purposes.</t>
  </si>
  <si>
    <t>071.02.04.02.02</t>
  </si>
  <si>
    <t>State that a runway lead-in lighting system should be provided where it is desired to provide visual guidance along a specific approach path for noise-abatement purposes. Source: ICAO Annex 14, Volume 1, 5.3.7.1/Volume 2, 5.3.4.1</t>
  </si>
  <si>
    <t>ICAO Doc 8168 ‘Procedures for Air Navigation Services — Aircraft Operations’ (PANS-OPS), Volume III, Section 9, Chapter 3, 3.3 and Appendix to Chapter 3; GM1 CAT.OP.MPA.130 'Noise abatement procedures - aeroplanes'</t>
  </si>
  <si>
    <t>List the main parameters for NADP 1 and NADP 2 (i.e. speeds, heights and configuration).</t>
  </si>
  <si>
    <t>071.02.04.02.01</t>
  </si>
  <si>
    <t>List the main parameters for NADP 1 and NADP 2 (i.e. speeds, heights and configuration). Source: ICAO Doc 8168 ‘Procedures for Air Navigation Services - Aircraft Operations’ (PANS-OPS), Volume 1, Part I, Section 7, Chapter 3, 3.3 &amp; Appendix to Chapter 3</t>
  </si>
  <si>
    <t>Influence of the flight procedure (departure, cruise, approach)</t>
  </si>
  <si>
    <t>071.02.04.02</t>
  </si>
  <si>
    <t>ICAO Doc 8168 ‘Procedures for Air Navigation Services — Aircraft Operations’ (PANS-OPS), Volume III, Section 9, Chapter 3, 3.2.1 General</t>
  </si>
  <si>
    <t>State that the PIC/commander has the authority to decide not to execute an NADP if conditions preclude the safe execution of the procedure.</t>
  </si>
  <si>
    <t>071.02.04.01.03</t>
  </si>
  <si>
    <t>State that the PIC/commander has the authority to decide not to execute an NADP if conditions preclude the safe execution of the procedure. Source: ICAO Doc 8168 ‘Procedures for Air Navigation Services - Aircraft Operations’ (PANS-OPS), Volume 1, Part I, Section 7, Chapter 3, 3.2.1 General</t>
  </si>
  <si>
    <t>ICAO Doc 8168 ‘Procedures for Air Navigation Services — Aircraft Operations’ (PANS-OPS), Volume III, Section 9, Appendix to Chapter 3, 1.1; AMC1 CAT.OP.MPA.130 'Noise abatement procedures - aeroplanes'</t>
  </si>
  <si>
    <t xml:space="preserve">State the main purpose of noise-abatement departure procedure (NADP) 1 and NADP 2. </t>
  </si>
  <si>
    <t>071.02.04.01.02</t>
  </si>
  <si>
    <t>State the main purpose of noise-abatement departure procedure (NADP) 1 and NADP 2. Source: ICAO Doc 8168 ‘Procedures for Air Navigation Services - Aircraft Operations’ (PANS-OPS), Volume 1, Part I, Section 7, Appendix to Chapter 3, 1.1</t>
  </si>
  <si>
    <t>CAT.OP.MPA.130 ‘Noise abatement procedures — aeroplanes’; 
CAT.OP.MPA.131 ‘Noise abatement procedures — helicopters’</t>
  </si>
  <si>
    <t xml:space="preserve">Define the operator’s responsibilities regarding the establishment of noise-abatement procedures. </t>
  </si>
  <si>
    <t>071.02.04.01.01</t>
  </si>
  <si>
    <t>Define the operator’s responsibilities regarding the establishment of noise-abatement procedures. Source: Point CAT.OP.MPA.130 ‘Noise abatement procedures - aeroplanes’ Point CAT.OP.MPA.131 ‘Noise abatement procedures - helicopters’</t>
  </si>
  <si>
    <t>Noise-abatement procedures</t>
  </si>
  <si>
    <t>071.02.04.01</t>
  </si>
  <si>
    <t>Noise abatement</t>
  </si>
  <si>
    <t>071.02.04.00</t>
  </si>
  <si>
    <t>ICAO Doc 9981, Attachment to Chapter 6 'Land use on and around aerodromes'</t>
  </si>
  <si>
    <t xml:space="preserve">State that birds tend to flock to areas where food is plentiful. Such areas include: rubbish (garbage) facilities; open sewage treatment works; recently ploughed land; as well as their natural habitats. </t>
  </si>
  <si>
    <t>071.02.03.01.07</t>
  </si>
  <si>
    <t>State that birds tend to flock to areas where food is plentiful. Such areas include: rubbish (garbage) facilities; open sewage treatment works; recently ploughed land; as well as their natural habitats. Source: N/A</t>
  </si>
  <si>
    <t>CAT.GEN.MPA.105 ‘Responsibilities of the commander’</t>
  </si>
  <si>
    <t xml:space="preserve">Define the commander’s responsibilities regarding the reporting of bird hazards and bird strikes. </t>
  </si>
  <si>
    <t>071.02.03.01.06</t>
  </si>
  <si>
    <t>Define the commander’s responsibilities regarding the reporting of bird hazards and bird strikes. Source: Point CAT.GEN.MPA.105 ‘Responsibilities of the commander’</t>
  </si>
  <si>
    <t>ICAO Doc 9137 ‘Airport Services Manual’, Part III, Chapter 1 (For more information, refer to the EGAST safety promotion leaflet ‘Bird strike, a European risk with local specificities’, available at:
www.easa.europa.eu/en/document-library/general-publications/egast-leaflet-ga-6-bird-strike)</t>
  </si>
  <si>
    <t xml:space="preserve">Explain why birds constitute a hazard to aircraft (damage to probes, sensors, engines, windscreens, airframes, degradation in vision, etc.). </t>
  </si>
  <si>
    <t>071.02.03.01.05</t>
  </si>
  <si>
    <t>Explain why birds constitute a hazard to aircraft (damage to probes, sensors, engines, windscreens, airframes, degradation in vision, etc.). Source: N/A, though history in ICAO Doc 9137, Chapter 1. For more information, refer to the EGAST safety promotion leaflet ‘Bird strike, a European risk with local specificities’, EASA website</t>
  </si>
  <si>
    <t>ICAO Doc 9137 ‘Airport Services Manual’, Part III, Chapter 1</t>
  </si>
  <si>
    <t>Explain significant data regarding bird strikes contained in ICAO Doc 9137 ‘Airport Services Manual’.</t>
  </si>
  <si>
    <t>071.02.03.01.04</t>
  </si>
  <si>
    <t>Explain significant data regarding bird strikes contained in ICAO Doc 9137 ‘Airport Services Manual’. Source: ICAO Doc 9137 ‘Airport Services Manual’, Chapter 1</t>
  </si>
  <si>
    <t>ICAO Doc 10066, Appendix 2; Reg. (EU) 2017/373 as amended, Appendix 1 to Part-AIS</t>
  </si>
  <si>
    <t>Explain that the Aeronautical Information Publication (AIP) Section En-route (ENR) 5.6 contains information regarding bird migrations.</t>
  </si>
  <si>
    <t>071.02.03.01.03</t>
  </si>
  <si>
    <t>Explain that the Aeronautical Information Publication (AIP) Section En-route (ENR) 5.6 contains information regarding bird migrations. Source: ICAO Annex 15, Appendix 1</t>
  </si>
  <si>
    <t>ICAO Doc 4444, Chapter 7, 7.5.2 'Essential information on aerodrome conditions'; CAT.GEN.MPA.105, §(d); AMC1 ATS.TR.305(a)(5) Scope of flight information service</t>
  </si>
  <si>
    <t>Explain how information concerning the presence of birds observed by aircrews is made available to the aeronautical information service (AIS) for distribution as the circumstances dictate.</t>
  </si>
  <si>
    <t>071.02.03.01.02</t>
  </si>
  <si>
    <t>Explain how information concerning the presence of birds observed by aircrews is made available to the aeronautical information service (AIS) for distribution as the circumstances dictate. Source: ICAO Annex 15, Chapter 8</t>
  </si>
  <si>
    <t>ICAO Doc. 9137 Part 3, 'Wildlife Hazard Manual' Chapter 8, 8.2.1, 8.3.1; Reg. (EU) 2017/373 as amended, GM1 to AMC1 ATS.TR.305(a)(5) 'Scope of flight information service', §(b)</t>
  </si>
  <si>
    <t>Explain that the presence of birds that constitute a potential hazard to aircraft operations is part of the pre-flight information.</t>
  </si>
  <si>
    <t>071.02.03.01.01</t>
  </si>
  <si>
    <t>Explain that the presence of birds that constitute a potential hazard to aircraft operations is part of the pre-flight information. Source: ICAO Annex 15, 8.1 Pre-flight information</t>
  </si>
  <si>
    <t>Bird-strike risk and avoidance</t>
  </si>
  <si>
    <t>071.02.03.01</t>
  </si>
  <si>
    <t xml:space="preserve">Bird-strike risk </t>
  </si>
  <si>
    <t>071.02.03.00</t>
  </si>
  <si>
    <t>AMC3 ORO.MLR.100 ‘Operations manual — general’</t>
  </si>
  <si>
    <t xml:space="preserve">Explain where procedures and performances regarding flight in expected or actual icing conditions can be found. </t>
  </si>
  <si>
    <t>071.02.02.02.07</t>
  </si>
  <si>
    <t>Explain where procedures and performances regarding flight in expected or actual icing conditions can be found. Source: AMC4 ORO.MLR.100 ‘Operations manual - general’</t>
  </si>
  <si>
    <t xml:space="preserve">Explain that flight in known icing conditions is subject to limitations that are contained in Part B of the operations manual. </t>
  </si>
  <si>
    <t>071.02.02.02.06</t>
  </si>
  <si>
    <t>Explain that flight in known icing conditions is subject to limitations that are contained in Part B of the operations manual. Source: AMC4 ORO.MLR.100 ‘Operations manual - general’</t>
  </si>
  <si>
    <t>ICAO Doc 9640 ‘Manual of Aircraft Ground De-icing/Anti-icing Operations’, Part I, Chapter 1</t>
  </si>
  <si>
    <t xml:space="preserve">Explain that ice, frost and snow formed on the critical surfaces on the ground can have a totally different effect on aircraft flight characteristics than ice, frost and snow formed in flight. </t>
  </si>
  <si>
    <t>071.02.02.02.05</t>
  </si>
  <si>
    <t>Explain that ice, frost and snow formed on the critical surfaces on the ground can have a totally different effect on aircraft flight characteristics than ice, frost and snow formed in flight. Source: ICAO Doc 9640 ‘Manual of Aircraft Ground De-icing/Anti-icing Operations’, Chapter 1</t>
  </si>
  <si>
    <t>ICAO Doc 9640 ‘Manual of Aircraft Ground De-icing/Anti-icing Operations’, Part I, Chapter 1, 1.2 - 1.4</t>
  </si>
  <si>
    <t>Explain that ice forming on pitot tubes and static ports or on angle-of-attack vanes may give false altitude, airspeed, angle-of-attack and engine-power information for air-data systems.</t>
  </si>
  <si>
    <t>071.02.02.02.04</t>
  </si>
  <si>
    <t>Explain that ice forming on pitot tubes and static ports or on angle-of-attack vanes may give false altitude, airspeed, angle-of-attack and engine-power information for air-data systems. Source: ICAO Doc 9640 ‘Manual of Aircraft Ground De-icing/Anti-icing Operations’, Chapter 1</t>
  </si>
  <si>
    <t>ICAO Doc 9640 ‘Manual of Aircraft Ground De-icing/Anti-icing Operations’, Part I, Chapter 1, 1.2</t>
  </si>
  <si>
    <t xml:space="preserve">Explain that ice on critical surfaces and on the airframe may also break away during take-off and be ingested into engines, possibly damaging fan and compressor blades. </t>
  </si>
  <si>
    <t>071.02.02.02.03</t>
  </si>
  <si>
    <t>Explain that ice on critical surfaces and on the airframe may also break away during take-off and be ingested into engines, possibly damaging fan and compressor blades. Source: ICAO Doc 9640 ‘Manual of Aircraft Ground De-icing/Anti-icing Operations’, Chapter 1</t>
  </si>
  <si>
    <t>ICAO Doc 9640 ‘Manual of Aircraft Ground De-icing/Anti-icing Operations’, Part I, Chapter 1, 1.1 - 1.4</t>
  </si>
  <si>
    <t>Explain that in icing conditions, for a given speed and a given angle of attack, wing lift can be reduced by as much as 30 % and drag increased by up to 40 %. State that these changes in lift and drag will significantly increase stall speed, reduce controllability, and alter flight characteristics.</t>
  </si>
  <si>
    <t>071.02.02.02.02</t>
  </si>
  <si>
    <t>Explain that in icing conditions, for a given speed and a given angle of attack, wing lift can be reduced by as much as 30 per cent and drag increased by up to 40 per cent. State that these changes in lift and drag will significantly increase stall speed, reduce controllability, and alter flight characteristics. Source: ICAO Doc 9640 ‘Manual of Aircraft Ground De-icing/Anti-icing Operations’, Chapter 1</t>
  </si>
  <si>
    <t>Explain that the effects of icing are wide-ranging, unpredictable and dependent upon individual aircraft design. The magnitude of these effects is dependent upon many variables, but the effects can be both significant and dangerous.</t>
  </si>
  <si>
    <t>071.02.02.02.01</t>
  </si>
  <si>
    <t>Explain that the effects of icing are wide-ranging, unpredictable and dependent upon individual aircraft design. The magnitude of these effects is dependent upon many variables, but the effects can be both significant and dangerous. Source: ICAO Doc 9640 ‘Manual of Aircraft Ground De-icing/Anti-icing Operations’, Chapter 1</t>
  </si>
  <si>
    <t>Procedure to apply in case of performance deterioration, on ground/in flight</t>
  </si>
  <si>
    <t>071.02.02.02</t>
  </si>
  <si>
    <t xml:space="preserve">Explain why safety must come before commercial pressures in relation to de-icing and anti-icing of aircraft.  (Consider time and financial cost versus direct and indirect effects of an incident/accident). </t>
  </si>
  <si>
    <t>071.02.02.01.11</t>
  </si>
  <si>
    <t>Explain why safety must come before commercial pressures in relation to de-icing and anti-icing of aircraft. (Consider time and financial cost versus direct and indirect effects of an incident/accident). Source: N/A</t>
  </si>
  <si>
    <t>CAT.OP.MPA.250 ‘Ice and other contaminants — ground procedures’; CAT.OP.MPA.255 ‘Ice and other contaminants — flight procedures’; CAT.IDE.A.165 ‘Additional equipment for operations in icing conditions at night’; CAT.IDE.H.165 ‘Additional equipment for operations in icing conditions at night’</t>
  </si>
  <si>
    <t>Explain the requirements for operations in icing conditions.</t>
  </si>
  <si>
    <t>071.02.02.01.10</t>
  </si>
  <si>
    <t>Explain the requirements for operations in icing conditions. Source: Point CAT.OP.MPA.250 ‘Ice and other contaminants - ground procedures’; Point CAT.OP.MPA.255 ‘Ice and other contaminants - flight procedures’; Point CAT.IDE.A.165 ‘Additional equipment for operations in icing conditions at night’; Point CAT.IDE.H.165 ‘Additional equipment for operations in icing conditions at night’</t>
  </si>
  <si>
    <t>ICAO Doc 9640 ‘Manual of Aircraft Ground De-icing/Anti-icing Operations’; CAT.OP.MPA.250 ‘Ice and other contaminants — ground procedures’ and associated GMs</t>
  </si>
  <si>
    <t xml:space="preserve">Explain why a commander shall not commence take-off unless the external surfaces are clear of any deposit which might adversely affect the performance or controllability of the aircraft except as permitted in the flight manual. </t>
  </si>
  <si>
    <t>071.02.02.01.09</t>
  </si>
  <si>
    <t>Explain why a commander shall not commence take-off unless the external surfaces are clear of any deposit which might adversely affect the performance or controllability of the aircraft except as permitted in the flight manual. Source: ICAO Doc 9640 ‘Manual of Aircraft Ground De-icing/Anti-icing Operations’; Point CAT.OP.MPA.250 ‘Ice and other contaminants - ground procedures’</t>
  </si>
  <si>
    <t>ICAO Doc 9640 ‘Manual of Aircraft Ground De-icing/Anti-icing Operations’, Part I, Chapter 1: Introduction 1.1 to 1.7; CAT.OP.MPA.250 ‘Ice and other contaminants — ground procedures’ and associated GM</t>
  </si>
  <si>
    <t xml:space="preserve">Explain why an operator shall establish procedures to be followed when ground de-icing and anti-icing and related inspections of the aircraft are necessary. </t>
  </si>
  <si>
    <t>071.02.02.01.08</t>
  </si>
  <si>
    <t>Explain why an operator shall establish procedures to be followed when ground de-icing and anti-icing and related inspections of the aircraft are necessary. Source: ICAO Doc 9640 ‘Manual of Aircraft Ground De-icing/Anti-icing Operations’, Chapter 1: Introduction 1.1 to 1.6</t>
  </si>
  <si>
    <t>ICAO Doc 9640 ‘Manual of Aircraft Ground De-icing/Anti-icing Operations’, Part III, Chapter 8</t>
  </si>
  <si>
    <t>Explain why an aircraft has to be treated symmetrically.</t>
  </si>
  <si>
    <t>071.02.02.01.07</t>
  </si>
  <si>
    <t>Explain why an aircraft has to be treated symmetrically. Source: ICAO Doc 9640 ‘Manual of Aircraft Ground De-icing/Anti-icing Operations’, Chapter 11</t>
  </si>
  <si>
    <t>ICAO Doc 9640 ‘Manual of Aircraft Ground De-icing/Anti-icing Operations’, Part III, Chapter 6, 6.4 and 6.5; CAT.OP.MPA.250 'Ice and other contaminants - ground procedures' and related GM</t>
  </si>
  <si>
    <t xml:space="preserve">Explain how the pre-take-off check, which is the responsibility of the pilot-in-command, ensures that the critical surfaces of the aircraft are free of ice, snow, slush or frost just prior to take-off. This check shall be accomplished as close to the time of take-off as possible and is normally made from within the aeroplane by visually checking the wings. </t>
  </si>
  <si>
    <t>071.02.02.01.06</t>
  </si>
  <si>
    <t>Explain how the pre-take-off check, which is the responsibility of the pilot-in-command, ensures that the critical surfaces of the aircraft are free of ice, snow, slush or frost just prior to take-off. This check shall be accomplished as close to the time of take-off as possible and is normally made from within the aeroplane by visually checking the wings. Source: ICAO Doc 9640 ‘Manual of Aircraft Ground De-icing/Anti-icing Operations’, Chapter 6, 6.4</t>
  </si>
  <si>
    <t>ICAO Doc 9640 ‘Manual of Aircraft Ground De-icing/Anti-icing Operations’, Part III, Chapter 4, 4.2, 4.3 (Sample HOT tables are not provided by ICAO in edition 3 of Doc 9640. ICAO directs stakeholders to consult Transport Canada and FAA websites under "aircraft ground de-icing"); GM1 CAT.OP.MPA.250 'Ice and other contaminants - ground procedures - terminology'; GM3 CAT.OP.MPA.250 'Ice and other contaminants - ground procedures - de-icing / anti-icing background information'</t>
  </si>
  <si>
    <t>Interpret the guidelines for fluid holdover times and list the factors which can reduce the fluid protection time.</t>
  </si>
  <si>
    <t>071.02.02.01.05</t>
  </si>
  <si>
    <t>Interpret the guidelines for fluid holdover times and list the factors which can reduce the fluid protection time. Source: ICAO Doc 9640 ‘Manual of Aircraft Ground De-icing/Anti-icing Operations’, Chapter 5: 5.1, 5.2 and Attachment ( 5 tables)</t>
  </si>
  <si>
    <t>ICAO Doc 9640 ‘Manual of Aircraft Ground De-icing/Anti-icing Operations’, Part III, Chapter 8, 8.8; GM1 CAT.OP.MPA.250 'Ice and other contaminants - ground procedures - terminology'</t>
  </si>
  <si>
    <t>Explain the procedure to be followed when an aeroplane has exceeded the holdover time.</t>
  </si>
  <si>
    <t>071.02.02.01.04</t>
  </si>
  <si>
    <t>Explain the procedure to be followed when an aeroplane has exceeded the holdover time. Source: ICAO Doc 9640 ‘Manual of Aircraft Ground De-icing/Anti-icing Operations’, Chapter 4, 4.9</t>
  </si>
  <si>
    <t>ICAO Doc 9640 ‘Manual of Aircraft Ground De-icing/Anti-icing Operations’, Part III, Chapter 3, 3.4; GM1 CAT.OP.MPA.250 'Ice and other contaminants - ground procedures - terminology'</t>
  </si>
  <si>
    <t xml:space="preserve">List the types of de-icing/anti-icing fluids available. </t>
  </si>
  <si>
    <t>071.02.02.01.03</t>
  </si>
  <si>
    <t>List the types of de-icing/anti-icing fluids available. Source: ICAO Doc 9640 ‘Manual of Aircraft Ground De-icing/Anti-icing Operations’, Chapter 4, 4.1</t>
  </si>
  <si>
    <t xml:space="preserve">ICAO Doc 9640 ‘Manual of Aircraft Ground De-icing/Anti-icing Operations’, Part I, Chapter 2; </t>
  </si>
  <si>
    <t>Describe ‘the clean aircraft concept’ as presented in the relevant chapter of ICAO Doc 9640.</t>
  </si>
  <si>
    <t>071.02.02.01.02</t>
  </si>
  <si>
    <t>Describe ‘the clean aircraft concept’ as presented in the relevant chapter of ICAO Doc 9640. Source: ICAO Doc 9640 ‘Manual of Aircraft Ground De-icing/Anti-icing Operations’, Chapter 2</t>
  </si>
  <si>
    <t>ICAO Doc 9640 ‘Manual of Aircraft Ground De-icing/Anti-icing Operations’, Glossary; GM1 CAT.OP.MPA.250 'Ice and other contaminants - ground procedures - terminology'</t>
  </si>
  <si>
    <t xml:space="preserve">Define the following terms:  ‘anti-icing’, ‘de-icing’, ‘one-step de-icing/anti-icing’, ‘two-step de-icing/anti-icing’, ‘holdover time’. </t>
  </si>
  <si>
    <t>071.02.02.01.01</t>
  </si>
  <si>
    <t>Define the following terms: ‘anti-icing’, ‘de-icing’, ‘one-step de-icing/anti-icing’, ‘two-step de-icing/anti-icing’, ‘holdover time’. Source: ICAO Doc 9640 ‘Manual of Aircraft Ground De-icing/Anti-icing Operations’, Glossary</t>
  </si>
  <si>
    <t>On-ground de-icing/anti-icing procedures,  types of de-icing/anti-icing fluids</t>
  </si>
  <si>
    <t>071.02.02.01</t>
  </si>
  <si>
    <t>Icing conditions</t>
  </si>
  <si>
    <t>071.02.02.00</t>
  </si>
  <si>
    <t>CAT.GEN.MPA.105, §(a)(11); CAT.OP.MPA.175 ‘Flight preparation’; CAT.IDE.A.105/CAT.IDE.H.105  ‘Minimum equipment for flight’</t>
  </si>
  <si>
    <t>Explain the responsibilities of the commander with regard to MEL.</t>
  </si>
  <si>
    <t>071.02.01.03.06</t>
  </si>
  <si>
    <t>Explain the responsibilities of the commander with regard to MEL. Source: Point CAT.OP.MPA.175 ‘Flight preparation’; Point CAT.IDE.A.105/CAT.IDE.H.105 ‘Minimum equipment for flight’</t>
  </si>
  <si>
    <t>CAT.IDE.A.105/CAT.IDE.H.105 ‘Minimum equipment for flight’; CAT.GEN.MPA.100, §(b)(1)</t>
  </si>
  <si>
    <t>Explain the responsibilities of the flight crew members with regard to MEL.</t>
  </si>
  <si>
    <t>071.02.01.03.05</t>
  </si>
  <si>
    <t>Explain the responsibilities of the flight crew members with regard to MEL. Source: Points CAT.IDE.A.105/CAT.IDE.H.105 ‘Minimum equipment for flight’</t>
  </si>
  <si>
    <t>ORO.MLR.100 ‘Operations manual — general’; ORO.MLR.105 ‘Minimum equipment list’; AMC1 ORO.MLR.105(c); GM1 ORO.MLR.105(d)(3)</t>
  </si>
  <si>
    <t>Explain the responsibilities of the operator and the competent authority with regard to MEL and MMEL.</t>
  </si>
  <si>
    <t>071.02.01.03.04</t>
  </si>
  <si>
    <t>Explain the responsibilities of the operator and the competent authority with regard to MEL and MMEL. Source: Point ORO.MLR.100 ‘Operations manual - general’; Point ORO.MLR.105 ‘Minimum equipment list’; AMC1 ORO.MLR.105(c); GM1 ORO.MLR.105(d)(3)</t>
  </si>
  <si>
    <t>AMC2 ORO.MLR.105(d)(3) ‘Minimum equipment list’</t>
  </si>
  <si>
    <t>Define the ‘extent of the MEL’.</t>
  </si>
  <si>
    <t>071.02.01.03.03</t>
  </si>
  <si>
    <t>Define the ‘extent of the MEL’. Source: AMC2 ORO.MLR.105(d)(3) ‘Minimum equipment list’</t>
  </si>
  <si>
    <t>ORO.MLR.100 ‘Operations manual — general’; ORO.MLR.105 ‘Minimum equipment list’; AMC1 ORO.MLR.105(j); GM1 ORO.MLR.105(j)</t>
  </si>
  <si>
    <t>Explain the relation between MMEL and MEL.</t>
  </si>
  <si>
    <t>071.02.01.03.02</t>
  </si>
  <si>
    <t>Explain the relation between MMEL and MEL. Source: Point ORO.MLR.100 ‘Operations manual - general’; Point ORO.MLR.105 ‘Minimum equipment list’; AMC1 ORO.MLR.105(j);(g) GM1 ORO.MLR.105(j)</t>
  </si>
  <si>
    <t>GM1 ORO.MLR.105(a) ‘Minimum equipment list’, GM2 ORO.MLR.105(d)(3); CS-MMEL: CS MMEL.105 'Definitions', GM5 MMEL.120, §Definitions and explanatory note;</t>
  </si>
  <si>
    <t>Describe the following terms: ‘commencement of flight’, ‘inoperative’, ‘MEL’, ‘MMEL’, ‘rectification interval’.</t>
  </si>
  <si>
    <t>071.02.01.03.01</t>
  </si>
  <si>
    <t>Describe the following terms: ‘commencement of flight’, ‘inoperative’, ‘MEL’, ‘MMEL’, ‘rectification interval’. Source: GM1 ORO.MLR.105(a) ‘Minimum equipment list’; CS-MMEL; GM2 ORO.MLR.105(d)(3)</t>
  </si>
  <si>
    <t>Minimum equipment list (MEL) and master minimum equipment list (MMEL)</t>
  </si>
  <si>
    <t>071.02.01.03</t>
  </si>
  <si>
    <t xml:space="preserve">ORO.MLR.101 ‘Operations manual — structure for commercial air transport’; AMC3 ORO.MLR.100 ‘Operations manual — general’ </t>
  </si>
  <si>
    <t xml:space="preserve">State that the following items are included into Part B: emergency procedures;  configuration deviation list (CDL);  minimum equipment list (MEL);  emergency evacuation procedures.  </t>
  </si>
  <si>
    <t>071.02.01.02.03</t>
  </si>
  <si>
    <t>State that the following items are included into Part B: emergency procedures; configuration deviation list (CDL); minimum equipment list (MEL); emergency evacuation procedures. Source: Point ORO.MLR.101 ‘Operations manual - structure for commercial air transport’; AMC3 ORO.MLR.100 ‘Operations manual - general’</t>
  </si>
  <si>
    <t xml:space="preserve">State that the following items are included into Part B: abnormal and emergency procedures;  configuration deviation list (CDL);  minimum equipment list (MEL);  emergency evacuation procedures.  </t>
  </si>
  <si>
    <t>071.02.01.02.02</t>
  </si>
  <si>
    <t>State that the following items are included into Part B: abnormal and emergency procedures; configuration deviation list (CDL); minimum equipment list (MEL); emergency evacuation procedures. Source: Point ORO.MLR.101 ‘Operations manual - structure for commercial air transport’; AMC3 ORO.MLR.100 ‘Operations manual - general’</t>
  </si>
  <si>
    <t>ORO.MLR.101 ‘Operations manual — structure for commercial air transport’</t>
  </si>
  <si>
    <t xml:space="preserve">State that all type-related instructions and procedures required for a safe operation are included in Part B of the operations manual. They take account of any differences between types, variants or individual aircraft used by an operator. </t>
  </si>
  <si>
    <t>071.02.01.02.01</t>
  </si>
  <si>
    <t>State that all type-related instructions and procedures required for a safe operation are included in Part B of the operations manual. They take account of any differences between types, variants or individual aircraft used by an operator. Source: Point ORO.MLR.101 ‘Operations manual - structure for commercial air transport’</t>
  </si>
  <si>
    <t>Aeroplane/helicopter operating matters - type-related</t>
  </si>
  <si>
    <t>071.02.01.02</t>
  </si>
  <si>
    <t>ORO.MLR.101 ‘Operations manual — structure for commercial air transport’; AMC3 ORO.MLR.100 ‘Operations manual — general’</t>
  </si>
  <si>
    <t>State that rotor downwash is included into Part A.</t>
  </si>
  <si>
    <t>071.02.01.01.09</t>
  </si>
  <si>
    <t>State that rotor downwash is included into Part A. Source: Point ORO.MLR.101 ‘Operations manual - structure for commercial air transport’; AMC3 ORO.MLR.100 ‘Operations manual - general’</t>
  </si>
  <si>
    <t>State that the following items are included into Part A: altitude alerting system procedures;  ground proximity warning system procedures;  policy and procedures for the use of traffic alert and collision avoidance system (TCAS)/airborne collision avoidance system (ACAS).</t>
  </si>
  <si>
    <t>071.02.01.01.08</t>
  </si>
  <si>
    <t>State that the following items are included into Part A: altitude alerting system procedures; ground proximity warning system procedures; policy and procedures for the use of traffic alert and collision avoidance system (TCAS)/airborne collision avoidance system (ACAS). Source: Point ORO.MLR.101 ‘Operations manual - structure for commercial air transport’; AMC3 ORO.MLR.100 ‘Operations manual - general’</t>
  </si>
  <si>
    <t>State that the following items are included into Part A:  de-icing and anti-icing on the ground;  adverse and potentially hazardous atmospheric conditions; wake turbulence;  incapacitation of crew members;  use of the minimum equipment list (MEL) and configuration deviation list(s) (CDL);  security;  handling of accidents and occurrences.</t>
  </si>
  <si>
    <t>071.02.01.01.07</t>
  </si>
  <si>
    <t>State that the following items are included into Part A: de-icing and anti-icing on the ground; adverse and potentially hazardous atmospheric conditions; wake turbulence; incapacitation of crew members; use of the minimum equipment list (MEL) and configuration deviation list(s) (CDL); security; handling of accidents and occurrences. Source: Point ORO.MLR.101 ‘Operations manual - structure for commercial air transport’; AMC3 ORO.MLR.100 ‘Operations manual - general’</t>
  </si>
  <si>
    <t>ORO.MLR.101 ‘Operations manual — structure for commercial air transport; AMC3 ORO.MLR.100 ‘Operations manual — general’ (main topics in Part A, e.g. General/Basic, etc.)</t>
  </si>
  <si>
    <t xml:space="preserve">Explain that all non-type-related operational policies, instructions and procedures required for a safe operation are included in Part A of the operations manual. </t>
  </si>
  <si>
    <t>071.02.01.01.06</t>
  </si>
  <si>
    <t>Explain that all non-type-related operational policies, instructions and procedures required for a safe operation are included in Part A of the operations manual. Source: Point ORO.MLR.101 ‘Operations manual - structure for commercial air transport; AMC3 ORO.MLR.100 ‘Operations manual - general’ (main topics in Part A, e.g. General/Basic, etc.)</t>
  </si>
  <si>
    <t>ORO.MLR.115 ‘Record-keeping’; AMC1 ORO.MLR.115; GM1 ORO.MLR.115(c);(d)</t>
  </si>
  <si>
    <t xml:space="preserve">Explain the requirements for document-storage periods. </t>
  </si>
  <si>
    <t>071.02.01.01.05</t>
  </si>
  <si>
    <t>Explain the requirements for document-storage periods. Source: Point ORO.MLR.115 ‘Record-keeping’; AMC1 ORO.MLR.115; GM1 ORO.MLR.115(c);(d)</t>
  </si>
  <si>
    <t>ORO.MLR.115 ‘Record-keeping’</t>
  </si>
  <si>
    <t xml:space="preserve">Describe the requirements regarding the operational flight plan. </t>
  </si>
  <si>
    <t>071.02.01.01.04</t>
  </si>
  <si>
    <t>Describe the requirements regarding the operational flight plan. Source: Point ORO.MLR.115 ‘Record-keeping’</t>
  </si>
  <si>
    <t>ORO.MLR.110 ‘Journey log’; 
AMC1 ORO.MLR.110</t>
  </si>
  <si>
    <t xml:space="preserve">Explain the requirements for a journey log or equivalent. </t>
  </si>
  <si>
    <t>071.02.01.01.03</t>
  </si>
  <si>
    <t>Explain the requirements for a journey log or equivalent. Source: Point ORO.MLR.110 ‘Journey log’; AMC1 ORO.MLR.110</t>
  </si>
  <si>
    <t>ORO.MLR.101 ‘Operations manual — structure for commercial air transport’; 
GM1 ORO.MLR.100(k) ‘Operations manual — general’</t>
  </si>
  <si>
    <t>Explain the structure and subject headings of the operations manual.</t>
  </si>
  <si>
    <t>071.02.01.01.02</t>
  </si>
  <si>
    <t>Explain the structure and subject headings of the operations manual. Source: Point ORO.MLR.101 ‘Operations manual - structure for commercial air transport’; GM1 ORO.MLR.100(k) ‘Operations manual - general’</t>
  </si>
  <si>
    <t>ORO.MLR.100 ‘Operations manual — general’; 
AMC1 ORO.MLR.100</t>
  </si>
  <si>
    <t>Explain the general rules for the operations manual.</t>
  </si>
  <si>
    <t>071.02.01.01.01</t>
  </si>
  <si>
    <t>Explain the general rules for the operations manual. Source: Point ORO.MLR.100 ‘Operations manual - general’; AMC1 ORO.MLR.100</t>
  </si>
  <si>
    <t>Operating procedures</t>
  </si>
  <si>
    <t>071.02.01.01</t>
  </si>
  <si>
    <t>ECQB focuses on the Ops Manual for CAT operators</t>
  </si>
  <si>
    <t xml:space="preserve">Operations manual </t>
  </si>
  <si>
    <t>071.02.01.00</t>
  </si>
  <si>
    <t>SPECIAL OPERATIONAL PROCEDURES AND HAZARDS - GENERAL ASPECTS</t>
  </si>
  <si>
    <t>071.02.00.00</t>
  </si>
  <si>
    <t>SPA.ETOPS.110 ‘ETOPS en-route alternate aerodrome’; SPA.ETOPS.115 'ETOPS ERA aerodrome planning minima'</t>
  </si>
  <si>
    <t xml:space="preserve">State the requirement for alternate aerodrome accessibility check for ETOPS operations. </t>
  </si>
  <si>
    <t>071.01.03.04.09</t>
  </si>
  <si>
    <t>State the requirement for alternate aerodrome accessibility check for ETOPS operations.</t>
  </si>
  <si>
    <t>CAT.OP.MPA.140 ‘Maximum distance from an adequate aerodrome for two-engined aeroplanes without an ETOPS approval’</t>
  </si>
  <si>
    <t xml:space="preserve">State the maximum distance from an adequate aerodrome for two-engined aeroplanes without an ETOPS approval. </t>
  </si>
  <si>
    <t>071.01.03.04.08</t>
  </si>
  <si>
    <t>State the maximum distance from an adequate aerodrome for two-engined aeroplanes without an ETOPS approval. Source: Point CAT.OP.MPA.140 ‘Maximum distance from an adequate aerodrome for two-engined aeroplanes without an ETOPS approval’</t>
  </si>
  <si>
    <t>CAT.OP.MPA.182, AMC1 CAT.OP.MPA.182</t>
  </si>
  <si>
    <t xml:space="preserve">Selection of alternate aerodrome. State the maximum flight distance of a take-off alternate for: two-engined aeroplanes;  ETOPS-approved aeroplanes;  three- or four-engined aeroplanes. </t>
  </si>
  <si>
    <t>071.01.03.04.07</t>
  </si>
  <si>
    <t>Selection of alternate aerodrome. State the maximum flight distance of a take-off alternate for: two-engined aeroplanes; ETOPS-approved aeroplanes; three- or four-engined aeroplanes. Source: Point CAT.OP.MPA.180 ‘Selection of aerodromes - aeroplanes’</t>
  </si>
  <si>
    <t>CAT.OP.MPA.140 'Maximum distance from an adequate aerodrome for two-engined aeroplanes without an ETOPS approval'; SPA.ETOPS.110 'ETOPS en-route alternate aerodrome'; SPA.ETOPS.115 'ETOPS en-route alternate aerodrome planning minima'</t>
  </si>
  <si>
    <t>Selection of a route. Describe the limitations on extended-range operations with two-engined aeroplanes with and without ETOPS approval.</t>
  </si>
  <si>
    <t>071.01.03.04.06</t>
  </si>
  <si>
    <t>CAT.OP.MPA.135; CAT.OP.MPA.145; CAT.OP.MPA.181; AMC1 CAT.OP.MPA.182</t>
  </si>
  <si>
    <t xml:space="preserve">Navigation-planning procedures.  Describe the operator’s responsibilities concerning ETOPS routes. </t>
  </si>
  <si>
    <t>071.01.03.04.05</t>
  </si>
  <si>
    <t>Navigation-planning procedures. Describe the operator’s responsibilities concerning ETOPS routes. Source: Point CAT.OP.MPA.135 ‘Routes and areas of operation - general’; Point CAT.OP.MPA.145 ‘Establishment of minimum flight altitudes’; Point CAT.OP.MPA.150 ‘Fuel policy’</t>
  </si>
  <si>
    <t>SPA.ETOPS.115 ‘ETOPS en-route alternate aerodrome planning minima’</t>
  </si>
  <si>
    <t xml:space="preserve">State the planning minima for ETOPS en-route alternate. </t>
  </si>
  <si>
    <t>071.01.03.04.04</t>
  </si>
  <si>
    <t>State the planning minima for ETOPS en-route alternate. Source: Point SPA.ETOPS.115 ‘ETOPS en-route alternate aerodrome planning minima’</t>
  </si>
  <si>
    <t xml:space="preserve">State the requirements for take-off alternate. </t>
  </si>
  <si>
    <t>071.01.03.04.03</t>
  </si>
  <si>
    <t>State the requirements for take-off alternate. Source: Point CAT.OP.MPA.180 ‘Selection of aerodromes - aeroplanes’</t>
  </si>
  <si>
    <t>SPA.ETOPS.110 ‘ETOPS en-route alternate aerodrome’</t>
  </si>
  <si>
    <t xml:space="preserve">State that prior to conducting an ETOPS flight, an operator shall ensure that a suitable ETOPS en-route alternate is available, within either the approved diversion time or a diversion time based on the MEL-generated serviceability status of the aeroplane, whichever is shorter. </t>
  </si>
  <si>
    <t>071.01.03.04.02</t>
  </si>
  <si>
    <t>State that prior to conducting an ETOPS flight, an operator shall ensure that a suitable ETOPS en-route alternate is available, within either the approved diversion time or a diversion time based on the MEL-generated serviceability status of the aeroplane, whichever is shorter. Source: Point SPA.ETOPS.110 ‘ETOPS en-route alternate aerodrome’</t>
  </si>
  <si>
    <t>SPA.ETOPS.100 ‘ETOPS’; 
SPA.ETOPS.105 ‘ETOPS operational approval’; Appendix II to Part-ARO</t>
  </si>
  <si>
    <t>State that ETOPS approval is part of an AOC.</t>
  </si>
  <si>
    <t>071.01.03.04.01</t>
  </si>
  <si>
    <t>State that ETOPS approval is part of an AOC. Source: Point SPA.ETOPS.100 ‘ETOPS’; Point SPA.ETOPS.105 ‘ETOPS operational approval’</t>
  </si>
  <si>
    <t>Extended-range operations with two-engined aeroplanes (ETOPS)</t>
  </si>
  <si>
    <t>071.01.03.04</t>
  </si>
  <si>
    <t>NAT 007, 10.4</t>
  </si>
  <si>
    <t>State that if the deviation around severe weather is to be greater than 5 NM, the assigned flight level must be changed by plus/minus 300 ft depending on the followed track and the direction of the deviation.</t>
  </si>
  <si>
    <t>071.01.03.03.51</t>
  </si>
  <si>
    <t>State that if the deviation around severe weather is to be greater than 10 NM, the assigned flight level must be changed by plus/minus 300 ft depending on the followed track and the direction of the deviation. Source: NAT 007, 13.4</t>
  </si>
  <si>
    <t>NAT 007, 10.2</t>
  </si>
  <si>
    <t>State all the factors which may affect the direction of turn including:  direction to an alternate aerodrome;  terrain clearance;  levels allocated on adjacent routes or tracks and any known SLOP offsets adopted by other nearby traffic.</t>
  </si>
  <si>
    <t>071.01.03.03.50</t>
  </si>
  <si>
    <t>State all the factors which may affect the direction of turn including: direction to an alternate aerodrome; terrain clearance; levels allocated on adjacent routes or tracks and any known SLOP offsets adopted by other nearby traffic. Source: NAT 007, 13.3.2</t>
  </si>
  <si>
    <t>NAT 007, 10.1, 10.2, 10.3</t>
  </si>
  <si>
    <t xml:space="preserve">State the general procedures and also state that the general concept of these NAT in-flight contingency procedures is, whenever operationally feasible, to offset the assigned route by 5 NM and climb or descend to a level which differs from those normally used by 500 ft if below FL 410 or by 1 000 ft if above FL 410. </t>
  </si>
  <si>
    <t>071.01.03.03.49</t>
  </si>
  <si>
    <t>State the general procedures and also state that the general concept of these NAT in-flight contingency procedures is, whenever operationally feasible, to offset the assigned route by 15 NM and climb or descend to a level which differs from those normally used by 500 ft if below FL 410 or by 1 000 ft if above FL 410. Source: NAT 007, 13.1 and 13.2</t>
  </si>
  <si>
    <t xml:space="preserve">Special procedures for in-flight contingencies </t>
  </si>
  <si>
    <t>NAT 007, 9.2</t>
  </si>
  <si>
    <t xml:space="preserve">For this part, consider aircraft equipped with only two operational LRNSs and state the requirements for the following situations:  one system fails before take-off;  one system fails before the OCA boundary is reached;  one system fails after the OCA boundary is crossed; and  the remaining system fails after entering NAT HLA. </t>
  </si>
  <si>
    <t>071.01.03.03.48</t>
  </si>
  <si>
    <t>For this part, consider aircraft equipped with only two operational LRNSs and state the requirements for the following situations: one system fails before take-off; one system fails before the OCA boundary is reached; one system fails after the OCA boundary is crossed; and the remaining system fails after entering NAT HLA. Source: NAT 007, 12.2</t>
  </si>
  <si>
    <t xml:space="preserve">Navigation system degradation </t>
  </si>
  <si>
    <t>NAT 007, 6.2 Flight operations and navigation procedures; Note: includes PBCS and DLM requirements</t>
  </si>
  <si>
    <t xml:space="preserve">Navigation planning procedures  List the factors to be considered by the commander before commencing the flight. </t>
  </si>
  <si>
    <t>071.01.03.03.47</t>
  </si>
  <si>
    <t>Navigation planning procedures List the factors to be considered by the commander before commencing the flight. Source: NAT 007, 8.3 Pre-flight procedures</t>
  </si>
  <si>
    <t>NAT 007, 13.3.4, 13.3.6</t>
  </si>
  <si>
    <t xml:space="preserve">State that flight crew should report when a 300-ft deviation or more occurs. </t>
  </si>
  <si>
    <t>071.01.03.03.46</t>
  </si>
  <si>
    <t>State that flight crew should report when a 300-ft deviation or more occurs. Source: NAT 007, 11.3.4 and 11.3.6</t>
  </si>
  <si>
    <t>NAT 007, 7.1.13</t>
  </si>
  <si>
    <t xml:space="preserve">State that pilots not using controller–pilot data-link communications (CPDLC)/ADS-C always report to ATC immediately on leaving the current cruising level and on reaching any new cruising level. </t>
  </si>
  <si>
    <t>071.01.03.03.45</t>
  </si>
  <si>
    <t>State that pilots not using controller–pilot data-link communications (CPDLC)/ADS-C always report to ATC immediately on leaving the current cruising level and on reaching any new cruising level. Source: NAT 007, 9.1.15</t>
  </si>
  <si>
    <t>NAT 007, 7.1.9, 7.1.11</t>
  </si>
  <si>
    <t xml:space="preserve">State the altimeter cross-check to be performed when entering and flying in NAT HLA. </t>
  </si>
  <si>
    <t>071.01.03.03.44</t>
  </si>
  <si>
    <t>State the altimeter cross-check to be performed when entering and flying in NAT HLA. Source: NAT 007, 9.1.12</t>
  </si>
  <si>
    <t>NAT 007, 7.1.9</t>
  </si>
  <si>
    <t xml:space="preserve">Reduced vertical separation minima (RVSM) flight in NAT HLA  State the altimeter cross-check to be performed before entering NAT HLA. </t>
  </si>
  <si>
    <t>071.01.03.03.43</t>
  </si>
  <si>
    <t>Reduced vertical separation minima (RVSM) flight in NAT HLA State the altimeter cross-check to be performed before entering NAT HLA. Source: NAT 007, 9.1.10</t>
  </si>
  <si>
    <t>ICAO Doc 9613, Vol. II, Part B, Chapter 1, 1.1.1 Implementing RNAV 10</t>
  </si>
  <si>
    <t xml:space="preserve">State that RNP 10 is the minimum navigation specification for the application of 93 km (50 NM) lateral separation. </t>
  </si>
  <si>
    <t>071.01.03.03.42</t>
  </si>
  <si>
    <t>State that RNP 10 is the minimum navigation specification for the application of 93 km (50 NM) lateral separation. Source: NAT 007, 1.3.4 and 4.1.18</t>
  </si>
  <si>
    <t>NAT 007, 1.3.4</t>
  </si>
  <si>
    <t xml:space="preserve">State that both aircraft and operators must be RNP 10- or RNP 4-approved by the State of the Operator or the State of Registry, as appropriate. </t>
  </si>
  <si>
    <t>071.01.03.03.41</t>
  </si>
  <si>
    <t>State that both aircraft and operators must be RNP 10- or RNP 4-approved by the State of the Operator or the State of Registry, as appropriate. Source: NAT 007, 1.3.4</t>
  </si>
  <si>
    <t xml:space="preserve">State that RNAV 10 retains the RNP 10 designation, as specified in the Performance-based Navigation Manual (ICAO Doc 9613) (ICAO Doc 7030, NAT Chapter 4). </t>
  </si>
  <si>
    <t>071.01.03.03.40</t>
  </si>
  <si>
    <t>State that RNAV 10 retains the RNP 10 designation, as specified in the Performance-based Navigation Manual (ICAO Doc 9613), 1.2.3.5. (ICAO Doc 7030, NAT Chapter 4). Source: NAT 007, 1.3.4</t>
  </si>
  <si>
    <t>NAT 007, 6.4.3, 6.4.4</t>
  </si>
  <si>
    <t xml:space="preserve">Describe the strategic lateral offset procedure (SLOP) and state that along a route or track there will be three positions that an aircraft may fly: centre line, or up to 2 NM right. </t>
  </si>
  <si>
    <t>071.01.03.03.39</t>
  </si>
  <si>
    <t>Describe the strategic lateral offset procedure (SLOP) and state that along a route or track there will be three positions that an aircraft may fly: centre line, or 1 or 2 miles right. Source: NAT 007, 8.5.1 to 8.5.5</t>
  </si>
  <si>
    <t>NAT 007, 6.2.3, 6.2.4, 6.2.17, 6.2.19, 6.2.20, 6.2.40</t>
  </si>
  <si>
    <t xml:space="preserve">Describe the pre-flight procedures for:  the alignment of IRS;  the satellite navigation availability prediction programme for flights using global navigation satellite long-range navigation system (GNSS LRNS);  loading of initial waypoints; and  flight plan check. </t>
  </si>
  <si>
    <t>071.01.03.03.38</t>
  </si>
  <si>
    <t>Describe the pre-flight procedures for: the alignment of IRS; the satellite navigation availability prediction programme for flights using global navigation satellite long-range navigation system (GNSS LRNS); loading of initial waypoints; and flight plan check. Source: NAT 007, 8.3.2 to 8.3.5; 8.3.6 to 8.3.8; 8.3.13 to 8.3.17</t>
  </si>
  <si>
    <t>NAT.007, 6.2.4</t>
  </si>
  <si>
    <t xml:space="preserve">State the requirements for position plotting. </t>
  </si>
  <si>
    <t>071.01.03.03.37</t>
  </si>
  <si>
    <t>State the requirements for position plotting. Source: NAT 007, 8.2.10 to 8.2.13</t>
  </si>
  <si>
    <t>NAT 007, 6.2.3, 6.2.4, 6.2.18</t>
  </si>
  <si>
    <t xml:space="preserve">Describe the function and use of the master document. </t>
  </si>
  <si>
    <t>071.01.03.03.36</t>
  </si>
  <si>
    <t>Describe the function and use of the master document. Source: NAT 007, 8.2.5 to 8.2.9</t>
  </si>
  <si>
    <t>NAT 007, 1.3.1</t>
  </si>
  <si>
    <t>NAT HLA flight operation and navigation procedures  State that the pre-flight procedures for any NAT HLA flight must include a Universal Time Coordinated (UTC) time check.</t>
  </si>
  <si>
    <t>071.01.03.03.35</t>
  </si>
  <si>
    <t>NAT HLA flight operation and navigation procedures State that the pre-flight procedures for any NAT HLA flight must include a Universal Time Coordinated (UTC) time check. Source: NAT 007, 8.2.2</t>
  </si>
  <si>
    <t xml:space="preserve">North Atlantic High Level Airspace (NAT HLA) flight operation and navigation procedures </t>
  </si>
  <si>
    <t>NAT 007, 6.2.60, 6.2.61</t>
  </si>
  <si>
    <t xml:space="preserve">State that after leaving oceanic airspace, pilots must maintain their assigned Mach number in domestic controlled airspace unless and until the appropriate ATC unit authorises a change. </t>
  </si>
  <si>
    <t>071.01.03.03.34</t>
  </si>
  <si>
    <t>State that after leaving oceanic airspace, pilots must maintain their assigned Mach number in domestic controlled airspace unless and until the appropriate ATC unit authorises a change. Source: NAT 007, 7.4.1</t>
  </si>
  <si>
    <t>NAT 007, 1.3.1-1.3.2; 11.4.2. Note since 2019 in NAT HLA Operations Without an Assigned Fixed Speed (OWAFS, e.g. cost index operations) can alternately be used, but the Mach Number Technique is applied when determined by ATC.</t>
  </si>
  <si>
    <t xml:space="preserve">Application of the Mach number technique (NAT HLA)  State that practical experience has shown that when two or more turbojet aircraft, operating along the same route at the same flight level, maintain the same Mach number, they are more likely to maintain a constant time interval between each other than when using other methods. </t>
  </si>
  <si>
    <t>071.01.03.03.33</t>
  </si>
  <si>
    <t>Application of the Mach number technique (NAT HLA) State that practical experience has shown that when two or more turbojet aircraft, operating along the same route at the same flight level, maintain the same Mach number, they are more likely to maintain a constant time interval between each other than when using other methods. Source: NAT 007, 7.2.1</t>
  </si>
  <si>
    <t>NAT 007, 5.1.6 - 5.1.9</t>
  </si>
  <si>
    <t>State that even with the growing use of data-link communications, a significant volume of NAT air–ground communications are conducted using voice on single sideband (SSB) HF frequencies. To support air–ground ATC communications in the North Atlantic Region, 24 HF frequencies have been allocated, in bands ranging from 2.8 to 18 MHz.</t>
  </si>
  <si>
    <t>071.01.03.03.32</t>
  </si>
  <si>
    <t>State that even with the growing use of data-link communications, a significant volume of NAT air–ground communications are conducted using voice on single sideband (SSB) HF frequencies. To support air–ground ATC communications in the North Atlantic Region, 24 HF frequencies have been allocated, in bands ranging from 2.8 to 18 MHz. Source: NAT 007, 6.1.3</t>
  </si>
  <si>
    <t>NAT 007, 8.4.1</t>
  </si>
  <si>
    <t xml:space="preserve">State that all turbine-engined aeroplanes having a maximum certified take-off mass exceeding 5 700 kg or authorised to carry more than 19 passengers are required to carry and operate airborne collision avoidance system (ACAS) II in the NAT Region. </t>
  </si>
  <si>
    <t>071.01.03.03.31</t>
  </si>
  <si>
    <t>State that all turbine-engined aeroplanes having a maximum certified take-off mass exceeding 5 700 kg or authorised to carry more than 19 passengers are required to carry and operate airborne collision avoidance system (ACAS) II in the NAT Region. Source: NAT 007, 6.9.1</t>
  </si>
  <si>
    <t>NAT 007, 5.5.2</t>
  </si>
  <si>
    <t xml:space="preserve">State that any pilot, who provides position reports via data link and encounters significant meteorological phenomena (such as moderate/severe turbulence or icing, volcanic ash or thunderstorms), should report this information. </t>
  </si>
  <si>
    <t>071.01.03.03.30</t>
  </si>
  <si>
    <t>State that any pilot, who provides position reports via data link and encounters significant meteorological phenomena (such as moderate/severe turbulence or icing, volcanic ash or thunderstorms), should report this information. Source: NAT 007, 6.5.2</t>
  </si>
  <si>
    <t>NAT 007, 5.2.2</t>
  </si>
  <si>
    <t xml:space="preserve">State that an air-to-air VHF frequency has been established for worldwide use when aircraft are out of range of VHF ground stations which utilise the same or adjacent frequencies. This frequency, 123.450 MHz, is intended for pilot-to-pilot exchanges of operationally significant information. </t>
  </si>
  <si>
    <t>071.01.03.03.29</t>
  </si>
  <si>
    <t>State that an air-to-air VHF frequency has been established for worldwide use when aircraft are out of range of VHF ground stations which utilise the same or adjacent frequencies. This frequency, 123.45 MHz, is intended for pilot-to-pilot exchanges of operationally significant information. Source: NAT 007, 6.2.2</t>
  </si>
  <si>
    <t>NAT 007, 5.1.29</t>
  </si>
  <si>
    <t xml:space="preserve">State that since oceanic traffic typically communicates with ATC through aeradio facilities, a satellite communication (SATVOICE) call, made due to unforeseen inability to communicate by other means, should be made to such a facility rather than the ATC centre, unless the urgency of the communication dictates otherwise. </t>
  </si>
  <si>
    <t>071.01.03.03.28</t>
  </si>
  <si>
    <t>State that since oceanic traffic typically communicates with ATC through aeradio facilities, a satellite communication (SATCOM) call, made due to unforeseen inability to communicate by other means, should be made to such a facility rather than the ATC centre, unless the urgency of the communication dictates otherwise. Source: NAT 007, 6.1.17</t>
  </si>
  <si>
    <t>NAT 007, 5.1.7, 5.1.10</t>
  </si>
  <si>
    <t xml:space="preserve">State that frequencies from the lower HF bands tend to be used for communications during night-time and those from the higher bands during daytime. When initiating contact with an aeradio station, the pilot should state the HF frequency in use. </t>
  </si>
  <si>
    <t>071.01.03.03.27</t>
  </si>
  <si>
    <t>State that frequencies from the lower HF bands tend to be used for communications during night-time and those from the higher bands during daytime. Generally, in NAT, frequencies of less than 7 MHz are utilised at night and frequencies greater than 8 MHz are utilised during the day. When initiating contact with an aeradio station, the pilot should state the HF frequency in use. Source: NAT 007, 6.1.4 and 6.1.7</t>
  </si>
  <si>
    <t>NAT 007, 5.1.4</t>
  </si>
  <si>
    <t xml:space="preserve">State that messages are relayed from the ground station to the air traffic controllers of the relevant OACC for action. </t>
  </si>
  <si>
    <t>071.01.03.03.26</t>
  </si>
  <si>
    <t>State that messages are relayed from the ground station to the air traffic controllers of the relevant OAC for action. Source: NAT 007, 6.1.1</t>
  </si>
  <si>
    <t xml:space="preserve">Communications and position-reporting procedures  State that pilots communicate with OACCs via aeradio stations staffed by communicators who have no executive ATC authority. </t>
  </si>
  <si>
    <t>071.01.03.03.25</t>
  </si>
  <si>
    <t>Communications and position-reporting procedures State that pilots communicate with OACs via aeradio stations staffed by communicators who have no executive ATC authority. Source: NAT 007, 6.1.1</t>
  </si>
  <si>
    <t>The LO is out of date, the RCL is now applicable and that does not include the route but does include the ETA at the OEP. See NAT 007 6.2.27</t>
  </si>
  <si>
    <t xml:space="preserve">State that there are three elements to an oceanic clearance: route, speed, and flight level, and that these elements serve to provide for the three basic elements of separation: lateral, longitudinal, and vertical. </t>
  </si>
  <si>
    <t>071.01.03.03.24</t>
  </si>
  <si>
    <t>State that there are three elements to an oceanic clearance: route, Mach number, and flight level, and that these elements serve to provide for the three basic elements of separation: lateral, longitudinal, and vertical. Source: NAT 007, 5.1.1</t>
  </si>
  <si>
    <t>The LO is out of date, this item is no longer covered in NAT 007</t>
  </si>
  <si>
    <t xml:space="preserve">State that if the entry point of the oceanic route for which the flight is cleared differs from that originally requested or the oceanic flight level differs from the current flight level, the pilot is responsible for requesting and obtaining the necessary domestic re-clearance. </t>
  </si>
  <si>
    <t>071.01.03.03.23</t>
  </si>
  <si>
    <t>State that if the entry point of the oceanic route for which the flight is cleared differs from that originally requested or the oceanic flight level differs from the current flight level, the pilot is responsible for requesting and obtaining the necessary domestic reclearance. Source: NAT 007, 5.1.9</t>
  </si>
  <si>
    <t xml:space="preserve">State that pilots should pay particular attention when the issued clearance differs from the flight plan as a significant proportion of navigation errors investigated in the NAT Region involve aircraft which have followed their flight plan rather than the differing clearance. </t>
  </si>
  <si>
    <t>071.01.03.03.22</t>
  </si>
  <si>
    <t>State that pilots should pay particular attention when the issued clearance differs from the flight plan as a significant proportion of navigation errors investigated in the NAT Region involve aircraft which have followed their flight plan rather than the differing clearance. Source: NAT 007, 5.1.8</t>
  </si>
  <si>
    <t>NAT 007, 5.3.1-5.3.4 Note that NAT 007 refers to designated reporting points and significant points listed on the flight plan</t>
  </si>
  <si>
    <t>State that after obtaining and reading back the clearance, the pilot should monitor the forward estimate for oceanic entry, and if this changes by 3 minutes or more, unless providing position reports via automatic dependent surveillance - contract (ADS-C), the pilot must pass a revised estimate on to ATC.</t>
  </si>
  <si>
    <t>071.01.03.03.21</t>
  </si>
  <si>
    <t>State that after obtaining and reading back the clearance, the pilot should monitor the forward estimate for oceanic entry, and if this changes by 3 minutes or more, unless providing position reports via automatic dependent surveillance - contract (ADS-C), the pilot must pass a revised estimate on to ATC. Source: NAT 007, 5.1.7</t>
  </si>
  <si>
    <t>Not in NAT 007. The LO is out of date. The crew must notify the ATS unit as soon as practicable. Oceanic clearances are no longer provided.</t>
  </si>
  <si>
    <t>State that if an aircraft encounters, whilst en-route to the NAT Oceanic Airspace, an in-flight equipment failure relevant to the airspace, then the pilot must advise ATC when requesting oceanic clearance.</t>
  </si>
  <si>
    <t>071.01.03.03.20</t>
  </si>
  <si>
    <t>State that if an aircraft, which would normally be RVSM- or NAT HLA-approved, encounters, whilst en-route to the NAT Oceanic Airspace, a critical in-flight equipment failure, or at dispatch is unable to meet the MEL requirements for RVSM or NAT HLA approval of the flight, then the pilot must advise ATC at initial contact when requesting oceanic clearance. Source: NAT 007, 5.1.6</t>
  </si>
  <si>
    <t>NAT 007, 16.6.26 The LO is out of date, the Request for Clearance (RCL) is used, not oceanic clearance. ECQB questions refer to the RCL.</t>
  </si>
  <si>
    <t xml:space="preserve">State that at some aerodromes which are situated close to oceanic boundaries, the oceanic clearance must be obtained before departure. </t>
  </si>
  <si>
    <t>071.01.03.03.19</t>
  </si>
  <si>
    <t>State that at some aerodromes which are situated close to oceanic boundaries, the oceanic clearance must be obtained before departure. Source: NAT 007, 5.1.5</t>
  </si>
  <si>
    <t>NAT 007, 4.1.12; 6.2.27</t>
  </si>
  <si>
    <t xml:space="preserve">State that pilots should notify the oceanic area control centre (OAC) of the maximum acceptable flight level possible at the boundary. </t>
  </si>
  <si>
    <t>071.01.03.03.18</t>
  </si>
  <si>
    <t>State that pilots should notify the oceanic area control centre (OAC) of the maximum acceptable flight level possible at the boundary. Source: NAT 007, 5.1.3</t>
  </si>
  <si>
    <t>071.01.03.03.17</t>
  </si>
  <si>
    <t>Oceanic ATC clearances State that it is recommended that pilots should request their oceanic clearance at least 40 minutes prior to the oceanic entry point estimated time of arrival (ETA). Source: NAT 007, 5.1.2</t>
  </si>
  <si>
    <t>NAT 007, Chapter 4 Flight Planning - Flight Levels; SERA Appendix 3</t>
  </si>
  <si>
    <t xml:space="preserve">Selection of cruising altitude. Specify the appropriate cruising levels for normal long-range IFR flights and for those operating on the North Atlantic OTS. </t>
  </si>
  <si>
    <t>071.01.03.03.16</t>
  </si>
  <si>
    <t>Selection of cruising altitude. Specify the appropriate cruising levels for normal long-range IFR flights and for those operating on the North Atlantic OTS. Source: NAT 007, Chapter 4 Flight Planning - Flight Levels; SERA</t>
  </si>
  <si>
    <t>NAT 007, 4.1.9</t>
  </si>
  <si>
    <t xml:space="preserve">State which flight levels are to be planned on random tracks or outside OTS periods. </t>
  </si>
  <si>
    <t>071.01.03.03.15</t>
  </si>
  <si>
    <t>State which flight levels are to be planned on random tracks or outside OTS periods. Source: NAT 007, 4.1.13</t>
  </si>
  <si>
    <t>NAT 007, 4.1.10; 4.1.11</t>
  </si>
  <si>
    <t xml:space="preserve">State which flight levels are available on OTS tracks during OTS periods. </t>
  </si>
  <si>
    <t>071.01.03.03.14</t>
  </si>
  <si>
    <t>State which flight levels are available on OTS tracks during OTS periods. Source: NAT 007, 4.1.10; 4.1.11 &amp; 4.1.12 (dates not required)</t>
  </si>
  <si>
    <t>NAT 007, 4.1.6 Routings</t>
  </si>
  <si>
    <t xml:space="preserve">State that during the hours of validity of the OTS, operators are encouraged to plan flights:  in accordance with the OTS;  or along a route to join or leave an outer track of the OTS;  or on a random route to remain clear of the OTS, either laterally or vertically. </t>
  </si>
  <si>
    <t>071.01.03.03.13</t>
  </si>
  <si>
    <t>State that during the hours of validity of the OTS, operators are encouraged to plan flights: in accordance with the OTS; or along a route to join or leave an outer track of the OTS; or on a random route to remain clear of the OTS, either laterally or vertically. Source: NAT 007, 4.1.4</t>
  </si>
  <si>
    <t>ICAO Doc 7030, North Atlantic (NAT) Regional Supplementary Procedures, Chapter 2, 2.1.9.1.1</t>
  </si>
  <si>
    <t xml:space="preserve">State that all flights should plan to operate on great-circle tracks joining successive significant waypoints. </t>
  </si>
  <si>
    <t>071.01.03.03.12</t>
  </si>
  <si>
    <t>State that all flights should plan to operate on great-circle tracks joining successive significant waypoints. Source: NAT 007, 4.1.3</t>
  </si>
  <si>
    <t>NAT 007, 3.3 Route structures adjacent to the NAT HLA</t>
  </si>
  <si>
    <t xml:space="preserve">Describe the function of the North American Routes (NARs) and Shannon Oceanic Transition Area (SOTA) and Northern Oceanic Transition Area (NOTA). </t>
  </si>
  <si>
    <t>071.01.03.03.11</t>
  </si>
  <si>
    <t>Describe the function of the North American Routes (NARs) and Shannon Oceanic Transition Area (SOTA) and Northern Oceanic Transition Area (NOTA). Source: NAT 007, 3.3 Route structures adjacent to the NAT HLA</t>
  </si>
  <si>
    <t>NAT 007, 3.2 Routes within the NAT HLA</t>
  </si>
  <si>
    <t xml:space="preserve">Illustrate routes between northern Europe and the Spain/Canaries/Lisbon flight information region (FIR) within NAT HLA. </t>
  </si>
  <si>
    <t>071.01.03.03.10</t>
  </si>
  <si>
    <t>Illustrate routes between northern Europe and the Spain/Canaries/Lisbon flight information region (FIR) (T9, T13 and T16) within NAT HLA. Source: NAT 007, 3.2 Other routes within the NAT HLA</t>
  </si>
  <si>
    <t>NAT 007, 2.3 The NAT track message</t>
  </si>
  <si>
    <t xml:space="preserve">Describe the NAT track message. </t>
  </si>
  <si>
    <t>071.01.03.03.09</t>
  </si>
  <si>
    <t>Describe the NAT track message. Source: NAT 007, 2.3 The NAT track message</t>
  </si>
  <si>
    <t>NAT 007, 2.4 OTS Changeover periods</t>
  </si>
  <si>
    <t xml:space="preserve">State the OTS changeover periods. </t>
  </si>
  <si>
    <t>071.01.03.03.08</t>
  </si>
  <si>
    <t>State the OTS changeover periods. Source: NAT 007, 2.4 OTS Changeover periods</t>
  </si>
  <si>
    <t>NAT 007, 2.1 GENERAL; 2.2 Construction of the organised track system (OTS); Note: includes also PBCS</t>
  </si>
  <si>
    <t xml:space="preserve">Describe the organised track system (OTS). </t>
  </si>
  <si>
    <t>071.01.03.03.07</t>
  </si>
  <si>
    <t>Describe the organised track system (OTS). Source: NAT 007, 2.1 GENERAL; 2.2 Construction of the organised track system (OTS)</t>
  </si>
  <si>
    <t>NAT 007, 1.8.1; 1.9 on Performance-Based Communication and Surveillance (PBCS)</t>
  </si>
  <si>
    <t>Explain why the horizontal (i.e. latitudinal and longitudinal) and vertical navigation performance of operators within NAT HLA is monitored on a continual basis.</t>
  </si>
  <si>
    <t>071.01.03.03.06</t>
  </si>
  <si>
    <t>Explain why the horizontal (i.e. latitudinal and longitudinal) and vertical navigation performance of operators within NAT HLA is monitored on a continual basis. Source: NAT 007, 1.9.1</t>
  </si>
  <si>
    <t>NAT 007 no longer allows this for "normal" NAT HLA operations. The LO is aligned to old provisions and is not covered in the ECQB.</t>
  </si>
  <si>
    <t>Describe the routes for aircraft with short-range navigation equipment only.</t>
  </si>
  <si>
    <t>071.01.03.03.05</t>
  </si>
  <si>
    <t>Describe the routes for aircraft with short-range navigation equipment only. Source: NAT 007, 1.4.2; 1.4.3</t>
  </si>
  <si>
    <t>The "Blue Spruce Routes" are no longer included in the NAT HLA, the LO is aligned to old provisions and is not covered in the ECQB</t>
  </si>
  <si>
    <t>Describe the routes for aircraft with only one long-range navigation system (LRNS).</t>
  </si>
  <si>
    <t>071.01.03.03.04</t>
  </si>
  <si>
    <t>Describe the routes for aircraft with only one long-range navigation system (LRNS). Source: NAT 007, 1.4.1</t>
  </si>
  <si>
    <t>NAT 007, 1.1.2 - 1.1.8; 1.2.1-1.2.2; 1.3.1-1.3.3; 1.3.6</t>
  </si>
  <si>
    <t>State the NAT HLA operations.</t>
  </si>
  <si>
    <t>071.01.03.03.03</t>
  </si>
  <si>
    <t>State the NAT HLA operations. Source: NAT 007, 1.1.2; 1.1.3; 1.1.5; 1.1.6; 1.1.7; 1.2.1; 1.2.2; 1.3.1; 1.3.2; 1.3.6; 1.3.7; 1.3.8</t>
  </si>
  <si>
    <t>NAT 007, Abbreviations</t>
  </si>
  <si>
    <t xml:space="preserve">Define the following acronyms:  LRNS, MASPS, NAT HLA, OCA, OTS, PRM, RVSM, SLOP, and WATRS. </t>
  </si>
  <si>
    <t>071.01.03.03.02</t>
  </si>
  <si>
    <t>Define the following acronyms: LRNS, MASPS, NAT HLA, OCA, OTS, PRM, RVSM, SLOP, and WATRS. Source: NAT 007, Glossary of Terms</t>
  </si>
  <si>
    <t>NAT 007, 1.1.1</t>
  </si>
  <si>
    <t>State the lateral dimensions (in general terms) and vertical limits of the NAT HLA.</t>
  </si>
  <si>
    <t>071.01.03.03.01</t>
  </si>
  <si>
    <t>State the lateral dimensions (in general terms) and vertical limits of the NAT HLA. Source: NAT 007, 17.1 GENERAL: 17.1.1 and 17.1.2</t>
  </si>
  <si>
    <t>NAT Region  North Atlantic Operations and Airspace Manual</t>
  </si>
  <si>
    <t>ICAO Doc 7030; 
NAT 007 2025-v1.1</t>
  </si>
  <si>
    <t>North Atlantic High Level Airspace (NAT HLA)</t>
  </si>
  <si>
    <t>071.01.03.03</t>
  </si>
  <si>
    <t>NAT 007, 9 Procedures in the event of navigation system degradation or failure (not including detailed information on route structures and their coordinates); NAT 007, 6.2 'Flight operations and navigation procedures'; , 6.3 General procedures and 6.5 Older aircraft systems</t>
  </si>
  <si>
    <t xml:space="preserve">Describe what precautions can be taken when operating in the area of compass unreliability as a contingency against INS failure.  </t>
  </si>
  <si>
    <t>071.01.03.02.13</t>
  </si>
  <si>
    <t>Describe what precautions can be taken when operating in the area of compass unreliability as a contingency against INS failure. Source: NAT 007, Chapter 12 Procedures in the event of navigation system degradation or failure (not including detailed information on route structures and their coordinates); NAT 007, Chapter 8 (Master document - position plotting)</t>
  </si>
  <si>
    <t xml:space="preserve">NAT 007, 4.2 Flight planning requirements </t>
  </si>
  <si>
    <t xml:space="preserve">Describe how the desired random route must be specified in the ATC flight plan. </t>
  </si>
  <si>
    <t>071.01.03.02.12</t>
  </si>
  <si>
    <t>Describe how the desired random route must be specified in the ATC flight plan. Source: NAT 007, 4.2 Flight planning requirements on specific routes</t>
  </si>
  <si>
    <t>ICAO Doc 7030, NAT 2.1 General; NAT 007, 4.2 Flight Planning on Random Routes in a Predominantly North - South Direction</t>
  </si>
  <si>
    <t xml:space="preserve">Specify the method by which planned tracks for random routes are defined for flights operating predominantly in a north–south direction. </t>
  </si>
  <si>
    <t>071.01.03.02.11</t>
  </si>
  <si>
    <t>Specify the method by which planned tracks for random routes are defined for flights operating predominantly in a north–south direction. Source: ICAO Doc 7030, NAT 2.1.9 Route; NAT 007, Chapter 4 (Flights Planning on Random Routes in a Predominantly North - South Direction)</t>
  </si>
  <si>
    <t>ICAO Doc 7030, NAT 2.1 General; NAT 007, 4.2 - Flight Planning on Random Route Segments in a Predominantly East - West Direction and Predominantly North - South Direction</t>
  </si>
  <si>
    <t>State the maximum flight time recommended between significant points on random routes.</t>
  </si>
  <si>
    <t>071.01.03.02.10</t>
  </si>
  <si>
    <t>State the maximum flight time recommended between significant points on random routes. Source: ICAO Doc 7030, NAT 2.1.9 Route; NAT 007, Chapter 4 (Flights Planning on Random Route Segments in a Predominantly East - West Direction &amp; Predominantly North - South Direction)</t>
  </si>
  <si>
    <t>ICAO Doc 7030, NAT 2.1 General; NAT 007, 4.2 - Flight Planning on Random Route Segments in a Predominantly East - West Direction</t>
  </si>
  <si>
    <t>Specify the method by which planned tracks are defined (by latitude and longitude) in the NAT airspace: when operating predominately in an east–west direction south of 70 degrees N, and when operating predominately in an east–west direction north of 70 degrees N.</t>
  </si>
  <si>
    <t>071.01.03.02.09</t>
  </si>
  <si>
    <t>Specify the method by which planned tracks are defined (by latitude and longitude) in the NAT airspace: when operating predominately in an east–west direction south of 70°N, and when operating predominately in an east–west direction north of 70°N. Source: ICAO Doc 7030, NAT 2.1.9 Route; NAT 007, Chapter 4 (Flights Planning on Random Route Segments in a Predominantly East - West Direction)</t>
  </si>
  <si>
    <t>ICAO Doc 7030, NAT 2.1 General; NAT 007, Chapter 4 Flight Planning; NAT 007, 11.6 Dispatch functions: Flight planning;</t>
  </si>
  <si>
    <t xml:space="preserve">Describe determination of tracks and courses for random routes in NAT airspace. </t>
  </si>
  <si>
    <t>071.01.03.02.08</t>
  </si>
  <si>
    <t>Describe determination of tracks and courses for random routes in NAT airspace. Source: ICAO Doc 7030, NAT 2.1.9.1 General; NAT 007, 2.1.3; NAT 007, Chapter 4 Flight Planning</t>
  </si>
  <si>
    <t>NAT 007, Chapter 10 Special procedures for in-flight contingencies</t>
  </si>
  <si>
    <t xml:space="preserve">Describe the subsequent action for aircraft able to maintain assigned flight level and for aircraft unable to maintain assigned flight level. </t>
  </si>
  <si>
    <t>071.01.03.02.07</t>
  </si>
  <si>
    <t>Describe the subsequent action for aircraft able to maintain assigned flight level and for aircraft unable to maintain assigned flight level. Source: NAT 007, Chapter 13 Special procedures for in-flight contingencies</t>
  </si>
  <si>
    <t xml:space="preserve">Describe the recommended initial action if an aircraft is unable to obtain a revised ATC clearance. </t>
  </si>
  <si>
    <t>071.01.03.02.06</t>
  </si>
  <si>
    <t>Describe the recommended initial action if an aircraft is unable to obtain a revised ATC clearance. Source: NAT 007, Chapter 13 Special procedures for in-flight contingencies</t>
  </si>
  <si>
    <t>NAT 007, 5.6 HF Communications failure</t>
  </si>
  <si>
    <t xml:space="preserve">Describe the ICAO procedures applicable in NAT airspace in case of radio-communication failure. </t>
  </si>
  <si>
    <t>071.01.03.02.05</t>
  </si>
  <si>
    <t>Describe the ICAO procedures applicable in NAT airspace in case of radio-communication failure. Source: NAT 007, 6.6 HF Communications failure</t>
  </si>
  <si>
    <t>NAT 007, 10.1 Introduction; 10.2 General procedures</t>
  </si>
  <si>
    <t xml:space="preserve">Describe the general ICAO procedures applicable in NAT airspace if the aircraft is unable to continue the flight in accordance with its air traffic control (ATC) clearance. </t>
  </si>
  <si>
    <t>071.01.03.02.04</t>
  </si>
  <si>
    <t>Describe the general ICAO procedures applicable in NAT airspace if the aircraft is unable to continue the flight in accordance with its air traffic control (ATC) clearance. Source: NAT 007, 13.2 General procedures</t>
  </si>
  <si>
    <t>NAT 007, Chapter 9 Procedures in the event of navigation system degradation or failure</t>
  </si>
  <si>
    <t xml:space="preserve">Describe by what emergency means course and inertial navigation system (INS) can be cross-checked in the case of three navigation systems and two navigation systems. </t>
  </si>
  <si>
    <t>071.01.03.02.03</t>
  </si>
  <si>
    <t>Describe by what emergency means course and inertial navigation system (INS) can be cross-checked in the case of three navigation systems and two navigation systems. Source: NAT 007, Chapter 12 Procedures in the event of navigation system degradation or failure</t>
  </si>
  <si>
    <t xml:space="preserve">Describe the possible indications of navigation system degradation, including any system-generated warning. </t>
  </si>
  <si>
    <t>071.01.03.02.02</t>
  </si>
  <si>
    <t>Describe the possible indications of navigation system degradation, including any system-generated warning. Source: NAT 007, Chapter 12 Procedures in the event of navigation system degradation or failure</t>
  </si>
  <si>
    <t>NAT 007, 1.3.8 Flight Crew Training</t>
  </si>
  <si>
    <t xml:space="preserve">According to ICAO Doc 7030, explain that special rules apply to the North Atlantic (NAT) Region, and crews need to be specifically trained before flying in this area. </t>
  </si>
  <si>
    <t>071.01.03.02.01</t>
  </si>
  <si>
    <t>According to ICAO Doc 7030, explain that special rules apply to the North Atlantic (NAT) Region, and crews need to be specifically trained before flying in this area. Source: NAT 007, 1.3.8 Crew Training</t>
  </si>
  <si>
    <t>ICAO Doc 7030 ‘Regional Supplementary Procedures — North Atlantic Operations and Airspace Manual’; NAT 007 2025 v1.1</t>
  </si>
  <si>
    <t>Transoceanic and polar flights  (ICAO Doc 7030 ‘Regional Supplementary Procedures - North Atlantic Operations and Airspace Manual’)</t>
  </si>
  <si>
    <t>071.01.03.02</t>
  </si>
  <si>
    <t>See above under 071.01.03.01</t>
  </si>
  <si>
    <t>State the factors to be considered in the selection of an en-route alternate aerodrome.</t>
  </si>
  <si>
    <t>071.01.03.01.08</t>
  </si>
  <si>
    <t>State the factors to be considered in the selection of an en-route alternate aerodrome. Source: Point CAT.OP.MPA.185 ‘Planning minima for IFR flights - aeroplanes’</t>
  </si>
  <si>
    <t>State the factors to be considered in the selection of a destination alternate aerodrome.</t>
  </si>
  <si>
    <t>071.01.03.01.07</t>
  </si>
  <si>
    <t>State the factors to be considered in the selection of a destination alternate aerodrome. Source: Point CAT.OP.MPA.185 ‘Planning minima for IFR flights - aeroplanes’; Point CAT.OP.MPA.186 ‘Planning minima for IFR flights - helicopters’</t>
  </si>
  <si>
    <t>State when two destination alternates must be selected.</t>
  </si>
  <si>
    <t>071.01.03.01.06</t>
  </si>
  <si>
    <t>State when two destination alternates must be selected. Source: Point CAT.OP.MPA.180 ‘Selection of aerodromes - aeroplanes’; Point CAT.OP.MPA.181 ‘Selection of aerodromes and operating sites - helicopters’</t>
  </si>
  <si>
    <t>See above under 071.01.03.01 and also SPA.HOFO.120, §(a), 'Selection of aerodromes and operating sites'</t>
  </si>
  <si>
    <t>State when a destination alternate need not be selected.</t>
  </si>
  <si>
    <t>071.01.03.01.05</t>
  </si>
  <si>
    <t>State when a destination alternate need not be selected. Source: Point CAT.OP.MPA.180 ‘Selection of aerodromes - aeroplanes’; Point CAT.OP.MPA.181 ‘Selection of aerodromes and operating sites - helicopters’</t>
  </si>
  <si>
    <t>See above under 071.01.03.01 and also AMC1 CAT.OP.MPA.265(a) 'Take-off conditions - meteorological conditions for take-off - runwas'</t>
  </si>
  <si>
    <t>State the factors to be considered in the selection of a take-off alternate.</t>
  </si>
  <si>
    <t>071.01.03.01.04</t>
  </si>
  <si>
    <t>State the factors to be considered in the selection of a take-off alternate. Source: Point CAT.OP.MPA.185 ‘Planning minima for IFR flights - aeroplanes’; Point CAT.OP.MPA.186 ‘Planning minima for IFR flights - helicopters’</t>
  </si>
  <si>
    <t>State the maximum flight distance of a take-off alternate for: two-engined aeroplanes;  ETOPS-approved aeroplanes;  three- or four-engined aeroplanes.</t>
  </si>
  <si>
    <t>071.01.03.01.03</t>
  </si>
  <si>
    <t>State the maximum flight distance of a take-off alternate for: two-engined aeroplanes; ETOPS-approved aeroplanes; three- or four-engined aeroplanes. Source: Point CAT.OP.MPA.180 ‘Selection of aerodromes - aeroplanes’; Point CAT.OP.MPA.181 ‘Selection of aerodromes and operating sites - helicopters’</t>
  </si>
  <si>
    <t>State the circumstances in which a take-off alternate must be selected.</t>
  </si>
  <si>
    <t>071.01.03.01.02</t>
  </si>
  <si>
    <t>State the circumstances in which a take-off alternate must be selected. Source: Point CAT.OP.MPA.180 ‘Selection of aerodromes - aeroplanes; Point CAT.OP.MPA.181 ‘Selection of aerodromes and operating sites - helicopters’</t>
  </si>
  <si>
    <t>Minimum time routes: define and interpret minimum time route (route that gives the shortest flight time from departure to destination adhering to all ATC and airspace restrictions).</t>
  </si>
  <si>
    <t>071.01.03.01.01</t>
  </si>
  <si>
    <t>Minimum time routes: define and interpret minimum time route (route that gives the shortest flight time from departure to destination adhering to all ATC and airspace restrictions). Source: N/A</t>
  </si>
  <si>
    <t>CAT.OP.MPA.182 'Fuel/energy scheme – aerodrome selection policy – aeroplanes' &amp; associated AMCs and CAT.OP.MPA.185 'Fuel/energy scheme – in-flight fuel/energy management policy – aeroplanes' &amp; associated AMCs re. Basic fuel scheme, fuel scheme with variations for isolated aerodromes, reduced contingency fuel; CAT.OP.MPA.192 'Selection of aerodromes and operating sites – helicopters' &amp; associated AMCs, CAT.OP.MPA.195 'Fuel/energy scheme – in-flight fuel/energy management policy – helicopters' &amp; associated AMCs</t>
  </si>
  <si>
    <t>Flight management</t>
  </si>
  <si>
    <t>071.01.03.01</t>
  </si>
  <si>
    <t>Long-range flights</t>
  </si>
  <si>
    <t>071.01.03.00</t>
  </si>
  <si>
    <t>ORO.FTL.225 ‘Standby and duties at the airport’</t>
  </si>
  <si>
    <t>Explain the requirement regarding standby.</t>
  </si>
  <si>
    <t>071.01.02.12.07</t>
  </si>
  <si>
    <t>Explain the requirement regarding standby. Source: Point ORO.FTL.225 ‘Standby and duties at the airport’</t>
  </si>
  <si>
    <t>ORO.FTL.205 ‘Flight duty period (FDP)’, §(f) ‘Unforeseen circumstances in flight operations — commander’s discretion’</t>
  </si>
  <si>
    <t>Explain that it is the captain’s discretion to extend flight duty in case of unforeseen circumstances in actual flight operations.</t>
  </si>
  <si>
    <t>071.01.02.12.06</t>
  </si>
  <si>
    <t>Explain that it is the captain’s discretion to extend flight duty in case of unforeseen circumstances in actual flight operations. Source: Point ORO.FTL.205 ‘Flight duty period (FDP)’; Point ORO.FTL.205(f) ‘Unforeseen circumstances in flight operations - commander’s discretion’</t>
  </si>
  <si>
    <t>ORO.FTL.205 ‘Flight duty period (FDP)’, §(e)</t>
  </si>
  <si>
    <t>Explain the possible extension of flight duty period due to in-flight rest.</t>
  </si>
  <si>
    <t>071.01.02.12.05</t>
  </si>
  <si>
    <t>Explain the possible extension of flight duty period due to in-flight rest. Source: Point ORO.FTL.205 ‘Flight duty period (FDP)’; Point ORO.FTL.205(e) ‘Maximum daily FDP with the use of extensions due to in-flight rest’</t>
  </si>
  <si>
    <t>ORO.FTL.235 ‘Rest periods’</t>
  </si>
  <si>
    <t>Explain the requirements regarding rest periods.</t>
  </si>
  <si>
    <t>071.01.02.12.04</t>
  </si>
  <si>
    <t>Explain the requirements regarding rest periods. Source: Point ORO.FTL.235 ‘Rest periods’</t>
  </si>
  <si>
    <t>ORO.FTL.205 ‘Flight duty period (FDP)’;  ORO.FTL.205(b) ‘Basic maximum daily FDP’ (use of the tables but not their memorisation)</t>
  </si>
  <si>
    <t>Explain the requirements regarding the maximum daily flight duty period.</t>
  </si>
  <si>
    <t>071.01.02.12.03</t>
  </si>
  <si>
    <t>Explain the requirements regarding the maximum daily flight duty period. Source: Point ORO.FTL.205 ‘Flight duty period (FDP)’; Point ORO.FTL.205(b) ‘Basic maximum daily FDP’ (use of the tables but not memorisation)</t>
  </si>
  <si>
    <t>ORO.FTL.200 ‘Home base’; 
ORO.FTL.210 ‘Flight times and duty periods’</t>
  </si>
  <si>
    <t>Explain the flight and duty time limitations.</t>
  </si>
  <si>
    <t>071.01.02.12.02</t>
  </si>
  <si>
    <t>Explain the flight and duty time limitations. Source: Point ORO.FTL.200 ‘Home base’; Point ORO.FTL.210 ‘Flight times and duty periods’</t>
  </si>
  <si>
    <t>ORO.FTL.100 ‘Scope’; 
ORO.FTL.105 ‘Definitions’ (including use of Table 1 but not its memorisation)</t>
  </si>
  <si>
    <t>Explain the definitions used for the regulation of flight time limitations.</t>
  </si>
  <si>
    <t>071.01.02.12.01</t>
  </si>
  <si>
    <t>Explain the definitions used for the regulation of flight time limitations. Source: Point ORO.FTL.100 ‘Scope’; Point ORO.FTL.105 ‘Definitions’ (values of Table 1 excluded)</t>
  </si>
  <si>
    <t xml:space="preserve">Flight and duty time limitations and rest requirements </t>
  </si>
  <si>
    <t>071.01.02.12</t>
  </si>
  <si>
    <t>071.01.02.11</t>
  </si>
  <si>
    <t>CAT.GEN.MPA.115 ‘Personnel or crew members other than cabin crew in the passenger compartment’</t>
  </si>
  <si>
    <t>Explain what is the operator’s responsibility regarding the distinction between cabin crew members and additional crew members.</t>
  </si>
  <si>
    <t>071.01.02.10.06</t>
  </si>
  <si>
    <t>Explain what is the operator’s responsibility regarding the distinction between cabin crew members and additional crew members. Source: Point CAT.GEN.MPA.115 ‘Personnel or crew members other than cabin crew in the passenger compartment’</t>
  </si>
  <si>
    <t>ORO.CC.250 ‘Operation on more than one aircraft type or variant; AMC1 ORO.CC.250(b); GM1 ORO.CC.250</t>
  </si>
  <si>
    <t>Explain the conditions for operating on more than one aircraft type or variant.</t>
  </si>
  <si>
    <t>071.01.02.10.05</t>
  </si>
  <si>
    <t>Explain the conditions for operating on more than one aircraft type or variant. Source: Point ORO.CC.250 ‘Operation on more than one aircraft type or variant; AMC1 ORO.CC.250(b); GM1 ORO.CC.250</t>
  </si>
  <si>
    <t>ORO.CC.200 ‘Senior cabin crew member; AMC1 ORO.CC.200(c);(d);(e)</t>
  </si>
  <si>
    <t>Explain the requirements regarding senior cabin crew members.</t>
  </si>
  <si>
    <t>071.01.02.10.04</t>
  </si>
  <si>
    <t>Explain the requirements regarding senior cabin crew members. Source: Point ORO.CC.200 ‘Senior cabin crew member; AMC1 ORO.CC.200(c);(d);(e)</t>
  </si>
  <si>
    <t>ORO.CC.110 ‘Conditions for assignment to duties; ORO.CC.210 ‘Additional conditions for assignment to duties; GM1 ORO.CC.210(d)</t>
  </si>
  <si>
    <t>Explain the conditions and the additional conditions for assignment to duties.</t>
  </si>
  <si>
    <t>071.01.02.10.03</t>
  </si>
  <si>
    <t>Explain the conditions and the additional conditions for assignment to duties. Source: Point ORO.CC.110 ‘Conditions for assignment to duties; Point ORO.CC.210 ‘Additional conditions for assignment to duties; GM1 ORO.CC.210(d)</t>
  </si>
  <si>
    <t>ORO.CC.100 ‘Number and composition of cabin crew; AMC1 ORO.CC.100; GM1 ORO.CC.100; ORO.CC.205 ‘Reduction of the number of cabin crew during ground operations and in unforeseen circumstances’</t>
  </si>
  <si>
    <t>Detail the requirements regarding the number and composition of cabin crew.</t>
  </si>
  <si>
    <t>071.01.02.10.02</t>
  </si>
  <si>
    <t>Detail the requirements regarding the number and composition of cabin crew. Source: Point ORO.CC.100 ‘Number and composition of cabin crew; AMC1 ORO.CC.100; GM1 ORO.CC.100; Point ORO.CC.205 ‘Reduction of the number of cabin crew during ground operations and in unforeseen circumstances’</t>
  </si>
  <si>
    <t>Reg. (EU) 965/2012 as amended, Annex I ‘Definitions’</t>
  </si>
  <si>
    <t>Explain who is regarded as cabin crew member.</t>
  </si>
  <si>
    <t>071.01.02.10.01</t>
  </si>
  <si>
    <t>Explain who is regarded as cabin crew member. Source: Regulation (EU) No 965/2012, Annex I ‘Definitions’</t>
  </si>
  <si>
    <t>Cabin crew/crew members other than flight crew</t>
  </si>
  <si>
    <t>071.01.02.10</t>
  </si>
  <si>
    <t>ORO.FC.215 ‘Initial operator’s crew resource management (CRM) training’</t>
  </si>
  <si>
    <t>Explain the requirements for the initial operator’s crew resource management (CRM) training.</t>
  </si>
  <si>
    <t>071.01.02.09.15</t>
  </si>
  <si>
    <t>Explain the requirements for the initial operator’s crew resource management (CRM) training. Source: Point ORO.FC.215 ‘Initial operator’s crew resource management (CRM) training’</t>
  </si>
  <si>
    <t>CAT.GEN.MPA.135 ‘Admission to the flight crew compartment; CAT.GEN.MPA.165 ‘Method of carriage of persons; CAT.GEN.MPA.105 ‘Responsibilities of the commander’</t>
  </si>
  <si>
    <t>Explain the operator’s and commander’s responsibilities regarding persons on board, admission to the flight crew compartment and carriage of unauthorised persons or cargo.</t>
  </si>
  <si>
    <t>071.01.02.09.14</t>
  </si>
  <si>
    <t>Explain the operator’s and commander’s responsibilities regarding persons on board, admission to the flight crew compartment and carriage of unauthorised persons or cargo. Source: Point CAT.GEN.MPA.135 ‘Admission to the flight crew compartment; Point CAT.GEN.MPA.165 ‘Method of carriage of persons; Point CAT.GEN.MPA.105 ‘Responsibilities of the commander’</t>
  </si>
  <si>
    <t>CAT.GEN.MPA.100 ‘Crew responsibilities; CAT.GEN.MPA.105 ‘Responsibilities of the commander; CAT.GEN.MPA.110 ‘Authority of the commander’</t>
  </si>
  <si>
    <t>Explain the crew members’ responsibilities in the execution of their duties, and define the commander’s authority.</t>
  </si>
  <si>
    <t>071.01.02.09.13</t>
  </si>
  <si>
    <t>Explain the crew members’ responsibilities in the execution of their duties, and define the commander’s authority. Source: Point CAT.GEN.MPA.100 ‘Crew responsibilities; Point CAT.GEN.MPA.105 ‘Responsibilities of the commander; Point CAT.GEN.MPA.110 ‘Authority of the commander’</t>
  </si>
  <si>
    <t>Explain the requirement(s) for training records.</t>
  </si>
  <si>
    <t>071.01.02.09.12</t>
  </si>
  <si>
    <t>Explain the requirement(s) for training records. Source: Point ORO.MLR.115 ‘Record-keeping’</t>
  </si>
  <si>
    <t>Reg. 2021/2237 (Air Ops) removes this limitation from ORO.FC.240, the LO is out of date, no ECQB questions test this knowledge</t>
  </si>
  <si>
    <t>Explain that when a flight crew member operates both helicopters and aeroplanes, the operations are limited to one of each type.</t>
  </si>
  <si>
    <t>071.01.02.09.11</t>
  </si>
  <si>
    <t>Explain that when a flight crew member operates both helicopters and aeroplanes, the operations are limited to one of each type. Source: Point ORO.FC.240 ‘Operation on more than one type or variant’</t>
  </si>
  <si>
    <t>ORO.FC.140 ‘Operation on more than one type or variant’; ORO.FC.240 ‘Operation on more than one type or variant’; AMC1 ORO.FC.240, §(a)(1)</t>
  </si>
  <si>
    <t>Explain the requirement to operate on more than one aircraft type or variant.</t>
  </si>
  <si>
    <t>071.01.02.09.10</t>
  </si>
  <si>
    <t>Explain the requirement to operate on more than one aircraft type or variant. Source: Point ORO.FC.140 ‘Operation on more than one type or variant’; Point ORO.FC.240 ‘Operation on more than one type or variant’; AMC1 ORO.FC.240(a)(1)</t>
  </si>
  <si>
    <t>ORO.FC.105 ‘Designation as pilot-in-command/ commander’; AMC1 ORO.FC.105(b)(2);(c); GM1 ORO.FC.105(b)(2); AMC1 ORO.FC.105(c)</t>
  </si>
  <si>
    <t>Specify the route and aerodrome/heliport knowledge required for a PIC/commander.</t>
  </si>
  <si>
    <t>071.01.02.09.09</t>
  </si>
  <si>
    <t>Specify the route and aerodrome/heliport knowledge required for a PIC/commander. Source: Point ORO.FC.105 ‘Designation as pilot-in-command/ commander’; AMC1 ORO.FC.105(b)(2);(c); GM1 ORO.FC.105(b)(2); AMC1 ORO.FC.105(c)</t>
  </si>
  <si>
    <t>Reg. (EU) 1178/2011 as amended, FCL.060 ‘Recent experience’; AMC1 FCL.060(b)(1); GM1 FCL.060(b)(1)</t>
  </si>
  <si>
    <t>Explain the minimum recent experience requirements for the commander and the co-pilot.</t>
  </si>
  <si>
    <t>071.01.02.09.08</t>
  </si>
  <si>
    <t>Explain the minimum recent experience requirements for the commander and the co-pilot. Source: Point FCL.60 ‘Recent experience’; AMC1 FCL.60(b)(1); GM1 FCL.60(b)(1)</t>
  </si>
  <si>
    <t xml:space="preserve">ORO.FC.235 ‘Pilot qualification to operate in either pilot’s seat - aeroplanes’; GM1 ORO.FC.235(e);(f) ; ORO.FC.236 ‘Pilot qualification to operate in either pilot’s seat - helicopers'; AMC1 ORO.FC.236'
 </t>
  </si>
  <si>
    <t>Explain the requirement for a pilot to operate on either pilot’s seat.</t>
  </si>
  <si>
    <t>071.01.02.09.07</t>
  </si>
  <si>
    <t>Explain the requirement for a pilot to operate on either pilot’s seat. Source: Point ORO.FC.235 ‘Pilot qualification to operate in either pilot’s seat’; AMC1 ORO.FC.235(d); GM1 ORO.FC.235(f);(g)</t>
  </si>
  <si>
    <t>ORO.FC.230 ‘Recurrent training and checking’</t>
  </si>
  <si>
    <t>Explain the requirement for recurrent training and checking.</t>
  </si>
  <si>
    <t>071.01.02.09.06</t>
  </si>
  <si>
    <t>Explain the requirement for recurrent training and checking. Source: Point ORO.FC.230 ‘Recurrent training and checking’</t>
  </si>
  <si>
    <t>ORO.FC.A.250 ‘Commanders holding a CPL(A)’; ORO.FC.H.250 'Commanders holding a CPL(H)'</t>
  </si>
  <si>
    <t>Explain the minimum qualification requirements to operate as a commander.</t>
  </si>
  <si>
    <t>071.01.02.09.05</t>
  </si>
  <si>
    <t>Explain the minimum qualification requirements to operate as a commander. Source: Point ORO.FC.A.250 ‘Commanders holding a CPL(A)’</t>
  </si>
  <si>
    <t>ORO.FC.205 ‘Command course’</t>
  </si>
  <si>
    <t xml:space="preserve">Explain the conditions for upgrade from co-pilot to commander. </t>
  </si>
  <si>
    <t>071.01.02.09.04</t>
  </si>
  <si>
    <t>Explain the conditions for upgrade from co-pilot to commander. Source: Point ORO.FC.205 ‘Command course’</t>
  </si>
  <si>
    <t>ORO.FC.125 ‘Differences training and familiarisation training’; AMC1 ORO.FC.125</t>
  </si>
  <si>
    <t xml:space="preserve">Explain the requirement for differences training and familiarisation training. </t>
  </si>
  <si>
    <t>071.01.02.09.03</t>
  </si>
  <si>
    <t>Explain the requirement for differences training and familiarisation training. Source: Point ORO.FC.125 ‘Differences training and familiarisation training’; AMC1 ORO.FC.125</t>
  </si>
  <si>
    <t>ORO.FC.120 ‘Operator conversion training’; ORO.FC.145 ‘Provision of training’; ORO.FC.220 ‘Operator conversion training and checking’; and related AMCs/GM</t>
  </si>
  <si>
    <t xml:space="preserve">Explain the requirement for conversion training and checking. </t>
  </si>
  <si>
    <t>071.01.02.09.02</t>
  </si>
  <si>
    <t>Explain the requirement for conversion training and checking. Source: Point ORO.FC.120 ‘Operator conversion training’; Point ORO.FC.145 ‘Provision of training’; Point ORO.FC.220 ‘Operator conversion training and checking’; and related AMCs/GM</t>
  </si>
  <si>
    <t>ORO.FC.100 ‘Composition of flight crew'; GM1 ORO.FC.100(c) 'Licence and ratings in accordance with Reg. 1178/2011'; ORO.FC.105 ‘Designation as pilot-in-command/commander’; AMC1 ORO.FC.105(b)(2);(c); GM1 ORO.FC.105(b)(2); AMC1 ORO.FC.105(c); ORO.FC.110 ‘Flight engineer’; ORO.FC.115 ‘Crew resource management (CRM) training’; ORO.FC.200 ‘Composition of flight crew’; AMC1 ORO.FC.200(a); ORO.FC.A.201 ‘In-flight relief of flight crew members’; ORO.FC.202 'Single-pilot operations under IFR or at night'</t>
  </si>
  <si>
    <t>Explain the requirement regarding flight crew composition and in-flight relief.</t>
  </si>
  <si>
    <t>071.01.02.09.01</t>
  </si>
  <si>
    <t>Explain the requirement regarding flight crew composition and in-flight relief. Source: Point ORO.FC.100 ‘Composition of flight crew; AMC1 ORO.FC.100(c); Point ORO.FC.105 ‘Designation as pilot-in-command/commander’; AMC1 ORO.FC.105(b)(2);(c); GM1 ORO.FC.105 (b)(2); AMC1 ORO.FC.105(c); Point ORO.FC.110 ‘Flight engineer’; Point ORO.FC.115 ‘Crew resource management (CRM) training’; Point ORO.FC.200 ‘Composition of flight crew’; AMC1 ORO.FC.200(a); Point ORO.FC.A.201 ‘In-flight relief of flight crew members’; Point ORO.FC.202 Single-pilot operations under IFR or at night</t>
  </si>
  <si>
    <t>Flight crew</t>
  </si>
  <si>
    <t>071.01.02.09</t>
  </si>
  <si>
    <t>071.01.02.08</t>
  </si>
  <si>
    <t>CAT.IDE.A.355 ‘Management of aeronautical databases’; AMC1 CAT.IDE.A.355 ‘Management of aeronautical databases — AERONAUTICAL DATABASES’</t>
  </si>
  <si>
    <t>Explain the requirements regarding the management of aeronautical databases.</t>
  </si>
  <si>
    <t>071.01.02.07.11</t>
  </si>
  <si>
    <t>Explain the requirements regarding the management of aeronautical databases. Source: Point CAT.IDE.A.355 ‘Management of aeronautical databases’; AMC1 CAT.IDE.A.355 ‘Management of aeronautical databases - AERONAUTICAL DATABASES’</t>
  </si>
  <si>
    <t>CAT.IDE.A.350/CAT.IDE.H.350 ‘Transponder’; AMC1 CAT.IDE.A.350/CAT.IDE.H.350; CAT.IDE.A.305 'Survival equipment'; SES Reg. (EU) 2023/1770, AUR.2005</t>
  </si>
  <si>
    <t>Explain the requirements regarding the provision of a transponder.</t>
  </si>
  <si>
    <t>071.01.02.07.10</t>
  </si>
  <si>
    <t>Explain the requirements regarding the provision of a transponder. Source: Points CAT.IDE.A.350/CAT.IDE.H.350 ‘Transponder’; AMC1 CAT.IDE.A.350/CAT.IDE.H.350</t>
  </si>
  <si>
    <t>CAT.IDE.H.325 ‘Headset’; AMC1 CAT.IDE.H.325;CAT.IDE.H.345 ‘Communication and navigation equipment for operations under IFR or under VFR over routes not navigated by reference to visual landmarks’</t>
  </si>
  <si>
    <t>List the equipment for operations that require a radio navigation system.</t>
  </si>
  <si>
    <t>071.01.02.07.09</t>
  </si>
  <si>
    <t>List the equipment for operations that require a radio navigation system. Source: Point CAT.IDE.H.325 ‘Headset’; AMC1 CAT.IDE.H.325; Point CAT.IDE.H.345 ‘Communication and navigation equipment for operations under IFR or under VFR over routes not navigated by reference to visual landmarks’</t>
  </si>
  <si>
    <t>CAT.IDE.H.325 ‘Headset’; CAT.IDE.H.330 ‘Radio communication equipment’;CAT.IDE.H.335 ‘Audio selector panel’; CAT.IDE.H.340 ‘Radio equipment for operations under VFR over routes navigated by reference to visual landmarks’</t>
  </si>
  <si>
    <t>List the equipment for operations requiring a radio communication.</t>
  </si>
  <si>
    <t>071.01.02.07.08</t>
  </si>
  <si>
    <t>List the equipment for operations requiring a radio communication. Source: Point CAT.IDE.H.325 ‘Headset’; Point CAT.IDE.H.330 ‘Radio communication equipment’; Point CAT.IDE.H.335 ‘Audio selector panel’; Point CAT.IDE.H.340 ‘Radio equipment for operations under VFR over routes navigated by reference to visual landmarks’</t>
  </si>
  <si>
    <t>CAT.IDE.A.170/CAT.IDE.H.170 ‘Flight crew interphone system’; AMC1 CAT.IDE.A.170/CAT.IDE.H.170; CAT.IDE.A.175/CAT.IDE.H.175 ‘Crew member interphone system’; AMC1; CAT.IDE.A.175/CAT.IDE.H.175; CAT.IDE.A.180/CAT.IDE.H.180 ‘Public address system’; AMC1 CAT.IDE.A.180/CAT.IDE.H.180</t>
  </si>
  <si>
    <t>Explain the conditions under which a crew member interphone system and public address system are mandatory.</t>
  </si>
  <si>
    <t>071.01.02.07.07</t>
  </si>
  <si>
    <t>Explain the conditions under which a crew member interphone system and public address system are mandatory. Source: Points CAT.IDE.A.170/CAT.IDE.H.170 ‘Flight crew interphone system’; AMC1 CAT.IDE.A.170/CAT.IDE.H.170; Points CAT.IDE.A.175/CAT.IDE.H.175 ‘Crew member interphone system’; AMC1 CAT.IDE.A.175/CAT.IDE.H.175; Points CAT.IDE.A.180/CAT.IDE.H.180 ‘Public address system’; AMC1 CAT.IDE.A.180/CAT.IDE.H.180</t>
  </si>
  <si>
    <t>SPA.RVSM.110 ‘RVSM equipment requirements’</t>
  </si>
  <si>
    <t>Explain what equipment is required to operate in airspace with reduced vertical separation minima (RVSM).</t>
  </si>
  <si>
    <t>071.01.02.07.06</t>
  </si>
  <si>
    <t>Explain what equipment is required to operate in airspace with reduced vertical separation minima (RVSM). Source: Point SPA.RVSM.110 ‘RVSM equipment requirements’</t>
  </si>
  <si>
    <t>CAT.IDE.A.345/CAT.IDE.H.345 ‘Communication and navigation equipment for operations under IFR or under VFR over routes not navigated by reference to visual landmarks’</t>
  </si>
  <si>
    <t xml:space="preserve">List the requirements for communication and navigation equipment when operating under IFR or under VFR over routes not navigated by reference to visual landmarks. </t>
  </si>
  <si>
    <t>071.01.02.07.05</t>
  </si>
  <si>
    <t>List the requirements for communication and navigation equipment when operating under IFR or under VFR over routes not navigated by reference to visual landmarks. Source: Points CAT.IDE.A.345/CAT.IDE.H.345 ‘Communication and navigation equipment for operations under IFR or under VFR over routes not navigated by reference to visual landmarks’</t>
  </si>
  <si>
    <t>CAT.IDE.A.340/CAT.IDE.H.340 ‘Radio equipment for operations under VFR over routes navigated by reference to visual landmarks’</t>
  </si>
  <si>
    <t xml:space="preserve">List the requirements for radio equipment when flying under VFR by reference to visual landmarks. </t>
  </si>
  <si>
    <t>071.01.02.07.04</t>
  </si>
  <si>
    <t>List the requirements for radio equipment when flying under VFR by reference to visual landmarks. Source: Points CAT.IDE.A.340/CAT.IDE.H.340 ‘Radio equipment for operations under VFR over routes navigated by reference to visual landmarks’</t>
  </si>
  <si>
    <t>CAT.IDE.A.335/CAT.IDE.H.335 ‘Audio selector panel’</t>
  </si>
  <si>
    <t>Explain the requirements regarding the provision of an audio selector panel.</t>
  </si>
  <si>
    <t>071.01.02.07.03</t>
  </si>
  <si>
    <t>Explain the requirements regarding the provision of an audio selector panel. Source: Points CAT.IDE.A.335/CAT.IDE.H.335 ‘Audio selector panel’</t>
  </si>
  <si>
    <t>CAT.IDE.A.330/CAT.IDE.H.330 ‘Radio communication equipment’</t>
  </si>
  <si>
    <t>Explain why the radio-communication equipment must be able to send and receive on 121.5 MHz.</t>
  </si>
  <si>
    <t>071.01.02.07.02</t>
  </si>
  <si>
    <t>Explain why the radio-communication equipment must be able to send and receive on 121.5 MHz. Source: Points CAT.IDE.A.330/CAT.IDE.H.330 ‘Radio communication equipment’</t>
  </si>
  <si>
    <t>CAT.IDE.A.325/CAT.IDE.H.325 ‘Headset’ and related AMCs/GM</t>
  </si>
  <si>
    <t>Explain the general requirements for communication and navigation equipment.</t>
  </si>
  <si>
    <t>071.01.02.07.01</t>
  </si>
  <si>
    <t>Explain the general requirements for communication and navigation equipment. Source: Point CAT.IDE.A.325 ‘Headset’ and related AMCs/GM</t>
  </si>
  <si>
    <t>Communication and navigation equipment</t>
  </si>
  <si>
    <t>071.01.02.07</t>
  </si>
  <si>
    <t>CAT.IDE.H.315 ‘Helicopters certified for operating on water — miscellaneous equipment’; CAT.IDE.H.320 ‘All helicopters on flights over water — ditching’</t>
  </si>
  <si>
    <t>Explain the requirements for emergency flotation equipment.</t>
  </si>
  <si>
    <t>071.01.02.06.33</t>
  </si>
  <si>
    <t>Explain the requirements for emergency flotation equipment. Source: Point CAT.IDE.H.315 ‘Helicopters certified for operating on water - miscellaneous equipment’; Point CAT.IDE.H.320 ‘All helicopters on flights over water - ditching’</t>
  </si>
  <si>
    <t>SPA.HOFO.165 ‘Additional procedures and equipment for operations in a hostile environment’</t>
  </si>
  <si>
    <t>Explain the additional requirements for helicopters operating to or from helidecks located in hostile sea areas.</t>
  </si>
  <si>
    <t>071.01.02.06.32</t>
  </si>
  <si>
    <t>Explain the additional requirements for helicopters operating to or from helidecks located in hostile sea areas. Source: Point CAT.IDE.H.310 ‘Additional requirements for helicopters conducting offshore operations in a hostile sea area’</t>
  </si>
  <si>
    <t>CAT.IDE.A.305/CAT.IDE.H.305 ‘Survival equipment’</t>
  </si>
  <si>
    <t>Explain the requirements for survival equipment.</t>
  </si>
  <si>
    <t>071.01.02.06.31</t>
  </si>
  <si>
    <t>Explain the requirements for survival equipment. Source: Points CAT.IDE.A.305/CAT.IDE.H.305 ‘Survival equipment’</t>
  </si>
  <si>
    <t>CAT.IDE.H.295 ‘Crew survival suits’; 
GM1 CAT.IDE.H.295</t>
  </si>
  <si>
    <t>Explain the requirements for crew survival suit.</t>
  </si>
  <si>
    <t>071.01.02.06.30</t>
  </si>
  <si>
    <t>Explain the requirements for crew survival suit. Source: Point CAT.IDE.H.295 ‘Crew survival suits’; GM1 CAT.IDE.H.295</t>
  </si>
  <si>
    <t>CAT.IDE.A.280/CAT.IDE.H.280 'ELT'; CAT.IDE.A.285 ‘Flight over water’; CAT.IDE.A.305/CAT.IDE.H.305 ‘Survival equipment’; CAT.IDE.H.290 ‘Life-jackets’; CAT.IDE.H.295 ‘Crew survival suits’; CAT.IDE.H.300 ‘Life-rafts, survival ELTs and survival equipment on extended overwater flights’; SPA.HOFO.165 'Additional procedures and equipment for operations in a hostile environment'</t>
  </si>
  <si>
    <t>Explain the requirements for life jackets, life rafts, survival kits, and ELTs.</t>
  </si>
  <si>
    <t>071.01.02.06.29</t>
  </si>
  <si>
    <t>Explain the requirements for life jackets, life rafts, survival kits, and ELTs. Source: Point CAT.IDE.A.285 ‘Flight over water’; Point CAT.IDE.A.305 ‘Survival equipment’ Point CAT.IDE.H.280 ‘Emergency locator transmitter (ELT)’; Point CAT.IDE.H.290 ‘Life-jackets’; Point CAT.IDE.H.295 ‘Crew survival suits’; Point CAT.IDE.H.300 ‘Life-rafts, survival ELTs and survival equipment on extended overwater flights’</t>
  </si>
  <si>
    <t>CAT.IDE.A.280/CAT.IDE.H.280 ‘Emergency locator transmitter (ELT)’ and related AMCs/GM</t>
  </si>
  <si>
    <t>Explain the requirements for an emergency locator transmitter (ELT).</t>
  </si>
  <si>
    <t>071.01.02.06.28</t>
  </si>
  <si>
    <t>Explain the requirements for an emergency locator transmitter (ELT). Source: Points CAT.IDE.A.280/CAT.IDE.H.280 ‘Emergency locator transmitter (ELT)’ and related AMCs/GM</t>
  </si>
  <si>
    <t>CAT.IDE.A.275/CAT.IDE.H.275 ‘Emergency lighting and marking</t>
  </si>
  <si>
    <t>Explain the requirements for emergency lighting and marking.</t>
  </si>
  <si>
    <t>071.01.02.06.27</t>
  </si>
  <si>
    <t>Explain the requirements for emergency lighting and marking. Source: Points CAT.IDE.A.275/CAT.IDE.H.275 ‘Emergency lighting and marking</t>
  </si>
  <si>
    <t>CAT.IDE.A.270/CAT.IDE.H.270 ‘Megaphones’ and related AMCs/GM</t>
  </si>
  <si>
    <t>Explain the requirements for megaphones.</t>
  </si>
  <si>
    <t>071.01.02.06.26</t>
  </si>
  <si>
    <t>Explain the requirements for megaphones. Source: Points CAT.IDE.A.270/CAT.IDE.H.270 ‘Megaphones’ and related AMCs/GM</t>
  </si>
  <si>
    <t>CAT.IDE.A.265 ‘Means for emergency evacuation’</t>
  </si>
  <si>
    <t>Explain the requirements for means of emergency evacuation.</t>
  </si>
  <si>
    <t>071.01.02.06.25</t>
  </si>
  <si>
    <t>Explain the requirements for means of emergency evacuation. Source: Point CAT.IDE.A.265 ‘Means for emergency evacuation’</t>
  </si>
  <si>
    <t>CAT.IDE.A.260/CAT.IDE.H.260 ‘Marking of break-in points’ and related AMCs/GM</t>
  </si>
  <si>
    <t>Specify the colours and markings used to indicate break-in points.</t>
  </si>
  <si>
    <t>071.01.02.06.24</t>
  </si>
  <si>
    <t>Specify the colours and markings used to indicate break-in points. Source: Points CAT.IDE.A.260/CAT.IDE.H.260 ‘Marking of break-in points’ and related AMCs/GM</t>
  </si>
  <si>
    <t>CAT.IDE.A.255 ‘Crash axe and crowbar’; AMC1 CAT.IDE.A.255</t>
  </si>
  <si>
    <t>Describe the location of crash axes and crowbars.</t>
  </si>
  <si>
    <t>071.01.02.06.23</t>
  </si>
  <si>
    <t>Describe the location of crash axes and crowbars. Source: Point CAT.IDE.A.255 ‘Crash axe and crowbar’; AMC1 CAT.IDE.A.255</t>
  </si>
  <si>
    <t>CAT.IDE.A.250/CAT.IDE.H.250 ‘Hand fire extinguishers’ and related AMCs/GM</t>
  </si>
  <si>
    <t>Describe the type and location of handheld fire extinguishers.</t>
  </si>
  <si>
    <t>071.01.02.06.22</t>
  </si>
  <si>
    <t>Describe the type and location of handheld fire extinguishers. Source: Points CAT.IDE.A.250/CAT.IDE.H.250 ‘Hand fire extinguishers’ and related AMCs/GM</t>
  </si>
  <si>
    <t>CAT.IDE.A.245 ‘Crew protective breathing equipment’; AMC1 CAT.IDE.A.245</t>
  </si>
  <si>
    <t>Detail the rules regarding crew protective breathing equipment.</t>
  </si>
  <si>
    <t>071.01.02.06.21</t>
  </si>
  <si>
    <t>Detail the rules regarding crew protective breathing equipment. Source: Point CAT.IDE.A.245 ‘Crew protective breathing equipment’; AMC1 CAT.IDE.A.245</t>
  </si>
  <si>
    <t>CAT.IDE.A.225 ‘Emergency medical kit’; AMC1 CAT.IDE.A.225; AMC2 CAT.IDE.A.225; AMC3 CAT.IDE.A.225; AMC4 CAT.IDE.A.225; GM1 CAT.IDE.A.225; CAT.IDE.A.230 ‘First-aid oxygen’</t>
  </si>
  <si>
    <t>Explain the requirements regarding emergency medical kits and first-aid oxygen.</t>
  </si>
  <si>
    <t>071.01.02.06.20</t>
  </si>
  <si>
    <t>Explain the requirements regarding emergency medical kits and first-aid oxygen. Source: Point CAT.IDE.A.225 ‘Emergency medical kit’; AMC1 CAT.IDE.A.225; AMC2 CAT.IDE.A.225; AMC3 CAT.IDE.A.225; AMC4 CAT.IDE.A.225; GM1 CAT.IDE.A.225; Point CAT.IDE.A.230 ‘First-aid oxygen’</t>
  </si>
  <si>
    <t>CAT.IDE.A.220/CAT.IDE.H.220 ‘First-aid kit’ and related AMCs/GM</t>
  </si>
  <si>
    <t>Explain the requirements regarding first-aid kits.</t>
  </si>
  <si>
    <t>071.01.02.06.19</t>
  </si>
  <si>
    <t>Explain the requirements regarding first-aid kits. Source: Points CAT.IDE.A.220/CAT.IDE.H.220 ‘First-aid kit’ and related AMCs/GM</t>
  </si>
  <si>
    <t>First-aid and emergency equipment</t>
  </si>
  <si>
    <t>CAT.IDE.A.215 ‘Internal doors and curtains’</t>
  </si>
  <si>
    <t>Explain the requirements regarding internal doors and curtains.</t>
  </si>
  <si>
    <t>071.01.02.06.18</t>
  </si>
  <si>
    <t>Explain the requirements regarding internal doors and curtains. Source: Point CAT.IDE.A.215 ‘Internal doors and curtains’</t>
  </si>
  <si>
    <t>CAT.IDE.A.210/CAT.IDE.H.210 ‘Fasten seat belt and no smoking signs’</t>
  </si>
  <si>
    <t>Explain the requirements about ‘Fasten seat belt’ and ‘No smoking’ signs.</t>
  </si>
  <si>
    <t>071.01.02.06.17</t>
  </si>
  <si>
    <t>Explain the requirements about ‘Fasten seat belt’ and ‘No smoking’ signs. Source: Points CAT.IDE.A.210/CAT.IDE.H.210 ‘Fasten seat belt and no smoking signs’</t>
  </si>
  <si>
    <t>CAT.IDE.A.205/CAT.IDE.H.205 ‘Seats, seat safety belts, restraint systems and child restraint devices’ and related AMCs/GM</t>
  </si>
  <si>
    <t>Explain the requirements about seats, seat safety belts, harnesses, and child-restraint devices.</t>
  </si>
  <si>
    <t>071.01.02.06.16</t>
  </si>
  <si>
    <t>Explain the requirements about seats, seat safety belts, harnesses, and child-restraint devices. Source: Points CAT.IDE.A.205/CAT.IDE.H.205 ‘Seats, seat safety belts, restraint systems and child restraint devices’ and related AMCs/GM</t>
  </si>
  <si>
    <t xml:space="preserve">CAT.IDE.A.190/CAT.IDE.H.190 ‘Flight data recorder’ and related AMCs/GM </t>
  </si>
  <si>
    <t>State the rules regarding the location, construction, installation, and operation of flight data recorders (FDRs) (after 1998).</t>
  </si>
  <si>
    <t>071.01.02.06.15</t>
  </si>
  <si>
    <t>State the rules regarding the location, construction, installation, and operation of flight data recorders (FDRs) (after 1998). Source: Points CAT.IDE.A.190/CAT.IDE.A.190 ‘Flight data recorder’ and related AMCs/GM</t>
  </si>
  <si>
    <t>CAT.IDE.A.190/CAT.IDE.H.190 ‘Flight data recorder’</t>
  </si>
  <si>
    <t>State the circumstances under which a flight data recorder (FDR) is compulsory (after 1998).</t>
  </si>
  <si>
    <t>071.01.02.06.14</t>
  </si>
  <si>
    <t>State the circumstances under which a flight data recorder (FDR) is compulsory (after 1998). Source: Points CAT.IDE.A.190/CAT.IDE.H.190 ‘Flight data recorder’</t>
  </si>
  <si>
    <t>CAT.IDE.A.185/CAT.IDE.H.185 ‘Cockpit voice recorder’</t>
  </si>
  <si>
    <t>State the rules regarding the location, construction, installation, and operation of cockpit voice recorders (CVRs) (after 1998).</t>
  </si>
  <si>
    <t>071.01.02.06.13</t>
  </si>
  <si>
    <t>State the rules regarding the location, construction, installation, and operation of cockpit voice recorders (CVRs) (after 1998). Source: Points CAT.IDE.A.185/CAT.IDE.H.185 ‘Cockpit voice recorder’</t>
  </si>
  <si>
    <t>State the circumstances under which a cockpit voice recorder (CVR) is compulsory (after 1998).</t>
  </si>
  <si>
    <t>071.01.02.06.12</t>
  </si>
  <si>
    <t>State the circumstances under which a cockpit voice recorder (CVR) is compulsory (after 1998). Source: Points CAT.IDE.A.185/CAT.IDE.H.185 ‘Cockpit voice recorder’</t>
  </si>
  <si>
    <t>CAT.IDE.A.160/CAT.IDE.H.160 ‘Airborne weather detecting equipment’</t>
  </si>
  <si>
    <t xml:space="preserve">State the conditions under which an aircraft must be fitted with a weather radar. </t>
  </si>
  <si>
    <t>071.01.02.06.11</t>
  </si>
  <si>
    <t>State the conditions under which an aircraft must be fitted with a weather radar. Source: Points CAT.IDE.A.160/CAT.IDE.H.160 ‘Airborne weather detecting equipment’</t>
  </si>
  <si>
    <t>CAT.IDE.A.155 ‘Airborne collision avoidance system (ACAS)’</t>
  </si>
  <si>
    <t xml:space="preserve">State the requirements for airborne collision avoidance system (ACAS). </t>
  </si>
  <si>
    <t>071.01.02.06.10</t>
  </si>
  <si>
    <t>State the requirements for airborne collision avoidance system (ACAS). Source: Point CAT.IDE.A.155 ‘Airborne collision avoidance system (ACAS)’</t>
  </si>
  <si>
    <t>CAT.IDE.A.150 ‘Terrain awareness warning system (TAWS)’</t>
  </si>
  <si>
    <t>State the requirements for ground proximity warning system (GPWS)/terrain awareness and warning system (TAWS).</t>
  </si>
  <si>
    <t>071.01.02.06.09</t>
  </si>
  <si>
    <t>State the requirements for ground proximity warning system (GPWS)/terrain awareness and warning system (TAWS). Source: Point CAT.IDE.A.150 ‘Terrain awareness warning system (TAWS)’</t>
  </si>
  <si>
    <t>CAT.IDE.H.145 ‘Radio altimeters’</t>
  </si>
  <si>
    <t>State the requirements for radio altimeters.</t>
  </si>
  <si>
    <t>071.01.02.06.08</t>
  </si>
  <si>
    <t>State the requirements for radio altimeters. Source: Point CAT.IDE.H.145 ‘Radio altimeters’</t>
  </si>
  <si>
    <t>CAT.IDE.A.140 ‘Altitude alerting system’</t>
  </si>
  <si>
    <t>State the requirements for an altitude alerting system.</t>
  </si>
  <si>
    <t>071.01.02.06.07</t>
  </si>
  <si>
    <t>State the requirements for an altitude alerting system. Source: Point CAT.IDE.A.140 ‘Altitude alerting system’</t>
  </si>
  <si>
    <t>CAT.IDE.A.135/CAT.IDE.H.135 ‘Additional equipment for single-pilot operation under IFR’</t>
  </si>
  <si>
    <t>Explain the required additional equipment for single-pilot operations under IFR.</t>
  </si>
  <si>
    <t>071.01.02.06.06</t>
  </si>
  <si>
    <t>Explain the required additional equipment for single-pilot operations under IFR. Source: Points CAT.IDE.A.135/CAT.IDE.H.135 ‘Additional equipment for single-pilot operation under IFR’</t>
  </si>
  <si>
    <t>CAT.IDE.A.130 ‘Operations under IFR or at night — flight and navigational instruments and associated equipment’ and related AMCs/GM;
CAT.IDE.H.130 ‘Operations under IFR or at night — flight and navigational instruments and associated equipment’ and related AMCs/GM</t>
  </si>
  <si>
    <t>List the minimum equipment required for IFR flights.</t>
  </si>
  <si>
    <t>071.01.02.06.05</t>
  </si>
  <si>
    <t>List the minimum equipment required for IFR flights. Source: Point CAT.IDE.A.130 ‘Operations under IFR or at night - flight and navigational instruments and associated equipment’ and related AMCs/GM; Point CAT.IDE.H.130 ‘Operations under IFR or at night - flight and navigational instruments and associated equipment’ and related AMCs/GM</t>
  </si>
  <si>
    <t>CAT.IDE.A.125 ‘Operations under VFR by day’ and related AMCs/GM; 
CAT.IDE.H.125 ‘Operations under VFR by day’ and related AMCs/GM</t>
  </si>
  <si>
    <t>List the minimum equipment required for day and night VFR flights.</t>
  </si>
  <si>
    <t>071.01.02.06.04</t>
  </si>
  <si>
    <t>List the minimum equipment required for day and night VFR flights. Source: Point CAT.IDE.A.125 ‘Operations under VFR by day’ and related AMCs/GM</t>
  </si>
  <si>
    <t xml:space="preserve">CAT.IDE.A.120 ‘Equipment to clear windshield’ and related AMCs  </t>
  </si>
  <si>
    <t>Explain the requirements regarding windshield wipers.</t>
  </si>
  <si>
    <t>071.01.02.06.03</t>
  </si>
  <si>
    <t>Explain the requirements regarding windshield wipers. Source: Point CAT.IDE.A.120 ‘Equipment to clear windshield’ and related AMCs</t>
  </si>
  <si>
    <t>CAT.IDE.A.110 ‘Spare electrical fuses’ and related GM</t>
  </si>
  <si>
    <t xml:space="preserve">Explain the requirements regarding availability of spare electrical fuses. </t>
  </si>
  <si>
    <t>071.01.02.06.02</t>
  </si>
  <si>
    <t>Explain the requirements regarding availability of spare electrical fuses. Source: Point CAT.IDE.A.110 ‘Spare electrical fuses’ and related GM</t>
  </si>
  <si>
    <t>CAT.IDE.A.100 ‘Instruments and equipment — general’ and related GM, and
CAT.IDE.H.100 ‘Instruments and equipment — general’; 
CAT.IDE.A.105/CAT.IDE.H.105 ‘Minimum equipment for flight’</t>
  </si>
  <si>
    <t>Explain which items do not require an equipment approval.</t>
  </si>
  <si>
    <t>071.01.02.06.01</t>
  </si>
  <si>
    <t>Explain which items do not require an equipment approval. Source: Point CAT.IDE.A.100 ‘Instruments and equipment - general’ and related GM, and point CAT.IDE.H.100 ‘Instruments and equipment - general’; Points CAT.IDE.A.105/CAT.IDE.H.105 ‘Minimum equipment for flight’</t>
  </si>
  <si>
    <t>Instruments and equipment</t>
  </si>
  <si>
    <t>071.01.02.06</t>
  </si>
  <si>
    <t>SPA.HOFO.120 'Selection of aerodromes and operating sites', AMC1 SPA.HOFO.120 on Destination aerodrome - sufficient operational contingency; AMC2 SPA.HOFO.120 on Offshore destination alternate aerodrome; SPA.HOFO.125 'Offshore standard approach procedures', AMC1 SPA.HOFO.125 on Airborne radar approach; GM1 SPA.HOFO.125 on Airborne radar approach; GM2 SPA.HOFO.125 on GNSS / RNAV ARA</t>
  </si>
  <si>
    <t>Aerodrome operating minima: explain under which conditions an airborne radar approach can be performed and state the relevant minima.</t>
  </si>
  <si>
    <t>071.01.02.05.21</t>
  </si>
  <si>
    <t>Aerodrome operating minima: explain under which conditions an airborne radar approach can be performed and state the relevant minima. Source: Point CAT.OP.MPA.120 ‘Airborne radar approaches (ARAs) for overwater operations - helicopters’; AMC1 SPA.HOFO.120 ‘Selection of aerodromes and operating sites - COASTAL AERODROME’; AMC2 SPA.HOFO.120 ‘Selection of aerodromes and operating sites - OFFSHORE DESTINATION ALTERNATE AERODROME’; AMC1 SPA.HOFO.125 ‘Airborne radar approach (ARA) to offshore locations - GENERAL’; GM1 SPA.HOFO.125 ‘Airborne radar approach (ARA) to offshore locations - GENERAL’; GM2 SPA.HOFO.125 ‘Airborne radar approach (ARA) to offshore locations - GLOBAL NAVIGATION SATELLITE SYSTEM (GNSS)/AREA NAVIGATION SYSTEM’</t>
  </si>
  <si>
    <t xml:space="preserve">CAT.OP.MPA.110 'Aerodrome operating minima' and related AMCs/GM; SPA.LVO.100 'Low visibility operations and operations with operational credit': AMC4 SPA.LVO.100(c) </t>
  </si>
  <si>
    <t xml:space="preserve">Aerodrome operating minima: explain the RVR value and cloud ceiling depending on the aerodrome. </t>
  </si>
  <si>
    <t>071.01.02.05.20</t>
  </si>
  <si>
    <t>Aerodrome operating minima: explain the RVR value and cloud ceiling depending on the aerodrome. Source: Point CAT.OP.MPA.110 ‘Aerodrome operating minima’ and related AMCs/GM; Point SPA.LVO.110 ‘General operating requirements’ and related AMCs</t>
  </si>
  <si>
    <t>AMC7 CAT.OP.MPA.110 ‘Aerodrome operating minima’; 
AMC9 CAT.OP.MPA.110; 
AMC8 CAT.OP.MPA.110</t>
  </si>
  <si>
    <t>Aerodrome operating minima: explain the lowest minima for circling and visual approach.</t>
  </si>
  <si>
    <t>071.01.02.05.19</t>
  </si>
  <si>
    <t>Aerodrome operating minima: explain the lowest minima for circling and visual approach. Source: AMC7 CAT.OP.MPA.110 ‘Aerodrome operating minima’; AMC9 CAT.OP.MPA.110; AMC8 CAT.OP.MPA.110</t>
  </si>
  <si>
    <t>AMC2 SPA.LVO.100(b); AMC3 SPA.LVO.100(c)</t>
  </si>
  <si>
    <t>Aerodrome operating minima: explain the lowest minima for precision approach category III operations.</t>
  </si>
  <si>
    <t>071.01.02.05.18</t>
  </si>
  <si>
    <t>Aerodrome operating minima: explain the lowest minima for precision approach category 3 operations. Source: AMC5 SPA.LVO.100 ‘Low visibility operations’</t>
  </si>
  <si>
    <t xml:space="preserve">AMC1 SPA.LVO.100(b); AMC2 SPA.LVO.100(c) </t>
  </si>
  <si>
    <t xml:space="preserve">Aerodrome operating minima: explain the lowest minima for precision approach category II operations. </t>
  </si>
  <si>
    <t>071.01.02.05.17</t>
  </si>
  <si>
    <t>Aerodrome operating minima: explain the lowest minima for precision approach category 2 operations. Source: AMC4 SPA.LVO.100 ‘Low visibility operations’</t>
  </si>
  <si>
    <t>AMCs to SPA.LVO.100 'Low visibility operations and operations with operational credit': AMC1 SPA.LVO.100(c); AMC4 SPA.LVO.100(c)</t>
  </si>
  <si>
    <t>Aerodrome operating minima: explain the lowest minima for precision approach category I (including single-pilot operations).</t>
  </si>
  <si>
    <t>071.01.02.05.16</t>
  </si>
  <si>
    <t>Aerodrome operating minima: explain the lowest minima for precision approach category 1 (including single-pilot operations). Source: AMC3 SPA.LVO.100 ‘Low visibility operations’</t>
  </si>
  <si>
    <t>CAT.OP.MPA.305 ‘Commencement and continuation of approach’ and associated AMCs</t>
  </si>
  <si>
    <t>Aerodrome operating minima: explain under which conditions a pilot can continue the approach below MDA/H or DA/H.</t>
  </si>
  <si>
    <t>071.01.02.05.15</t>
  </si>
  <si>
    <t>Aerodrome operating minima: explain under which conditions a pilot can continue the approach below MDA/H or DA/H. Source: Point CAT.OP.MPA.305 ‘Commencement and continuation of approach’; AMC1 CAT.OP.MPA.305(e)</t>
  </si>
  <si>
    <t>AMCs to CAT.OP.MPA.110 'Aerodrome operating minima': AMC3 CAT.OP.MPA.110 (Table 4 ILS/MLS/GLS; SRA 1NM; VOR; NDB); AMC4 CAT.OP.MPA.110 (Table 6); AMC6 CAT.OP.MPA.110</t>
  </si>
  <si>
    <t>Aerodrome operating minima: explain the system minima for non-precision approach (NPA) (minimum descent altitude/height (MDA/H) and decision altitude/height (DA/H), not RVR).</t>
  </si>
  <si>
    <t>071.01.02.05.14</t>
  </si>
  <si>
    <t>Aerodrome operating minima: explain the system minima for non-precision approach (NPA) (minimum descent altitude/height (MDA/H) and decision altitude/height (DA/H), not RVR). Source: AMC3 CAT.OP.MPA.110 ‘Aerodrome operating minima’ (Table 3: ILS/MLS/GLS; SRA 1NM; VOR; NDB); AMC6 CAT.OP.MPA.110 ‘Aerodrome operating minima’</t>
  </si>
  <si>
    <t>AMC1 CAT.OP.MPA.110 ‘Aerodrome operating minima’, Table 1;  AMC2 CAT.OP.MPA.110 ‘Aerodrome operating minima’, Table 3</t>
  </si>
  <si>
    <t xml:space="preserve">Aerodrome operating minima: explain the take-off RVR value depending on the aerodrome facilities. </t>
  </si>
  <si>
    <t>071.01.02.05.13</t>
  </si>
  <si>
    <t>Aerodrome operating minima: explain the take-off RVR value depending on the aerodrome facilities. Source: AMC1 CAT.OP.MPA.110 ‘Aerodrome operating minima’, Table 1.A; AMC2 CAT.OP.MPA.110 ‘Aerodrome operating minima’, Table 1.H</t>
  </si>
  <si>
    <t>CAT.OP.MPA.110 ‘Aerodrome operating minima’;
AMC1 CAT.OP.MPA.110; 
AMC2 CAT.OP.MPA.110</t>
  </si>
  <si>
    <t xml:space="preserve">Aerodrome operating minima: explain that take-off minima are expressed as visibility or runway visual range (RVR). </t>
  </si>
  <si>
    <t>071.01.02.05.12</t>
  </si>
  <si>
    <t>Aerodrome operating minima: explain that take-off minima are expressed as visibility or runway visual range (RVR). Source: Point CAT.OP.MPA.110 ‘Aerodrome operating minima’; AMC1 CAT.OP.MPA.110; AMC2 CAT.OP.MPA.110</t>
  </si>
  <si>
    <t>CAT.OP.MPA.110 ‘Aerodrome operating minima’ and related AMCs/GM; AMCs to SPA.LVO.100 'Low visibility operations and operations with operational credit': AMC1 SPA.LVO.100(b); AMC2 SPA.LVO.100(b); AMCs to SPA.LVO.105 'Specific approval criteria': AMC1 SPA.LVO.105(a); AMC3 SPA.LVO.105(c); AMC4 SPA.LVO.105(c); AMC5 SPA.LVO.105(c); AMC6 SPA.LVO.105(c); AMC7 SPA.LVO.105(c)</t>
  </si>
  <si>
    <t xml:space="preserve">Aerodrome operating minima: explain under which conditions the commander can commence take-off. </t>
  </si>
  <si>
    <t>071.01.02.05.11</t>
  </si>
  <si>
    <t>Aerodrome operating minima: explain under which conditions the commander can commence take-off. Source: Point CAT.OP.MPA.110 ‘Aerodrome operating minima’ and related AMCs/GM; Point SPA.LVO.110 ‘General operating requirements’ and related AMCs/GM</t>
  </si>
  <si>
    <t>AMC12 CAT.OP.MPA.110 ‘Aerodrome operating minima - VFR operations with other-than-complex motor-powered aircraft'</t>
  </si>
  <si>
    <t>Explain the VFR operating minima.</t>
  </si>
  <si>
    <t>071.01.02.05.10</t>
  </si>
  <si>
    <t>Explain the VFR operating minima. Source: AMC12 CAT.OP.MPA.110 ‘Aerodrome operating minima - VFR OPERATIONS WITH OTHER-THAN-COMPLEX MOTOR-POWERED AIRCRAFT’</t>
  </si>
  <si>
    <t>SPA.LVO.130 ‘Minimum equipment’</t>
  </si>
  <si>
    <t>Explain the operator’s and commander’s responsibilities regarding minimum equipment for low-visibility operations.</t>
  </si>
  <si>
    <t>071.01.02.05.09</t>
  </si>
  <si>
    <t>Explain the operator’s and commander’s responsibilities regarding minimum equipment for low-visibility operations. Source: Point SPA.LVO.130 ‘Minimum equipment’</t>
  </si>
  <si>
    <t>AMC2 SPA.LVO.105(c) 'Specific approval criteria - Operating procedures - General'; SPA.LVO.125 'Operating procedures'</t>
  </si>
  <si>
    <t xml:space="preserve">Explain the operating procedures for low-visibility operations. </t>
  </si>
  <si>
    <t>071.01.02.05.08</t>
  </si>
  <si>
    <t>Explain the operating procedures for low-visibility operations. Source: Point SPA.LVO.125 ‘Operating procedures and AMC1 SPA.LVO.125</t>
  </si>
  <si>
    <t>SPA.LVO.120 ‘Flight crew training and qualifications’ and related AMCs</t>
  </si>
  <si>
    <t xml:space="preserve">Explain the training and qualification requirements for flight crew to conduct low-visibility operations. </t>
  </si>
  <si>
    <t>071.01.02.05.07</t>
  </si>
  <si>
    <t>Explain the training and qualification requirements for flight crew to conduct low-visibility operations. Source: Point SPA.LVO.120 ‘Flight crew training and qualifications’ and related AMCs</t>
  </si>
  <si>
    <t>SPA.LVO.100 'Low visibility operations and operations with operational credit' and related AMCs; SPA.LVO.110 'Aerodrome-related requirements, including instrument flight procedures' and associated AMCs</t>
  </si>
  <si>
    <t>Define aerodrome/heliport considerations regarding low-visibility operations.</t>
  </si>
  <si>
    <t>071.01.02.05.06</t>
  </si>
  <si>
    <t>Define aerodrome/heliport considerations regarding low-visibility operations. Source: SPA.LVO.115 ‘Aerodrome related requirements’</t>
  </si>
  <si>
    <t>SPA.LVO.100 'Low visibility operations and operations with operational credit' and related AMCs; SPA.LVO.105 'Specific approval criteria and related AMCs;  SPA.LVO.110 'Aerodrome-related requirements, including instrument flight procedures' and associated AMCs</t>
  </si>
  <si>
    <t>Explain the general operating requirements for low-visibility operations.</t>
  </si>
  <si>
    <t>071.01.02.05.05</t>
  </si>
  <si>
    <t>Explain the general operating requirements for low-visibility operations. Source: Point SPA.LVO.100 ‘Low visibility operations’ and related AMCs; Point SPA.LVO.105 ‘LVO approval’; Point SPA.LVO.110 ‘General operating requirements’; Point SPA.LVO.115 ‘Aerodrome related requirements’</t>
  </si>
  <si>
    <t>Reg. (EU) 965/2012 as amended, Annex I</t>
  </si>
  <si>
    <t xml:space="preserve">Define the following terms: ‘final approach and take-off area’. </t>
  </si>
  <si>
    <t>071.01.02.05.04</t>
  </si>
  <si>
    <t>Define the following terms: ‘final approach and take-off area’. Source: Regulation (EU) No 965/2012, Annex I</t>
  </si>
  <si>
    <t>Reg. (EU) 965/2012 as amended, Annex I Definitions, GM1 Annex I Definitions</t>
  </si>
  <si>
    <t>Define the following terms: ‘flight control system’, ‘fail-passive flight control system’, ‘fail-operational flight control system’, ‘fail-operational hybrid landing system’.</t>
  </si>
  <si>
    <t>071.01.02.05.03</t>
  </si>
  <si>
    <t>Define the following terms: ‘flight control system’, ‘fail-passive flight control system’, ‘fail-operational flight control system’, ‘fail-operational hybrid landing system’. Source: Regulation (EU) No 965/2012, Annex I</t>
  </si>
  <si>
    <t>Reg. (EU) 965/2012 as amended, Annex I Definitions and associated GM</t>
  </si>
  <si>
    <t>Define the following terms: ‘circling’, ‘low-visibility procedures’, ‘low-visibility take-off’, ‘visual approach’.</t>
  </si>
  <si>
    <t>071.01.02.05.02</t>
  </si>
  <si>
    <t>Define the following terms: ‘circling’, ‘low-visibility procedures’, ‘low-visibility take-off’, ‘visual approach’. Source: Regulation (EU) No 965/2012, Annex I</t>
  </si>
  <si>
    <t>CAT.OP.MPA.110 ‘Aerodrome operating minima’ and related AMCs/GM; CAT.OP.MPA.115 ‘Approach flight technique - aeroplanes’ and related AMCs/GM</t>
  </si>
  <si>
    <t xml:space="preserve">Explain the operator’s responsibility regarding aerodrome/heliport operating minima. </t>
  </si>
  <si>
    <t>071.01.02.05.01</t>
  </si>
  <si>
    <t>Explain the operator’s responsibility regarding aerodrome/heliport operating minima. Source: Point CAT.OP.MPA.110 ‘Aerodrome operating minima’ and related AMCs/GM; Point CAT.OP.MPA.115 ‘Approach flight technique - aeroplanes’ and related AMCs/GM</t>
  </si>
  <si>
    <t>The main references are Reg. (EU) 965/2012 as amended, Annex I Definitions, CAT.OP.MPA.100, CAT.OP.MPA.110 and SPA.LVO, and associated AMC/GM. The LOs and ECQB do not address "advanced aircraft" nor operations with operational credits.</t>
  </si>
  <si>
    <t>All-weather operations</t>
  </si>
  <si>
    <t>071.01.02.05</t>
  </si>
  <si>
    <t xml:space="preserve">ORO.GEN.160 ‘Occurrence reporting’ and related AMCs/GM </t>
  </si>
  <si>
    <t>Explain the circumstances under which a report shall be submitted.</t>
  </si>
  <si>
    <t>071.01.02.04.28</t>
  </si>
  <si>
    <t>Explain the circumstances under which a report shall be submitted. Source: Point ORO.GEN.160 ‘Occurrence reporting’ and related AMCs/GM</t>
  </si>
  <si>
    <t>CAT.OP.MPA.300 ‘Approach and landing conditions - aeroplanes’ and AMC1 CAT.OP.MPA.300; 
CAT.OP.MPA.301 ‘Approach and landing conditions – helicopters’;
CAT.OP.MPA.305 ‘Commencement and continuation of approach’ and related AMCs/GM</t>
  </si>
  <si>
    <t xml:space="preserve">Explain the commander’s responsibility regarding approach and landing. </t>
  </si>
  <si>
    <t>071.01.02.04.27</t>
  </si>
  <si>
    <t>Explain the commander’s responsibility regarding approach and landing. Source: Point CAT.OP.MPA.300 ‘Approach and landing conditions’ and AMC1 CAT.OP.MPA.300; Point CAT.OP.MPA.305 ‘Commencement and continuation of approach’ and related AMCs/GM</t>
  </si>
  <si>
    <t>Flight preparation</t>
  </si>
  <si>
    <t>CAT.OP.MPA.285 ‘Use of supplemental oxygen’;
CAT.IDE.A.235 ‘Supplemental oxygen - pressurised aeroplanes’ and related AMCs/GM; 
CAT.IDE.A.240 'Supplemental oxygen – non-pressurised aeroplanes' and related AMC;
CAT.IDE.H.240 'Supplemental oxygen – non-pressurised aeroplanes' and related AMC</t>
  </si>
  <si>
    <t xml:space="preserve">Detail the rules regarding carriage and use of supplemental oxygen for passengers and aircrew. </t>
  </si>
  <si>
    <t>071.01.02.04.26</t>
  </si>
  <si>
    <t>Detail the rules regarding carriage and use of supplemental oxygen for passengers and aircrew. Source: Point CAT.OP.MPA.285 ‘Use of supplemental oxygen’; Point CAT.IDE.A.235 ‘Supplemental oxygen - pressurised aeroplanes’ and related AMCs/GM</t>
  </si>
  <si>
    <t>CAT.OP.MPA.260, CAT.OP.MPA.185, AMC1 CAT.OP.MPA.185(a), CAT.OP.MPA.195, AMC1 CAT.OP.MPA.195</t>
  </si>
  <si>
    <t xml:space="preserve">Explain the commander’s responsibility regarding fuel to be carried and in-flight fuel management. </t>
  </si>
  <si>
    <t>071.01.02.04.25</t>
  </si>
  <si>
    <t>Explain the commander’s responsibility regarding fuel to be carried and in-flight fuel management. Source: Point CAT.OP.MPA.260 ‘Fuel and oil supply’; Point CAT.OP.MPA.280 ‘In-flight fuel management - aeroplanes’; Point CAT.OP.MPA.281 ‘In-flight fuel management - helicopters’ and AMC1 CAT.OP.MPA.281</t>
  </si>
  <si>
    <t>CAT.OP.MPA.250 ‘Ice and other contaminants — ground procedures’, GM1 CAT.OP.MPA.250 (a) to (q); 
GM2 CAT.OP.MPA.250 (a) to (f); 
GM3 CAT.OP.MPA.250 (a)(1)  to (3);
CAT.OP.MPA.255 ‘Ice and other contaminants — flight procedures’, 
AMC1 CAT.OP.MPA.255, (a)</t>
  </si>
  <si>
    <t xml:space="preserve">Explain the commander’s responsibility regarding ice and other contaminants. </t>
  </si>
  <si>
    <t>071.01.02.04.24</t>
  </si>
  <si>
    <t>Explain the commander’s responsibility regarding ice and other contaminants. Source: Point CAT.OP.MPA.250 ‘Ice and other contaminants - ground procedures’ and related AMCs/GM; Point CAT.OP.MPA.255 ‘Ice and other contaminants - flight procedures’ and related AMCs/GM; GM1 CAT.OP.MPA.250 (a) to (l); GM2 CAT.OP.MPA.250 (a) to (f); GM3 CAT.OP.MPA.250 (a)(1) to (3); AMC1 CAT.OP.MPA.255 (a)</t>
  </si>
  <si>
    <t>CAT.OP.MPA.245 ‘Meteorological conditions - all aircraft’; CAT.OP.MPA.246 ‘Meteorological conditions - aeroplanes’; CAT.OP.MPA.247 ‘Meteorological conditions - helicopters’; CAT.OP.MPA.265 ‘Take-off conditions’, AMC1 CAT.OP.MPA.265(a)</t>
  </si>
  <si>
    <t>State under which conditions a commander can commence or continue a flight regarding meteorological conditions.</t>
  </si>
  <si>
    <t>071.01.02.04.23</t>
  </si>
  <si>
    <t>State under which conditions a commander can commence or continue a flight regarding meteorological conditions. Source: Point CAT.OP.MPA.245 ‘Meteorological conditions - all aircraft’; Point CAT.OP.MPA.246 ‘Meteorological conditions - aeroplanes’; Point CAT.OP.MPA.265 ‘Take-off conditions’</t>
  </si>
  <si>
    <t>CAT.OP.MPA.240 ‘Smoking on board’</t>
  </si>
  <si>
    <t>Explain the commander’s responsibility regarding smoking on board.</t>
  </si>
  <si>
    <t>071.01.02.04.22</t>
  </si>
  <si>
    <t>Explain the commander’s responsibility regarding smoking on board. Source: Point CAT.OP.MPA.240 ‘Smoking on board’</t>
  </si>
  <si>
    <t>CAT.OP.MPA.230 ‘Securing of passenger compartment and galley(s)’</t>
  </si>
  <si>
    <t xml:space="preserve">Explain the requirements for securing passenger cabin and galley. </t>
  </si>
  <si>
    <t>071.01.02.04.21</t>
  </si>
  <si>
    <t>Explain the requirements for securing passenger cabin and galley. Source: Point CAT.OP.MPA.230 ‘Securing of passenger compartment and galley(s)’</t>
  </si>
  <si>
    <t>CAT.OP.MPA.225 ‘Seats, safety belts and restraint systems’</t>
  </si>
  <si>
    <t xml:space="preserve">Explain the use of seats, safety belts and harnesses. </t>
  </si>
  <si>
    <t>071.01.02.04.20</t>
  </si>
  <si>
    <t>Explain the use of seats, safety belts and harnesses. Source: Point CAT.OP.MPA.225 ‘Seats, safety belts and restraint systems’</t>
  </si>
  <si>
    <t>CAT.OP.MPA.210 ‘Crew members at stations’ and related AMCs; 
AMC1 CAT.OP.MPA.210(b); 
GM1 CAT.OP.MPA.210</t>
  </si>
  <si>
    <t xml:space="preserve">Explain the ‘crew members at station’ policy. </t>
  </si>
  <si>
    <t>071.01.02.04.19</t>
  </si>
  <si>
    <t>Explain the ‘crew members at station’ policy. Source: CAT.OP.MPA.210 ‘Crew members at stations’ and related AMCs; AMC1 CAT.OP.MPA.210(b); GM1 CAT.OP.MPA.210</t>
  </si>
  <si>
    <t>CAT.OP.MPA.200 &amp; associated AMC/GM</t>
  </si>
  <si>
    <t>Explain the rules for refuelling/defueling with passengers on board.</t>
  </si>
  <si>
    <t>071.01.02.04.18</t>
  </si>
  <si>
    <t>Explain the rules for refuelling/defueling with passengers on board. Source: Point CAT.OP.MPA.195 ‘Refuelling/defuelling with passengers embarking, on board or disembarking’ and related AMCs; AMC1 CAT.OP.MPA.195; Point CAT.OP.MPA.200 ‘Refuelling/ defuelling with wide-cut fuel’ and related AMCs; GM1 CAT.OP.MPA.200</t>
  </si>
  <si>
    <t>CAT.OP.MPA.182 'Fuel/energy scheme - aerodrome selection policy - aeroplanes'; AMC5 CAT.OP.MPA.182, AMC6 CAT.OP.MPA.182; CAT.OP.MPA.192 'Selection of aerodromes and operating sites - helicopters', AMC1 CAT.OP.MPA.192; CAT.OP.MPA.145 'Establishment of minimum flight altitudes'; SPO.OP.143 'Destination alternate aerodromes minima - aeroplanes'</t>
  </si>
  <si>
    <t>Explain the planning minima for instrument flight rule (IFR) flights.</t>
  </si>
  <si>
    <t>071.01.02.04.17</t>
  </si>
  <si>
    <t>Explain the planning minima for instrument flight rule (IFR) flights. Source: Point CAT.OP.MPA.185 ‘Planning minima for IFR flights - aeroplanes’</t>
  </si>
  <si>
    <t>CAT.OP.MPA.182, AMC5 CAT.OP.MPA.182; CAT.OP.MPA.192, AMC1 CAT.OP.MPA.192, AMC1 CAT.OP.MPA.192(a)</t>
  </si>
  <si>
    <t xml:space="preserve">State the rules for aerodrome/heliport selection. </t>
  </si>
  <si>
    <t>071.01.02.04.16</t>
  </si>
  <si>
    <t>State the rules for aerodrome/heliport selection. Source: Point CAT.OP.MPA.180 ‘Selection of aerodromes - aeroplanes’; Point CAT.OP.MPA.181 ‘Selection of aerodromes and operating sites - helicopters’</t>
  </si>
  <si>
    <t>CAT.OP.MPA.175 'Flight preparation’, CAT.GEN.MPA.180 'Documents, manuals and information to be carried'</t>
  </si>
  <si>
    <t>State the commander’s responsibilities during flight preparation.</t>
  </si>
  <si>
    <t>071.01.02.04.15</t>
  </si>
  <si>
    <t>State the commander’s responsibilities during flight preparation. Source: Point CAT.OP.MPA.175 ‘Flight preparation’</t>
  </si>
  <si>
    <t>CAT.OP.MPA.175 ‘Flight preparation’ and related AMCs/GM; 
AMC1 CAT.OP.MPA.175(a)</t>
  </si>
  <si>
    <t>State the flight preparation forms to be completed before flight.</t>
  </si>
  <si>
    <t>071.01.02.04.14</t>
  </si>
  <si>
    <t>State the flight preparation forms to be completed before flight. Source: Point CAT.OP.MPA.175 ‘Flight preparation’ and related AMCs/GM; AMC1 CAT.OP.MPA.175(a)</t>
  </si>
  <si>
    <t>CAT.OP.MPA.170 ‘Passenger briefing’;  AMC1 CAT.OP.MPA.170;  AMC1.1 CAT.OP.MPA.170;  AMC2 CAT.OP.MPA.170; CAT.GEN.MPA.105, (a)(7) 'Responsibilities of the Commander'</t>
  </si>
  <si>
    <t xml:space="preserve">Detail the procedures for passenger briefing in respect of emergency equipment and exits. </t>
  </si>
  <si>
    <t>071.01.02.04.13</t>
  </si>
  <si>
    <t>Detail the procedures for passenger briefing in respect of emergency equipment and exits. Source: Point CAT.OP.MPA.170 ‘Passenger briefing’; AMC1 CAT.OP.MPA.170; AMC2 CAT.OP.MPA.170</t>
  </si>
  <si>
    <t xml:space="preserve">CAT.OP.MPA.165 ‘Passenger seating’ and related AMCs/GM </t>
  </si>
  <si>
    <t>Explain the requirements regarding passenger seating and emergency evacuation.</t>
  </si>
  <si>
    <t>071.01.02.04.12</t>
  </si>
  <si>
    <t>Explain the requirements regarding passenger seating and emergency evacuation. Source: Point CAT.OP.MPA.165 ‘Passenger seating’ and related AMCs/GM</t>
  </si>
  <si>
    <t>CAT.OP.MPA.155 ‘Carriage of special categories of passengers (SCPs)’, AMC1 CAT.OP.MPA.155(b)</t>
  </si>
  <si>
    <t>Explain the operator’s responsibilities for the carriage of inadmissible passengers, deportees or persons in custody.</t>
  </si>
  <si>
    <t>071.01.02.04.11</t>
  </si>
  <si>
    <t>Explain the operator’s responsibilities for the carriage of inadmissible passengers, deportees or persons in custody. Source: Point CAT.OP.MPA.155 ‘Carriage of special categories of passengers (SCPs)’</t>
  </si>
  <si>
    <t>Explain the requirements for carrying persons with reduced mobility.</t>
  </si>
  <si>
    <t>071.01.02.04.10</t>
  </si>
  <si>
    <t>Explain the requirements for carrying persons with reduced mobility. Source: Point CAT.OP.MPA.155 ‘Carriage of special categories of passengers (SCPs)’</t>
  </si>
  <si>
    <t>CAT.OP.MPA.145 ‘Establishment of minimum flight altitudes’ and related AMCs/GM; 
AMC1 CAT.OP.MPA.145(a); 
AMC1.1 CAT.OP.MPA.145(a)</t>
  </si>
  <si>
    <t>List the factors to be considered when establishing minimum flight altitude.</t>
  </si>
  <si>
    <t>071.01.02.04.09</t>
  </si>
  <si>
    <t>List the factors to be considered when establishing minimum flight altitude. Source: Point CAT.OP.MPA.145 ‘Establishment of minimum flight altitudes’ and related AMCs/GM; AMC1 CAT.OP.MPA.145(a); AMC1.1 CAT.OP.MPA.145(a)</t>
  </si>
  <si>
    <t>SPA.RVSM.100 ‘RVSM operations’; 
SPA.RVSM.105 ‘RVSM operational approval’;
SPA.RVSM.110 ‘RVSM equipment requirements’ and AMC1 SPA.RVSM.110(a);
SPA.RVSM.115 ‘RVSM height-keeping errors’</t>
  </si>
  <si>
    <t xml:space="preserve">Explain the requirements for flights in reduced vertical separation minima (RVSM) airspace. </t>
  </si>
  <si>
    <t>071.01.02.04.08</t>
  </si>
  <si>
    <t>Explain the requirements for flights in reduced vertical separation minima (RVSM) airspace. Source: Point SPA.RVSM.100 ‘RVSM operations’; Point SPA.RVSM.105 ‘RVSM operational approval’; Point SPA.RVSM.110 ‘RVSM equipment requirements’ and AMC1 SPA.RVSM.110(a); Point SPA.RVSM.115 ‘RVSM height-keeping errors’</t>
  </si>
  <si>
    <t>CAT.OP.MPA.135 ‘Routes and areas of operation — general’; 
CAT.OP.MPA.136 ‘Routes and areas of operation — single-engined aeroplanes’
CAT.OP.MPA.137 'Routes and areas of operation — helicopters'</t>
  </si>
  <si>
    <t xml:space="preserve">Explain which elements should be considered regarding routes and areas of operation. </t>
  </si>
  <si>
    <t>071.01.02.04.07</t>
  </si>
  <si>
    <t>Explain which elements should be considered regarding routes and areas of operation. Source: Point CAT.OP.MPA.135 ‘Routes and areas of operation - general’; Point CAT.OP.MPA.136 ‘Routes and areas of operation - single-engined aeroplanes’</t>
  </si>
  <si>
    <t>CAT.OP.MPA.130 ‘Noise abatement procedures — aeroplanes’;
AMC1 CAT.OP.MPA.130;
GM1 CAT.OP.MPA.130</t>
  </si>
  <si>
    <t xml:space="preserve">Explain which parameters should be considered in noise-abatement procedures. </t>
  </si>
  <si>
    <t>071.01.02.04.06</t>
  </si>
  <si>
    <t>Explain which parameters should be considered in noise-abatement procedures. Source: Point CAT.OP.MPA.130 ‘Noise abatement procedures - aeroplanes’; AMC1 CAT.OP.MPA.130; GM1 CAT.OP.MPA.130</t>
  </si>
  <si>
    <t>CAT.OP.MPA.125 ‘Instrument departure and approach procedures’</t>
  </si>
  <si>
    <t xml:space="preserve">Explain what the operator’s responsibilities are regarding departure and approach procedures. </t>
  </si>
  <si>
    <t>071.01.02.04.05</t>
  </si>
  <si>
    <t>Explain what the operator’s responsibilities are regarding departure and approach procedures. Source: Point CAT.OP.MPA.125 ‘Instrument departure and approach procedures’</t>
  </si>
  <si>
    <t>CAT.OP.MPA.110 (a) and (c) ‘Aerodrome operating minima’, 
CAT.OP.MPA.115  ‘Approach flight technique - aeroplanes’, 
SPA.LVO.100 ‘Low visibility operations’ and related AMCs/GM; 
SPA.LVO.110 ‘General operating requirements’</t>
  </si>
  <si>
    <t xml:space="preserve">Explain which elements must be considered by the operator when specifying aerodrome/heliport operating minima. </t>
  </si>
  <si>
    <t>071.01.02.04.04</t>
  </si>
  <si>
    <t>Explain which elements must be considered by the operator when specifying aerodrome/heliport operating minima. Source: Point CAT.OP.MPA.110(a)&amp;(c) ‘Aerodrome operating minima’, Point CAT.OP.MPA.115 ‘Approach flight technique - aeroplanes’ , Point SPA.LVO.100 ‘Low visibility operations’ and related AMCs/GM; Point SPA.LVO.110 ‘General operating requirements’</t>
  </si>
  <si>
    <t>CAT.OP.MPA.105 ‘Use of aerodromes and operating sites’; CAT.OP.MPA.107 'Adequate aerodrome'; CAT.OP.MPA.182, Fuel/energy scheme - aerodrome selection policy - aeroplanes‘, CAT.OP.MPA.192 'Selection of aerodromes and operating sites - helicopters'</t>
  </si>
  <si>
    <t xml:space="preserve">State the operator’s responsibilities regarding authorisation of aerodromes/heliports by the operator. </t>
  </si>
  <si>
    <t>071.01.02.04.03</t>
  </si>
  <si>
    <t>State the operator’s responsibilities regarding authorisation of aerodromes/heliports by the operator. Source: Point CAT.OP.MPA.105 ‘Use of aerodromes and operating sites’; Point CAT.OP.MPA.106 ‘Use of isolated aerodromes - aeroplanes’; Point CAT.OP.MPA.107 ‘Adequate aerodrome’</t>
  </si>
  <si>
    <t>CAT.OP.MPA.100 ‘Use of air traffic services’</t>
  </si>
  <si>
    <t>State the operator’s responsibilities regarding the use of air traffic services (ATS).</t>
  </si>
  <si>
    <t>071.01.02.04.02</t>
  </si>
  <si>
    <t>State the operator’s responsibilities regarding the use of air traffic services (ATS). Source: Point CAT.OP.MPA.100 ‘Use of air traffic services’</t>
  </si>
  <si>
    <t>CAT.OP.MPA.107; AMC7 CAT.OP.MPA.182 ‘Fuel/energy scheme - aerodrome selection policy - aeroplanes‘</t>
  </si>
  <si>
    <t xml:space="preserve">Define the terms used for operational procedures. </t>
  </si>
  <si>
    <t>071.01.02.04.01</t>
  </si>
  <si>
    <t>Define the terms used for operational procedures. Source: Point CAT.OP.MPA.106 ‘Use of isolated aerodromes - aeroplanes’; Point CAT.OP.MPA.107 ‘Adequate aerodrome’</t>
  </si>
  <si>
    <t>Operational procedures (except preparation for long-range flight)</t>
  </si>
  <si>
    <t>071.01.02.04</t>
  </si>
  <si>
    <t>Reg. (EU) 956/2012 as amended, Appendix I to Annex II ‘Air Operator Certificate’</t>
  </si>
  <si>
    <t xml:space="preserve">Explain the contents and conditions of the AOC. </t>
  </si>
  <si>
    <t>071.01.02.03.04</t>
  </si>
  <si>
    <t>Explain the contents and conditions of the AOC. Source: Regulation (EU) No 956/2012, Appendix I ‘AIR OPERATOR CERTIFICATE’</t>
  </si>
  <si>
    <t>The LO is out of date as the AOC is not issued for a fixed period, instead its continued validity is necessary. ARO.GEN.310 ‘Initial certification procedure - organisations’, ORO.GEN.135 'Continued validity of an AOC' apply.</t>
  </si>
  <si>
    <t xml:space="preserve">Explain the conditions to be met for the issue or revalidation of an AOC. </t>
  </si>
  <si>
    <t>071.01.02.03.03</t>
  </si>
  <si>
    <t>Explain the conditions to be met for the issue or revalidation of an AOC. Source: ARO.GEN.310 ‘Initial certification procedure - organisations’</t>
  </si>
  <si>
    <t>ORO.AOC.100 ‘Application for an air operator certificate’; 
ORO.AOC.105 ‘Operations specifications and privileges of an AOC holder’</t>
  </si>
  <si>
    <t xml:space="preserve">Explain what the rules applicable to air operator certification are. </t>
  </si>
  <si>
    <t>071.01.02.03.02</t>
  </si>
  <si>
    <t>Explain what the rules applicable to air operator certification are. Source: Point ORO.AOC.100 ‘Application for an air operator certificate’; Point ORO.AOC.105 ‘Operations specifications and privileges of an AOC holder’</t>
  </si>
  <si>
    <t xml:space="preserve">ARO.OPS.100 ‘Issue of the air operator certificate’;
ORO.GEN.210 ‘Personnel requirements’; 
 ORO.AOC.100 ‘Application for an air operator certificate’ </t>
  </si>
  <si>
    <t xml:space="preserve">Explain what requirement has to be satisfied for the issue of an air operator certificate (AOC).   </t>
  </si>
  <si>
    <t>071.01.02.03.01</t>
  </si>
  <si>
    <t>Explain what requirement has to be satisfied for the issue of an air operator certificate (AOC). Source: Point ARO.OPS.100 ‘Issue of the air operator certificate’; Point ORO.GEN.210 ‘Personnel requirements’; Point ORO.AOC.100 ‘Application for an air operator certificate’</t>
  </si>
  <si>
    <t>Operator certification and supervision</t>
  </si>
  <si>
    <t>071.01.02.03</t>
  </si>
  <si>
    <t>CAT.GEN.MPA.190 ‘Provision of documentation and records’</t>
  </si>
  <si>
    <t xml:space="preserve">Explain what responsibilities the operator and the commander have regarding the production of and access to records and documents. </t>
  </si>
  <si>
    <t>071.01.02.02.17</t>
  </si>
  <si>
    <t>Explain what responsibilities the operator and the commander have regarding the production of and access to records and documents. Source: Point CAT.GEN.MPA.190 ‘Provision of documentation and records’</t>
  </si>
  <si>
    <t>CAT.GEN.MPA.185 ‘Information to be retained on the ground’</t>
  </si>
  <si>
    <t>List the copies of items of information to be retained on the ground by the operator.</t>
  </si>
  <si>
    <t>071.01.02.02.16</t>
  </si>
  <si>
    <t>List the copies of items of information to be retained on the ground by the operator. Source: Point CAT.GEN.MPA.185 ‘Information to be retained on the ground’</t>
  </si>
  <si>
    <t xml:space="preserve">CAT.GEN.MPA.180 ‘Documents, manuals and information to be carried on board an aircraft’ and related AMCs/GM </t>
  </si>
  <si>
    <t xml:space="preserve">List the additional information and forms to be carried on board an aircraft. </t>
  </si>
  <si>
    <t>071.01.02.02.15</t>
  </si>
  <si>
    <t>List the additional information and forms to be carried on board an aircraft. Source: Point CAT.GEN.MPA.180 ‘Documents, manuals and information to be carried on board an aircraft’ and related AMCs/GM</t>
  </si>
  <si>
    <t>CAT.GEN.MPA.180 ‘Documents, manuals and information to be carried’ and related AMCs/GM</t>
  </si>
  <si>
    <t>Explain the operator’s responsibility regarding manuals to be carried on board an aircraft.</t>
  </si>
  <si>
    <t>071.01.02.02.14</t>
  </si>
  <si>
    <t>Explain the operator’s responsibility regarding manuals to be carried on board an aircraft. Source: Point CAT.GEN.MPA.180 ‘Documents, manuals and information to be carried’ and related AMCs/GM</t>
  </si>
  <si>
    <t xml:space="preserve">List the documents to be carried on each flight. </t>
  </si>
  <si>
    <t>071.01.02.02.13</t>
  </si>
  <si>
    <t>List the documents to be carried on each flight. Source: Point CAT.GEN.MPA.180 ‘Documents, manuals and information to be carried’ and related AMCs/GM</t>
  </si>
  <si>
    <t>CAT.GEN.MPA.175 ‘Endangering safety’</t>
  </si>
  <si>
    <t>Explain the regulations concerning the endangerment of safety.</t>
  </si>
  <si>
    <t>071.01.02.02.12</t>
  </si>
  <si>
    <t>Explain the regulations concerning the endangerment of safety. Source: Point CAT.GEN.MPA.175 ‘Endangering safety’</t>
  </si>
  <si>
    <t>Reg. (EU) 965/2012 as amended, Annex I Definitions 'psychoactive substances'; CAT.GEN.MPA.105 'Responsibilities of the commander';  CAT.GEN.MPA.170 ‘Psychoactive substances’</t>
  </si>
  <si>
    <t>Explain the operator’s and commander’s responsibility regarding admission in an aircraft of a person under the influence of drug or alcohol.</t>
  </si>
  <si>
    <t>071.01.02.02.11</t>
  </si>
  <si>
    <t>Explain the operator’s and commander’s responsibility regarding admission in an aircraft of a person under the influence of drug or alcohol. Source: Point CAT.GEN.MPA.170 ‘Alcohol and drugs’</t>
  </si>
  <si>
    <t>CAT.GEN.MPA.140 ‘Portable electronic devices’; AMC1 CAT.GEN.MPA.140, AMC2 CAT.GEN.MPA.140</t>
  </si>
  <si>
    <t>Explain the operator’s and commander’s responsibility concerning portable electronic devices (PEDs).</t>
  </si>
  <si>
    <t>071.01.02.02.10</t>
  </si>
  <si>
    <t>Explain the operator’s and commander’s responsibility concerning portable electronic devices (PEDs). Source: Point CAT.GEN.MPA.140 ‘Portable electronic devices’</t>
  </si>
  <si>
    <t>CAT.GEN.MPA.165 ‘Method of carriage of persons’</t>
  </si>
  <si>
    <t>Explain which are the regulations concerning the carriage of persons on an aircraft.</t>
  </si>
  <si>
    <t>071.01.02.02.09</t>
  </si>
  <si>
    <t>Explain which are the regulations concerning the carriage of persons on an aircraft. Source: Point CAT.GEN.MPA.165 ‘Method of carriage of persons’</t>
  </si>
  <si>
    <t>ORO.GEN.200 ‘Management system’; 
AMCs/GM to ORO.GEN.205 ‘Contracted activities’, to ORO.GEN.220 ‘Record-keeping’, and to ORO.AOC.130 ‘Flight data monitoring — aeroplanes’</t>
  </si>
  <si>
    <t>Explain which are the operator requirements regarding accident prevention and the flight safety programme.</t>
  </si>
  <si>
    <t>071.01.02.02.08</t>
  </si>
  <si>
    <t>Explain which are the operator requirements regarding accident prevention and the flight safety programme. Source: Point ORO.GEN.200 ‘Management system’; AMCs/GM to ORO.GEN.205 ‘Contracted activities’, to ORO.GEN.220 ‘Record-keeping’, and to ORO.AOC.130 ‘Flight data monitoring - aeroplanes’</t>
  </si>
  <si>
    <t>ORO.GEN.200 ‘Management system’; 
AMCs/GM to ORO.GEN.205 ‘Contracted activities’ and to ORO.GEN.220 ‘Record-keeping’</t>
  </si>
  <si>
    <t>Explain which are the operator requirements regarding the management system.</t>
  </si>
  <si>
    <t>071.01.02.02.07</t>
  </si>
  <si>
    <t>Explain which are the operator requirements regarding the management system. Source: Point ORO.GEN.200 ‘Management system’; AMCs/GM to ORO.GEN.205 ‘Contracted activities’ and to ORO.GEN.220 ‘Record-keeping’</t>
  </si>
  <si>
    <t>CAT.GEN.MPA.120 ‘Common language’</t>
  </si>
  <si>
    <t>Explain the requirements about language used for crew communication and in the operations manual.</t>
  </si>
  <si>
    <t>071.01.02.02.06</t>
  </si>
  <si>
    <t>Explain the requirements about language used for crew communication and in the operations manual. Source: Point CAT.GEN.MPA.120 ‘Common language’</t>
  </si>
  <si>
    <t>Note: Reg. (EU) 965/2012 as amended, ARO.OPS.210 refers to the definition of a local area for the purpose of operations.</t>
  </si>
  <si>
    <t xml:space="preserve">Define ‘local area operations - approval’. </t>
  </si>
  <si>
    <t>071.01.02.02.05</t>
  </si>
  <si>
    <t>Define ‘local area operations - approval’.</t>
  </si>
  <si>
    <t>Reg. (EU) 965/2012 as amended, Annex I Definitions; ARO.OPS.215, CAT.POL.H.420.</t>
  </si>
  <si>
    <t>Define ‘operations over a hostile environment - applicability’.  Explain that there are certain areas which should not be overflown and state possible sources of that information (e.g. governmental warnings, operator risk assessment).</t>
  </si>
  <si>
    <t>071.01.02.02.04</t>
  </si>
  <si>
    <t>Define ‘operations over a hostile environment - applicability’. Explain that there are certain areas which should not be overflown and state possible sources of that information (e.g. governmental warnings, operator risk assessment).</t>
  </si>
  <si>
    <t xml:space="preserve">Define ‘helicopter emergency medical service (HEMS)’. </t>
  </si>
  <si>
    <t>071.01.02.02.03</t>
  </si>
  <si>
    <t>Define ‘helicopter emergency medical service (HEMS)’.</t>
  </si>
  <si>
    <t>See CS 29.1517; FAA AC 29-2C, AC 29-1517</t>
  </si>
  <si>
    <t xml:space="preserve">Define ‘flight manual limitations - flight through the height velocity (HV) envelope’. </t>
  </si>
  <si>
    <t>071.01.02.02.02</t>
  </si>
  <si>
    <t>Define ‘flight manual limitations - flight through the height velocity (HV) envelope’.</t>
  </si>
  <si>
    <t>ORO.GEN.105 ‘Competent authority’ and related AMCs/GM;
ORO.GEN.110 ‘Operator responsibilities’ and related AMCs/GM</t>
  </si>
  <si>
    <t>Explain why CAT flights must meet the applicable operational requirements.</t>
  </si>
  <si>
    <t>071.01.02.02.01</t>
  </si>
  <si>
    <t>Explain why CAT flights must meet the applicable operational requirements. Source: Point ORO.GEN.105 ‘Competent authority’ and related AMCs/GM; Point ORO.GEN.110 ‘Operator responsibilities’ and related AMCs/GM</t>
  </si>
  <si>
    <t xml:space="preserve">General </t>
  </si>
  <si>
    <t>071.01.02.02</t>
  </si>
  <si>
    <t>Reg. (EU) 965/2012 as amended: Articles 1, 2, 5, ORO.GEN.005 ‘Scope’, CAT.GEN.100 ‘Competent authority’; GM1 Article 2(1)(d);
Reg. (EU) 2018/1139: Article 2</t>
  </si>
  <si>
    <t xml:space="preserve">State the nature of CAT operations and exceptions. </t>
  </si>
  <si>
    <t>071.01.02.01.02</t>
  </si>
  <si>
    <t>State the nature of CAT operations and exceptions. Source: Regulation (EU) No 965/2012: Articles 1 and 5, points ORO.GEN5 ‘Scope’ and CAT.GEN.100 ‘Competent authority’; Regulation (UE) 2018/1139: Article 2</t>
  </si>
  <si>
    <t>Reg. (EU) 965/2012 as amended;
Reg. (EU) 1178/2011 as amended</t>
  </si>
  <si>
    <t xml:space="preserve">State the operational regulations applicable to CAT and other activities (e.g. specialised operations (SPO)). </t>
  </si>
  <si>
    <t>071.01.02.01.01</t>
  </si>
  <si>
    <t>State the operational regulations applicable to CAT and other activities (e.g. specialised operations (SPO)). Source: Regulation (EU) No 965/2012 on air operations; Regulation (EU) No 1178/2011 on aircrew requirements</t>
  </si>
  <si>
    <t>Applicability</t>
  </si>
  <si>
    <t>071.01.02.01</t>
  </si>
  <si>
    <t xml:space="preserve">Operational requirements </t>
  </si>
  <si>
    <t>071.01.02.00</t>
  </si>
  <si>
    <t>ICAO Annex 6, Part I, Appendix 1: 2. Navigation lights to be displayed in the air
ICAO Annex 6, Part III, Section II, Chapter 4.4 referring to ICAO Annex 2; Reg. (EU) 965/2012 as amended, CAT.IDE.A.115, CAT.IDE.H.115; Reg. (EU) 923/2012 as amended, SERA.3215</t>
  </si>
  <si>
    <t xml:space="preserve">List and describe the lights to be displayed by aircraft. </t>
  </si>
  <si>
    <t>071.01.01.03.05</t>
  </si>
  <si>
    <t>List and describe the lights to be displayed by aircraft. Source: ICAO Annex 6, Part I, Appendix 1: 2. Navigation lights to be displayed in the air</t>
  </si>
  <si>
    <t>ICAO Annex 6, Part I, Chapter 1 Definitions; Chapter 8.8;
ICAO Annex 6 Part III, Chapter 1 Definitions; Section II, Chapter 6.7</t>
  </si>
  <si>
    <t xml:space="preserve">Explain what is maintenance release. </t>
  </si>
  <si>
    <t>071.01.01.03.04</t>
  </si>
  <si>
    <t>Explain what is maintenance release. Source: ICAO Annex 6, Part I, Chapter 8.8; ICAO Annex 6 Part III, Section 2, Chapter 6.7</t>
  </si>
  <si>
    <t>ICAO Annex 6, Part I, Chapter 3.3; Attachment D, 1.1 - 2.2; ICAO Annex 6, Part III, Section II, Chapter 1.3; Attachment D, 1.1 - 2.2.</t>
  </si>
  <si>
    <t>Explain what is a flight safety documents system.</t>
  </si>
  <si>
    <t>071.01.01.03.03</t>
  </si>
  <si>
    <t>Explain what is a flight safety documents system. Source: ICAO Annex 6, Part I, Chapter 3.3</t>
  </si>
  <si>
    <t xml:space="preserve">ICAO Annex 6, Part I, Chapter 3.3
ICAO Annex 6, Part III, Section II, Chapter 1.3; Reg. (EU) 965/2012 as amended, ORO.AOC.130, note this refers to a flight data monitoring programme </t>
  </si>
  <si>
    <t>State the condition(s) required for the establishment of a flight data analysis programme, and state what this programme is part of.</t>
  </si>
  <si>
    <t>071.01.01.03.02</t>
  </si>
  <si>
    <t>State the condition(s) required for the establishment of a flight data analysis programme, and state what this programme is part of. Source: ICAO Annex 6, Part I, Chapter 3.3</t>
  </si>
  <si>
    <t xml:space="preserve">ICAO Annex 6, Part I, Chapter 3.1;
ICAO Annex 6, Part III, Section 2, Chapter 1.1 </t>
  </si>
  <si>
    <t xml:space="preserve">Explain the compliance with laws, regulations and procedures. </t>
  </si>
  <si>
    <t>071.01.01.03.01</t>
  </si>
  <si>
    <t>Explain the compliance with laws, regulations and procedures. Source: ICAO Annex 6, Part I, Chapter 3.1; ICAO Annex 6, Part III, Section 2, Chapter 1.1</t>
  </si>
  <si>
    <t>071.01.01.03</t>
  </si>
  <si>
    <t>ICAO Annex 6, Part III, Section 1, Chapter 2</t>
  </si>
  <si>
    <t>State that Part III shall be applicable to all helicopters engaged in international CAT operations or in international general aviation operations, except helicopters engaged in aerial work.</t>
  </si>
  <si>
    <t>071.01.01.02.02</t>
  </si>
  <si>
    <t>State that Part III shall be applicable to all helicopters engaged in international CAT operations or in international general aviation operations, except helicopters engaged in aerial work. Source: ICAO Annex 6, Part III, Section 1, Chapter 2</t>
  </si>
  <si>
    <t>ICAO Annex 6, Part I, Chapter 2</t>
  </si>
  <si>
    <t>State that Part I shall be applicable to the operation of aeroplanes by operators authorised to conduct international commercial air transport (CAT) operations.</t>
  </si>
  <si>
    <t>071.01.01.02.01</t>
  </si>
  <si>
    <t>State that Part I shall be applicable to the operation of aeroplanes by operators authorised to conduct international commercial air transport (CAT) operations. Source: ICAO Annex 6, Part I, Chapter 2</t>
  </si>
  <si>
    <t>071.01.01.02</t>
  </si>
  <si>
    <t>ICAO Annex 6, Part III, Section 1, Chapter 1</t>
  </si>
  <si>
    <t xml:space="preserve">Define ‘alternate heliport’; ‘flight time (helicopters)’. </t>
  </si>
  <si>
    <t>071.01.01.01.02</t>
  </si>
  <si>
    <t>Define ‘alternate heliport’; ‘flight time (helicopters)’. Source: ICAO Annex 6, Part III, Section 1, Chapter 1</t>
  </si>
  <si>
    <t>ICAO Annex 6, Part I, Chapter 1</t>
  </si>
  <si>
    <t>Define the following: alternate aerodrome: flight time (aeroplanes); take-off alternate; en-route alternate; destination alternate.</t>
  </si>
  <si>
    <t>071.01.01.01.01</t>
  </si>
  <si>
    <t>Define the following: alternate aerodrome: flight time (aeroplanes); take-off alternate; en-route alternate; destination alternate. Source: ICAO Annex 6, Part I, Chapter 1</t>
  </si>
  <si>
    <t>071.01.01.01</t>
  </si>
  <si>
    <t>ICAO Annex 6</t>
  </si>
  <si>
    <t>071.01.01.00</t>
  </si>
  <si>
    <t>Reg. (EU) 965/2012 as amended</t>
  </si>
  <si>
    <t xml:space="preserve">GENERAL REQUIREMENTS </t>
  </si>
  <si>
    <t>071.01.00.00</t>
  </si>
  <si>
    <t>GENERAL REQUIREMENTS</t>
  </si>
  <si>
    <t>OPERATIONAL PROCEDURES</t>
  </si>
  <si>
    <t>070.00.00.00</t>
  </si>
  <si>
    <t>Describe situations likely to lead to overtorquing.</t>
  </si>
  <si>
    <t>082.08.02.02.04</t>
  </si>
  <si>
    <t>Describe overtorquing and show the consequences.</t>
  </si>
  <si>
    <t>082.08.02.02.03</t>
  </si>
  <si>
    <t>Describe situations likely to lead to overpitching.</t>
  </si>
  <si>
    <t>082.08.02.02.02</t>
  </si>
  <si>
    <t>Describe overpitching and show the consequences.</t>
  </si>
  <si>
    <t>082.08.02.02.01</t>
  </si>
  <si>
    <t xml:space="preserve">Overpitch, overtorque </t>
  </si>
  <si>
    <t>082.08.02.02</t>
  </si>
  <si>
    <t>Describe manoeuvres with limited power.</t>
  </si>
  <si>
    <t>082.08.02.01.02</t>
  </si>
  <si>
    <t>Explain operations with limited power, use the power graph to show the limitations on vertical and level flight, and describe power checks and procedures for take-off and landing.</t>
  </si>
  <si>
    <t>082.08.02.01.01</t>
  </si>
  <si>
    <t>Operating with limited power</t>
  </si>
  <si>
    <t>082.08.02.01</t>
  </si>
  <si>
    <t>Special conditions</t>
  </si>
  <si>
    <t>082.08.02.00</t>
  </si>
  <si>
    <t>Explain the influence of AUM, pressure and temperature, density altitude, and humidity.</t>
  </si>
  <si>
    <t>082.08.01.03.03</t>
  </si>
  <si>
    <t>Explain the relationship between the angle of bank, the airspeed and the radius of turn, and between the angle of bank and the load factor.</t>
  </si>
  <si>
    <t>082.08.01.03.02</t>
  </si>
  <si>
    <t>Define the load factor, the radius, and the rate of turn.</t>
  </si>
  <si>
    <t>082.08.01.03.01</t>
  </si>
  <si>
    <t xml:space="preserve">Manoeuvring </t>
  </si>
  <si>
    <t>082.08.01.03</t>
  </si>
  <si>
    <t>Explain the effects of AUM, pressure and temperature, density altitude, and humidity.</t>
  </si>
  <si>
    <t>082.08.01.02.05</t>
  </si>
  <si>
    <t>Use the power graph to define true airspeed (TAS) for maximum range and maximum endurance, and consider the case of piston engine and turbine engine. Explain the effects of tailwind or headwind on the speed for maximum range.</t>
  </si>
  <si>
    <t>082.08.01.02.04</t>
  </si>
  <si>
    <t>Use the power graph to determine the speeds of maximum rate of climb and the maximum angle of climb.</t>
  </si>
  <si>
    <t>082.08.01.02.03</t>
  </si>
  <si>
    <t>Define the maximum speed limited by power and the value relative to VNE and VNO.</t>
  </si>
  <si>
    <t>082.08.01.02.02</t>
  </si>
  <si>
    <t>Compare the power required and the power available as a function of speed in straight and level flight.</t>
  </si>
  <si>
    <t>082.08.01.02.01</t>
  </si>
  <si>
    <t>Forward flight</t>
  </si>
  <si>
    <t>082.08.01.02</t>
  </si>
  <si>
    <t>Describe the rate of climb in a vertical flight.</t>
  </si>
  <si>
    <t>082.08.01.01.03</t>
  </si>
  <si>
    <t>Explain the effects of AUM, ambient temperature and pressure, density altitude, and moisture.</t>
  </si>
  <si>
    <t>082.08.01.01.02</t>
  </si>
  <si>
    <t>Show the power required for HOGE and HIGE, and the power available.</t>
  </si>
  <si>
    <t>082.08.01.01.01</t>
  </si>
  <si>
    <t>Hover and vertical flight</t>
  </si>
  <si>
    <t>082.08.01.01</t>
  </si>
  <si>
    <t>Flight limits</t>
  </si>
  <si>
    <t>082.08.01.00</t>
  </si>
  <si>
    <t>HELICOPTER FLIGHT MECHANICS</t>
  </si>
  <si>
    <t>082.08.00.00</t>
  </si>
  <si>
    <t>Explain the required pilot action when dynamic rollover is starting to develop.</t>
  </si>
  <si>
    <t>082.07.03.03.02</t>
  </si>
  <si>
    <t>Explain the mechanism which causes dynamic rollover.</t>
  </si>
  <si>
    <t>082.07.03.03.01</t>
  </si>
  <si>
    <t>Static and dynamic rollover</t>
  </si>
  <si>
    <t>082.07.03.03</t>
  </si>
  <si>
    <t>Explain the influence of hinge offset on controllability.</t>
  </si>
  <si>
    <t>082.07.03.02.03</t>
  </si>
  <si>
    <t>Explain the importance of the CG position on the control moment.</t>
  </si>
  <si>
    <t>082.07.03.02.02</t>
  </si>
  <si>
    <t>Explain the meaning of the control moment.</t>
  </si>
  <si>
    <t>082.07.03.02.01</t>
  </si>
  <si>
    <t>Control power</t>
  </si>
  <si>
    <t>082.07.03.02</t>
  </si>
  <si>
    <t>Explain how the CG position influences the remaining stick travel.</t>
  </si>
  <si>
    <t>082.07.03.01.02</t>
  </si>
  <si>
    <t>Explain how helicopter control can be limited because of available stick travel.</t>
  </si>
  <si>
    <t>082.07.03.01.01</t>
  </si>
  <si>
    <t>Manoeuvre stability</t>
  </si>
  <si>
    <t>082.07.03.01</t>
  </si>
  <si>
    <t>Control</t>
  </si>
  <si>
    <t>082.07.03.00</t>
  </si>
  <si>
    <t>Know that a large static roll stability together with a small directional stability may lead to a Dutch roll.</t>
  </si>
  <si>
    <t>082.07.02.05.01</t>
  </si>
  <si>
    <t>Roll stability and directional stability</t>
  </si>
  <si>
    <t>082.07.02.05</t>
  </si>
  <si>
    <t>Explain the individual contributions of alpha and speed stability together with the stabiliser and fuselage to dynamic longitudinal stability.</t>
  </si>
  <si>
    <t>082.07.02.04.01</t>
  </si>
  <si>
    <t>Longitudinal stability</t>
  </si>
  <si>
    <t>082.07.02.04</t>
  </si>
  <si>
    <t>Explain why static stability is a precondition for dynamic stability.</t>
  </si>
  <si>
    <t>082.07.02.03.02</t>
  </si>
  <si>
    <t>Define dynamic stability; give an example of dynamic stability and of dynamic instability.</t>
  </si>
  <si>
    <t>082.07.02.03.01</t>
  </si>
  <si>
    <t>Dynamic stability</t>
  </si>
  <si>
    <t>082.07.02.03</t>
  </si>
  <si>
    <t>Describe the initial movements of a hovering helicopter after the occurrence of a horizontal gust.</t>
  </si>
  <si>
    <t>082.07.02.02.01</t>
  </si>
  <si>
    <t>Static stability in the hover</t>
  </si>
  <si>
    <t>082.07.02.02</t>
  </si>
  <si>
    <t>Describe the influence of the longitudinal position of the CG on static longitudinal stability.</t>
  </si>
  <si>
    <t>082.07.02.01.08</t>
  </si>
  <si>
    <t>Explain the influence of the main rotor on static roll stability.</t>
  </si>
  <si>
    <t>082.07.02.01.07</t>
  </si>
  <si>
    <t>Describe the influence of the vertical stabiliser on static directional stability.</t>
  </si>
  <si>
    <t>082.07.02.01.06</t>
  </si>
  <si>
    <t>Describe the influence of the tail rotor on static directional stability.</t>
  </si>
  <si>
    <t>082.07.02.01.05</t>
  </si>
  <si>
    <t>Explain the effect of hinge offset on static stability.</t>
  </si>
  <si>
    <t>082.07.02.01.04</t>
  </si>
  <si>
    <t>Describe the influence of the horizontal stabiliser on static longitudinal stability.</t>
  </si>
  <si>
    <t>082.07.02.01.03</t>
  </si>
  <si>
    <t>Explain the contribution of the main rotor to speed stability.</t>
  </si>
  <si>
    <t>082.07.02.01.02</t>
  </si>
  <si>
    <t>Define static stability; give an example of static stability and of static instability.</t>
  </si>
  <si>
    <t>082.07.02.01.01</t>
  </si>
  <si>
    <t>Static longitudinal, roll and directional stability</t>
  </si>
  <si>
    <t>082.07.02.01</t>
  </si>
  <si>
    <t>Stability</t>
  </si>
  <si>
    <t>082.07.02.00</t>
  </si>
  <si>
    <t>Describe and explain the inflow roll effect.</t>
  </si>
  <si>
    <t>082.07.01.02.07</t>
  </si>
  <si>
    <t>Explain how forward speed influences the fuselage attitude.</t>
  </si>
  <si>
    <t>082.07.01.02.06</t>
  </si>
  <si>
    <t>Explain the role of the cyclic stick position in creating equilibrium of forces and moments about the lateral axis in forward flight.</t>
  </si>
  <si>
    <t>082.07.01.02.05</t>
  </si>
  <si>
    <t>Explain the influence of the CG position on the forces and moments about the lateral axis in forward flight.</t>
  </si>
  <si>
    <t>082.07.01.02.04</t>
  </si>
  <si>
    <t>Explain the influence of AUM on the forces and moments about the lateral axis in forward flight.</t>
  </si>
  <si>
    <t>082.07.01.02.03</t>
  </si>
  <si>
    <t>Indicate the forces and the moments about the lateral axis in steady straight and level flight.</t>
  </si>
  <si>
    <t>082.07.01.02.02</t>
  </si>
  <si>
    <t>Explain why the vector sum of forces and of moments must be zero in unaccelerated flight.</t>
  </si>
  <si>
    <t>082.07.01.02.01</t>
  </si>
  <si>
    <t>082.07.01.02</t>
  </si>
  <si>
    <t>Explain the influence of density altitude on the equilibrium of forces and moments in a steady hover.</t>
  </si>
  <si>
    <t>082.07.01.01.07</t>
  </si>
  <si>
    <t>Explain the consequence of the cyclic stick reaching its forward or aft limit during an attempt to take off to the hover.</t>
  </si>
  <si>
    <t>082.07.01.01.06</t>
  </si>
  <si>
    <t>Explain how the cyclic is used to equalise moments about the lateral axis in a steady hover.</t>
  </si>
  <si>
    <t>082.07.01.01.05</t>
  </si>
  <si>
    <t>Deduce how the roll angle in a steady hover without wind results from the moments about the longitudinal axis.</t>
  </si>
  <si>
    <t>082.07.01.01.04</t>
  </si>
  <si>
    <t>Indicate the forces and the moments about the longitudinal axis in a steady hover.</t>
  </si>
  <si>
    <t>082.07.01.01.03</t>
  </si>
  <si>
    <t>Indicate the forces and the moments about the lateral axis in a steady hover.</t>
  </si>
  <si>
    <t>082.07.01.01.02</t>
  </si>
  <si>
    <t>Explain why the vector sum of forces and moments must be zero in any acceleration-free situation.</t>
  </si>
  <si>
    <t>082.07.01.01.01</t>
  </si>
  <si>
    <t>Hover</t>
  </si>
  <si>
    <t>082.07.01.01</t>
  </si>
  <si>
    <t>Equilibrium and helicopter attitudes</t>
  </si>
  <si>
    <t>082.07.01.00</t>
  </si>
  <si>
    <t>EQUILIBRIUM, STABILITY AND CONTROL</t>
  </si>
  <si>
    <t>082.07.00.00</t>
  </si>
  <si>
    <t>Describe the strake and explain its function.</t>
  </si>
  <si>
    <t>082.06.01.03.01</t>
  </si>
  <si>
    <t>Strakes on the tail boom</t>
  </si>
  <si>
    <t>082.06.01.03</t>
  </si>
  <si>
    <t>Explain the loss of tail-rotor effectiveness (LTE), tail-rotor vortex-ring state, causes, crosswind, and yaw speed.</t>
  </si>
  <si>
    <t>082.06.01.02.07</t>
  </si>
  <si>
    <t>Explain the effects of tail-rotor failure.</t>
  </si>
  <si>
    <t>082.06.01.02.06</t>
  </si>
  <si>
    <t>Describe the roll moment and drift as side effects of the tail rotor.</t>
  </si>
  <si>
    <t>082.06.01.02.05</t>
  </si>
  <si>
    <t>Explain tail-rotor flapback, and the effects of Delta 3.</t>
  </si>
  <si>
    <t>082.06.01.02.04</t>
  </si>
  <si>
    <t>Explain tail-rotor thrust and the control through pitch alterations (feathering).</t>
  </si>
  <si>
    <t>082.06.01.02.03</t>
  </si>
  <si>
    <t>Explain the effect of wind on tail-rotor aerodynamics and thrust in the hover, and any problems.</t>
  </si>
  <si>
    <t>082.06.01.02.02</t>
  </si>
  <si>
    <t>Explain the airflow around the blades in the hover and in forward flight, and the effects of the tip speeds on noise production and compressibility.</t>
  </si>
  <si>
    <t>082.06.01.02.01</t>
  </si>
  <si>
    <t xml:space="preserve">Tail-rotor aerodynamics </t>
  </si>
  <si>
    <t>082.06.01.02</t>
  </si>
  <si>
    <t>082.06.01.01</t>
  </si>
  <si>
    <t>Conventional tail rotor</t>
  </si>
  <si>
    <t>082.06.01.00</t>
  </si>
  <si>
    <t>TAIL ROTORS</t>
  </si>
  <si>
    <t>082.06.00.00</t>
  </si>
  <si>
    <t>082.05.06.02</t>
  </si>
  <si>
    <t>082.05.06.01</t>
  </si>
  <si>
    <t>Vibrations due to main rotor</t>
  </si>
  <si>
    <t>082.05.06.00</t>
  </si>
  <si>
    <t>Explain the purpose of droop stops, and their retraction.</t>
  </si>
  <si>
    <t>082.05.05.03.01</t>
  </si>
  <si>
    <t>Droop stops</t>
  </si>
  <si>
    <t>082.05.05.03</t>
  </si>
  <si>
    <t>Describe actions that minimise danger and the demonstrated wind envelope for engaging and disengaging rotors.</t>
  </si>
  <si>
    <t>082.05.05.02.01</t>
  </si>
  <si>
    <t>Minimising the danger</t>
  </si>
  <si>
    <t>082.05.05.02</t>
  </si>
  <si>
    <t>Define blade sailing, the influence of low rotor rpm and of a headwind.</t>
  </si>
  <si>
    <t>082.05.05.01.01</t>
  </si>
  <si>
    <t>Blade sailing and causes</t>
  </si>
  <si>
    <t>082.05.05.01</t>
  </si>
  <si>
    <t>Blade sailing</t>
  </si>
  <si>
    <t>082.05.05.00</t>
  </si>
  <si>
    <t>Show the forces on the flapping hinges with a large offset (virtual hinge) and the resulting moments, and compare them with other rotor systems.</t>
  </si>
  <si>
    <t>082.05.04.03.01</t>
  </si>
  <si>
    <t>Hingeless rotor, bearingless rotor</t>
  </si>
  <si>
    <t>082.05.04.03</t>
  </si>
  <si>
    <t>082.05.04.02</t>
  </si>
  <si>
    <t>Explain that a teetering rotor is prone to mast bumping in low-G situations, and that it is difficult to counteract because there is no lift force to provide sideways movement.</t>
  </si>
  <si>
    <t>082.05.04.01.01</t>
  </si>
  <si>
    <t>See-saw or teetering rotor</t>
  </si>
  <si>
    <t>082.05.04.01</t>
  </si>
  <si>
    <t>Rotor systems</t>
  </si>
  <si>
    <t>082.05.04.00</t>
  </si>
  <si>
    <t>Show the effect on the fuselage and the danger of resonance between this force and the fuselage and undercarriage when the gear touches the ground.</t>
  </si>
  <si>
    <t>082.05.03.03.02</t>
  </si>
  <si>
    <t>Explain the movement of the CG of the blades due to lead-lag movements in the multi-bladed rotor.</t>
  </si>
  <si>
    <t>082.05.03.03.01</t>
  </si>
  <si>
    <t>082.05.03.03</t>
  </si>
  <si>
    <t>082.05.03.02</t>
  </si>
  <si>
    <t>Describe the profile drag forces on the blade elements and the periodic variation of these forces.</t>
  </si>
  <si>
    <t>082.05.03.01.02</t>
  </si>
  <si>
    <t>Explain the Coriolis force due to flapping, the resulting periodic moments in the hub plane, and the resulting periodic stresses which make lead-lag hinges necessary to avoid material fatigue.</t>
  </si>
  <si>
    <t>082.05.03.01.01</t>
  </si>
  <si>
    <t>Forces on the blade in the disc plane (tip path plane) in forward flight</t>
  </si>
  <si>
    <t>082.05.03.01</t>
  </si>
  <si>
    <t>Blade-lag motion in forward flight</t>
  </si>
  <si>
    <t>082.05.03.00</t>
  </si>
  <si>
    <t>Justify the increase of the tilt angle of the thrust vector and of the disc in order to increase the speed.</t>
  </si>
  <si>
    <t>082.05.02.02.08</t>
  </si>
  <si>
    <t>Explain the translational lift effect when the speed increases.</t>
  </si>
  <si>
    <t>082.05.02.02.07</t>
  </si>
  <si>
    <t>Describe the mechanism by which the desired cyclic blade pitch can be produced by tilting the swash plate with the cyclic stick.</t>
  </si>
  <si>
    <t>082.05.02.02.06</t>
  </si>
  <si>
    <t>Describe the swash plates, the pitch links and horns. Explain how the collective lever moves the non-rotating swash plate up or down the shaft axis.</t>
  </si>
  <si>
    <t>082.05.02.02.05</t>
  </si>
  <si>
    <t>Define the reference system in which the movements are defined: the shaft axis and the hub plane.</t>
  </si>
  <si>
    <t>082.05.02.02.04</t>
  </si>
  <si>
    <t>Show the cone described by the blades and define the virtual axis of rotation. Define the plane of rotation.</t>
  </si>
  <si>
    <t>082.05.02.02.03</t>
  </si>
  <si>
    <t>Show how the applied cyclic pitch modifies the lift on the advancing and retreating blades and produces the required forward tilting of the tip path plane and the total rotor thrust.</t>
  </si>
  <si>
    <t>082.05.02.02.02</t>
  </si>
  <si>
    <t>Show that in order to assume and maintain forward flight, the total rotor thrust vector must obtain a forward component by tilting the tip path plane.</t>
  </si>
  <si>
    <t>082.05.02.02.01</t>
  </si>
  <si>
    <t>Cyclic pitch (feathering) in forward flight</t>
  </si>
  <si>
    <t>082.05.02.02</t>
  </si>
  <si>
    <t>State the azimuthal phase lag (90 degrees or less) between the input (applied pitch) and the output (flapping angle). Explain flapback (the rearward tilting of the tip path plane and total rotor thrust).</t>
  </si>
  <si>
    <t>082.05.02.01.03</t>
  </si>
  <si>
    <t>Assume no cyclic pitch and describe the lift on the advancing and retreating blades.</t>
  </si>
  <si>
    <t>082.05.02.01.02</t>
  </si>
  <si>
    <t>Assume rigid attachments of the blade to the hub and show the periodic lift, moment and stresses on the attachment, the ensuing metal fatigue, the roll moment on the helicopter, and justify the necessity for a flapping hinge.</t>
  </si>
  <si>
    <t>082.05.02.01.01</t>
  </si>
  <si>
    <t>Forces on the blade in forward flight without cyclic feathering</t>
  </si>
  <si>
    <t>082.05.02.01</t>
  </si>
  <si>
    <t>Flapping angles of the blade in forward flight</t>
  </si>
  <si>
    <t>082.05.02.00</t>
  </si>
  <si>
    <t>Explain the effect of the mass of a blade on the tip path and the tracking.</t>
  </si>
  <si>
    <t>082.05.01.03.04</t>
  </si>
  <si>
    <t>Justify the lower limit of rotor rpm.</t>
  </si>
  <si>
    <t>082.05.01.03.03</t>
  </si>
  <si>
    <t>Show how the equilibrium of the moments about the flapping hinge of lift (thrust) and of the centrifugal force determine the coning angle of the blade (the blade mass being negligible).</t>
  </si>
  <si>
    <t>082.05.01.03.02</t>
  </si>
  <si>
    <t>Define the tip path plane and the coning angle.</t>
  </si>
  <si>
    <t>082.05.01.03.01</t>
  </si>
  <si>
    <t>Coning angle in the hover</t>
  </si>
  <si>
    <t>082.05.01.03</t>
  </si>
  <si>
    <t>Explain the methods of counteracting CTM with hydraulics, bias springs, and balance masses.</t>
  </si>
  <si>
    <t>082.05.01.02.02</t>
  </si>
  <si>
    <t>Describe the centrifugal forces on the mass elements of a blade with pitch applied and the components of those forces. Show how the forces generate a moment that tries to reduce the blade pitch angle.</t>
  </si>
  <si>
    <t>082.05.01.02.01</t>
  </si>
  <si>
    <t>Centrifugal turning moment (CTM)</t>
  </si>
  <si>
    <t>082.05.01.02</t>
  </si>
  <si>
    <t>082.05.01.01</t>
  </si>
  <si>
    <t>Flapping of the blade in hover</t>
  </si>
  <si>
    <t>082.05.01.00</t>
  </si>
  <si>
    <t>MAIN-ROTOR MECHANICS</t>
  </si>
  <si>
    <t>082.05.00.00</t>
  </si>
  <si>
    <t>Explain the height-velocity curves.</t>
  </si>
  <si>
    <t>082.04.06.02.04</t>
  </si>
  <si>
    <t>Explain the manoeuvres for turning and touchdown.</t>
  </si>
  <si>
    <t>082.04.06.02.03</t>
  </si>
  <si>
    <t>Explain the effects of gross weight, rotor rpm, and altitude (density) on endurance and range.</t>
  </si>
  <si>
    <t>082.04.06.02.02</t>
  </si>
  <si>
    <t>Show the effect of forward speed on the vertical descent speed.</t>
  </si>
  <si>
    <t>082.04.06.02.01</t>
  </si>
  <si>
    <t>Flight and landing</t>
  </si>
  <si>
    <t>082.04.06.02</t>
  </si>
  <si>
    <t>Explain the factors that affect inflow angle and alpha, the autorotative power distribution, and the dissymmetry over the rotor disc in forward flight.</t>
  </si>
  <si>
    <t>082.04.06.01.01</t>
  </si>
  <si>
    <t>Airflow at the rotor disc</t>
  </si>
  <si>
    <t>082.04.06.01</t>
  </si>
  <si>
    <t>Forward flight - autorotation</t>
  </si>
  <si>
    <t>082.04.06.00</t>
  </si>
  <si>
    <t>Explain the final increase in rotor thrust caused by raising the collective pitch to decrease the vertical descent speed and the decay in rotor rpm.</t>
  </si>
  <si>
    <t>082.04.05.02.07</t>
  </si>
  <si>
    <t>Show the need for negative tail-rotor thrust with yaw control.</t>
  </si>
  <si>
    <t>082.04.05.02.06</t>
  </si>
  <si>
    <t>Explain the control of the rotor rpm with collective pitch.</t>
  </si>
  <si>
    <t>082.04.05.02.05</t>
  </si>
  <si>
    <t>Show how the aerodynamic forces on the blade elements vary from root to tip and distinguish three zones: the inner stalled region, the middle driving region, and the driven region.</t>
  </si>
  <si>
    <t>082.04.05.02.04</t>
  </si>
  <si>
    <t>Show the induced flow through the rotor disc, the rotational velocity and relative airflow, the inflow and inflow angles.</t>
  </si>
  <si>
    <t>082.04.05.02.03</t>
  </si>
  <si>
    <t>Explain that the collective lever must be lowered quickly enough to avoid a rapid decay of rotor rpm due to drag on the blades, and explain the influence of rotational inertia of the rotor on the rate of decay.</t>
  </si>
  <si>
    <t>082.04.05.02.02</t>
  </si>
  <si>
    <t>State the need for early recognition and for a quick initiation of recovery. Describe the recovery actions.</t>
  </si>
  <si>
    <t>082.04.05.02.01</t>
  </si>
  <si>
    <t>Autorotation</t>
  </si>
  <si>
    <t>082.04.05.02</t>
  </si>
  <si>
    <t>Describe the airflow relative to the blades, the root stall, the loss of lift at the blade tip, and the turbulence. Show the effect of raising the lever and describe the effects on the controls.</t>
  </si>
  <si>
    <t>082.04.05.01.03</t>
  </si>
  <si>
    <t>Explain the vortex-ring state, also known as settling with power. State the approximate vertical descent speeds that allow the formation of vortex ring, related to the values of the induced velocities.</t>
  </si>
  <si>
    <t>082.04.05.01.02</t>
  </si>
  <si>
    <t>Describe the airflow around the rotor disc in a trouble-free vertical descent, power on, the airflow opposing the helicopter’s velocity, the relative airflow, and alpha.</t>
  </si>
  <si>
    <t>082.04.05.01.01</t>
  </si>
  <si>
    <t>Vertical descent, power on</t>
  </si>
  <si>
    <t>082.04.05.01</t>
  </si>
  <si>
    <t>Vertical descent</t>
  </si>
  <si>
    <t>082.04.05.00</t>
  </si>
  <si>
    <t>Explain how the vicinity of the ground changes the downward flow pattern and the consequences on lift (thrust) at constant rotor power. Show that ground effect depends on the height of the rotor above the ground and the rotor diameter. Show the required rotor power at constant all-up mass (AUM) as a function of height above the ground. Describe the influence of forward speed.</t>
  </si>
  <si>
    <t>082.04.04.01.01</t>
  </si>
  <si>
    <t>Airflow in ground effect, downwash</t>
  </si>
  <si>
    <t>082.04.04.01</t>
  </si>
  <si>
    <t xml:space="preserve">Hover and forward flight in ground effect </t>
  </si>
  <si>
    <t>082.04.04.00</t>
  </si>
  <si>
    <t>Describe translational lift and show the decrease in required total power as the helicopter increases its speed from the hover.</t>
  </si>
  <si>
    <t>082.04.03.04.08</t>
  </si>
  <si>
    <t>Explain the influence of helicopter mass, air density, and additional external equipment on the partial powers and the total power required.</t>
  </si>
  <si>
    <t>082.04.03.04.07</t>
  </si>
  <si>
    <t>Define the total power requirement as a sum of the above partial powers, and explain how it varies with the speed of the helicopter.</t>
  </si>
  <si>
    <t>082.04.03.04.06</t>
  </si>
  <si>
    <t>Describe the power required for the tail rotor and the power required by ancillary equipment.</t>
  </si>
  <si>
    <t>082.04.03.04.05</t>
  </si>
  <si>
    <t>Define total drag and its increase with the speed of the helicopter.</t>
  </si>
  <si>
    <t>082.04.03.04.04</t>
  </si>
  <si>
    <t>Define parasite drag and parasite power, and the increase in their values with the speed of the helicopter.</t>
  </si>
  <si>
    <t>082.04.03.04.03</t>
  </si>
  <si>
    <t>Define profile drag and profile power, and the increase in their values with the speed of the helicopter.</t>
  </si>
  <si>
    <t>082.04.03.04.02</t>
  </si>
  <si>
    <t>Explain that the induced velocities and power values decrease as the speed of the helicopter increases.</t>
  </si>
  <si>
    <t>082.04.03.04.01</t>
  </si>
  <si>
    <t>Power and maximum speed</t>
  </si>
  <si>
    <t>082.04.03.04</t>
  </si>
  <si>
    <t>Describe the inflow distribution which modifies alpha and L especially on the advancing and retreating blades.</t>
  </si>
  <si>
    <t>082.04.03.03.01</t>
  </si>
  <si>
    <t>Non-uniform inflow distribution in relation to inflow roll</t>
  </si>
  <si>
    <t>082.04.03.03</t>
  </si>
  <si>
    <t>Explain the increase in rotor rpm for a non-governed rotor.</t>
  </si>
  <si>
    <t>082.04.03.02.03</t>
  </si>
  <si>
    <t>State the increase in thrust due to the upward inflow, and show the modifications in the alpha.</t>
  </si>
  <si>
    <t>082.04.03.02.02</t>
  </si>
  <si>
    <t>Explain the flare in powered flight, the rearward tilt of the rotor disc and the thrust vector. Show the horizontal thrust component that is in the opposite direction to forward velocity.</t>
  </si>
  <si>
    <t>082.04.03.02.01</t>
  </si>
  <si>
    <t>The flare (powered flight)</t>
  </si>
  <si>
    <t>082.04.03.02</t>
  </si>
  <si>
    <t>Explain the conditions of equilibrium in steady straight and level flight.</t>
  </si>
  <si>
    <t>082.04.03.01.09</t>
  </si>
  <si>
    <t>Explain the total rotor thrust that is perpendicular to the rotor disc and the need for tilting the thrust vector forward.</t>
  </si>
  <si>
    <t>082.04.03.01.08</t>
  </si>
  <si>
    <t>Define the blade tip speed ratio.</t>
  </si>
  <si>
    <t>082.04.03.01.07</t>
  </si>
  <si>
    <t>Describe the low air velocity on the retreating blade tip resulting from the difference between the circumferential speed and forward speed, the need for high alpha, and the onset of stall.</t>
  </si>
  <si>
    <t>082.04.03.01.06</t>
  </si>
  <si>
    <t>Describe the high air velocity at the advancing blade tip and the compressibility effects which limit maximum speed.</t>
  </si>
  <si>
    <t>082.04.03.01.05</t>
  </si>
  <si>
    <t xml:space="preserve">Show that through cyclic feathering this imbalance could be eliminated by a low alpha (accomplished by a low pitch angle) on the advancing blade, and a high alpha (accomplished by a high pitch angle) on the retreating blade. </t>
  </si>
  <si>
    <t>082.04.03.01.04</t>
  </si>
  <si>
    <t>Assuming constant pitch angles and rigid blade attachments, explain the roll moment from the asymmetric distribution of L.</t>
  </si>
  <si>
    <t>082.04.03.01.03</t>
  </si>
  <si>
    <t>Show the upstream air velocities relative to the blade elements and the different effects on the advancing and retreating blades. Define the area of reverse flow. Explain the influence of forward speed on the circumferential speed of the blade tip.</t>
  </si>
  <si>
    <t>082.04.03.01.02</t>
  </si>
  <si>
    <t>Explain the assumption of a uniform inflow distribution on the rotor disc.</t>
  </si>
  <si>
    <t>082.04.03.01.01</t>
  </si>
  <si>
    <t>Airflow and forces in uniform inflow distribution</t>
  </si>
  <si>
    <t>082.04.03.01</t>
  </si>
  <si>
    <t>082.04.03.00</t>
  </si>
  <si>
    <t>Explain why the total main-rotor power required increases when the rate of climb increases.</t>
  </si>
  <si>
    <t>082.04.02.02.02</t>
  </si>
  <si>
    <t>Define total main-rotor power as the sum of parasite power, induced power, climb power, and rotor profile power.</t>
  </si>
  <si>
    <t>082.04.02.02.01</t>
  </si>
  <si>
    <t>Power and vertical speed</t>
  </si>
  <si>
    <t>082.04.02.02</t>
  </si>
  <si>
    <t>Explain how alpha is controlled by the collective pitch angle control.</t>
  </si>
  <si>
    <t>082.04.02.01.02</t>
  </si>
  <si>
    <t>Describe the dependence of the vertical climb speed on the opposite vertical air velocity relative to the rotor disk.</t>
  </si>
  <si>
    <t>082.04.02.01.01</t>
  </si>
  <si>
    <t>Relative airflow and angles of attack (alpha)</t>
  </si>
  <si>
    <t>082.04.02.01</t>
  </si>
  <si>
    <t>Vertical climb</t>
  </si>
  <si>
    <t>082.04.02.00</t>
  </si>
  <si>
    <t>Describe the influence of ambient pressure, temperature and moisture on the required power.</t>
  </si>
  <si>
    <t>082.04.01.03.03</t>
  </si>
  <si>
    <t>Define the total power required.</t>
  </si>
  <si>
    <t>082.04.01.03.02</t>
  </si>
  <si>
    <t>Define ancillary equipment and its power requirement.</t>
  </si>
  <si>
    <t>082.04.01.03.01</t>
  </si>
  <si>
    <t>Total power required and hover outside ground effect (HOGE)</t>
  </si>
  <si>
    <t>082.04.01.03</t>
  </si>
  <si>
    <t>Explain the necessity for feathering of the tail-rotor blades and their control by the yaw pedals, and the maximum and minimum values of the pitch angles of the blades.</t>
  </si>
  <si>
    <t>082.04.01.02.02</t>
  </si>
  <si>
    <t>Using Newton’s third law (motion), explain the need for tail-rotor thrust, the required value being proportional to main-rotor torque. Show that tail-rotor power is proportional to tail-rotor thrust.</t>
  </si>
  <si>
    <t>082.04.01.02.01</t>
  </si>
  <si>
    <t>Anti-torque force and tail rotor</t>
  </si>
  <si>
    <t>082.04.01.02</t>
  </si>
  <si>
    <t>Explain the influence of air density on the required powers.</t>
  </si>
  <si>
    <t>082.04.01.01.09</t>
  </si>
  <si>
    <t>Explain how profile drag on the blade elements generates a torque on the main shaft, and define the resulting rotor profile power.</t>
  </si>
  <si>
    <t>082.04.01.01.08</t>
  </si>
  <si>
    <t>Describe the different blade shapes (as viewed from above).</t>
  </si>
  <si>
    <t>082.04.01.01.07</t>
  </si>
  <si>
    <t>Explain the necessity for collective pitch angle changes, the influence on the alpha and rotor thrust, and the need for blade feathering.</t>
  </si>
  <si>
    <t>082.04.01.01.06</t>
  </si>
  <si>
    <t>Explain L and D relating to a blade element (including induced and profile drag).</t>
  </si>
  <si>
    <t>082.04.01.01.05</t>
  </si>
  <si>
    <t>Define the pitch angle and the alpha of a blade element.</t>
  </si>
  <si>
    <t>082.04.01.01.04</t>
  </si>
  <si>
    <t>Explain why vertical rotor thrust must be higher than the weight of the helicopter because of the vertical drag on the fuselage.</t>
  </si>
  <si>
    <t>082.04.01.01.03</t>
  </si>
  <si>
    <t>Explain why the production of the induced flow requires power applied to the shaft, i.e. induced power. Induced power is least if the induced velocities have the same value on the whole disc (i.e. there is uniformity of flow over the disc).</t>
  </si>
  <si>
    <t>082.04.01.01.02</t>
  </si>
  <si>
    <t>Based on Newton’s second law (momentum), explain that the upward vertical force from the disc, i.e. the rotor thrust, is the result of vertical downward velocities inside the rotor disc.</t>
  </si>
  <si>
    <t>082.04.01.01.01</t>
  </si>
  <si>
    <t>Airflow through the rotor disc and around the blades</t>
  </si>
  <si>
    <t>082.04.01.01</t>
  </si>
  <si>
    <t xml:space="preserve">Hover flight outside ground effect </t>
  </si>
  <si>
    <t>082.04.01.00</t>
  </si>
  <si>
    <t>MAIN-ROTOR AERODYNAMICS</t>
  </si>
  <si>
    <t>082.04.00.00</t>
  </si>
  <si>
    <t>Define gross weight and gross mass (and the units involved), disc and blade loading.</t>
  </si>
  <si>
    <t>082.03.02.02.05</t>
  </si>
  <si>
    <t>Define the fuselage centre line and the three axes: roll, pitch, and normal (yaw).</t>
  </si>
  <si>
    <t>082.03.02.02.04</t>
  </si>
  <si>
    <t>Describe the teetering rotor with its hinge axis on the shaft axis, and rotors with more than two blades with offset hinge axes.</t>
  </si>
  <si>
    <t>082.03.02.02.03</t>
  </si>
  <si>
    <t>Define the rotor disc area and the blade area.</t>
  </si>
  <si>
    <t>082.03.02.02.02</t>
  </si>
  <si>
    <t xml:space="preserve">Mention the tail rotor, the Fenestron, and the no tail rotor (NOTAR). </t>
  </si>
  <si>
    <t>082.03.02.02.01</t>
  </si>
  <si>
    <t>The helicopter, characteristics and associated terminology</t>
  </si>
  <si>
    <t>082.03.02.02</t>
  </si>
  <si>
    <t>Describe (briefly) the single-main-rotor helicopter and other configurations: tandem, coaxial, side-by-side, synchrocopter (with intermeshing blades), the compound helicopter and tilt rotor.</t>
  </si>
  <si>
    <t>082.03.02.01.01</t>
  </si>
  <si>
    <t>Helicopter configurations</t>
  </si>
  <si>
    <t>082.03.02.01</t>
  </si>
  <si>
    <t>Helicopters</t>
  </si>
  <si>
    <t>082.03.02.00</t>
  </si>
  <si>
    <t>Explain the difference between an autogyro and a helicopter.</t>
  </si>
  <si>
    <t>082.03.01.01.01</t>
  </si>
  <si>
    <t>Rotorcraft types</t>
  </si>
  <si>
    <t>082.03.01.01</t>
  </si>
  <si>
    <t>Rotorcraft</t>
  </si>
  <si>
    <t>082.03.01.00</t>
  </si>
  <si>
    <t>ROTORCRAFT TYPES</t>
  </si>
  <si>
    <t>082.03.00.00</t>
  </si>
  <si>
    <t>Explain the different shapes that allow higher Mach numbers without generating a shock wave on the upper surface, such as: reducing the section thickness-to-chord ratio; a planform with a sweep angle.</t>
  </si>
  <si>
    <t>082.02.01.03.01</t>
  </si>
  <si>
    <t>Influence of aerofoil section and blade planform</t>
  </si>
  <si>
    <t>082.02.01.03</t>
  </si>
  <si>
    <t>Describe the appearance of local supersonic flows on the surfaces of a blade.</t>
  </si>
  <si>
    <t>082.02.01.02.02</t>
  </si>
  <si>
    <t>Describe shock waves in a supersonic flow and the changes in pressure and speed.</t>
  </si>
  <si>
    <t>082.02.01.02.01</t>
  </si>
  <si>
    <t>Shock waves</t>
  </si>
  <si>
    <t>082.02.01.02</t>
  </si>
  <si>
    <t>Define high subsonic, transonic and supersonic flows in relation to the value of the Mach number.</t>
  </si>
  <si>
    <t>082.02.01.01.06</t>
  </si>
  <si>
    <t>Explain the meaning of incompressibility and compressibility of air; relate this to the value of the Mach number.</t>
  </si>
  <si>
    <t>082.02.01.01.05</t>
  </si>
  <si>
    <t>Define Mach number.</t>
  </si>
  <si>
    <t>082.02.01.01.04</t>
  </si>
  <si>
    <t>Explain the variation in the speed of sound with altitude.</t>
  </si>
  <si>
    <t>082.02.01.01.03</t>
  </si>
  <si>
    <t>State that the speed of sound is proportional to the square root of the absolute temperature (in Kelvins).</t>
  </si>
  <si>
    <t>082.02.01.01.02</t>
  </si>
  <si>
    <t>Define the speed of sound in air.</t>
  </si>
  <si>
    <t>082.02.01.01.01</t>
  </si>
  <si>
    <t>Speeds and Mach number</t>
  </si>
  <si>
    <t>082.02.01.01</t>
  </si>
  <si>
    <t>Airflow speeds and velocities</t>
  </si>
  <si>
    <t>082.02.01.00</t>
  </si>
  <si>
    <t>TRANSONIC AERODYNAMICS and COMPRESSIBILITY EFFECTS</t>
  </si>
  <si>
    <t>082.02.00.00</t>
  </si>
  <si>
    <t>Know the drag formula.</t>
  </si>
  <si>
    <t>082.01.03.04.04</t>
  </si>
  <si>
    <t>Define ‘interference drag’.</t>
  </si>
  <si>
    <t>082.01.03.04.03</t>
  </si>
  <si>
    <t>Define profile drag as the sum of pressure (form) drag and skin friction drag.</t>
  </si>
  <si>
    <t>082.01.03.04.02</t>
  </si>
  <si>
    <t>Describe the fuselage and the external components that cause (parasite) drag, the airflow around the fuselage, and the influence of the pitch angle of the fuselage. Describe fuselage shapes that minimise drag.</t>
  </si>
  <si>
    <t>082.01.03.04.01</t>
  </si>
  <si>
    <t>The airflow around the fuselage</t>
  </si>
  <si>
    <t>082.01.03.04</t>
  </si>
  <si>
    <t>Explain induced drag and the influence of alpha and aspect ratio.</t>
  </si>
  <si>
    <t>082.01.03.03.01</t>
  </si>
  <si>
    <t>Induced drag</t>
  </si>
  <si>
    <t>082.01.03.03</t>
  </si>
  <si>
    <t>Explain the spanwise L distribution and the way in which it can be modified by twist (washout).</t>
  </si>
  <si>
    <t>082.01.03.02.05</t>
  </si>
  <si>
    <t>Define the relative airflow as the resultant of the undisturbed air velocity and induced velocity, and define alpha.</t>
  </si>
  <si>
    <t>082.01.03.02.04</t>
  </si>
  <si>
    <t>Show that downwash causes vortices.</t>
  </si>
  <si>
    <t>082.01.03.02.03</t>
  </si>
  <si>
    <t>Show that the strength of the vortices increases as alpha and L increase.</t>
  </si>
  <si>
    <t>082.01.03.02.02</t>
  </si>
  <si>
    <t>Explain the spanwise flow around a blade and the appearance of blade tip vortices which are a loss of energy.</t>
  </si>
  <si>
    <t>082.01.03.02.01</t>
  </si>
  <si>
    <t>Airflow pattern and influence on lift (L)</t>
  </si>
  <si>
    <t>082.01.03.02</t>
  </si>
  <si>
    <t>Define aspect ratio and blade twist.</t>
  </si>
  <si>
    <t>082.01.03.01.02</t>
  </si>
  <si>
    <t>Describe the various blade planforms.</t>
  </si>
  <si>
    <t>082.01.03.01.01</t>
  </si>
  <si>
    <t>The blade</t>
  </si>
  <si>
    <t>082.01.03.01</t>
  </si>
  <si>
    <t xml:space="preserve">Three-dimensional airflow around a blade </t>
  </si>
  <si>
    <t>082.01.03.00</t>
  </si>
  <si>
    <t>Explain the effect of erosion by heavy rain on the blade and subsequent increase in profile drag.</t>
  </si>
  <si>
    <t>082.01.02.04.02</t>
  </si>
  <si>
    <t>Explain ice contamination, the modification of the section profile and surfaces due to ice and snow, the influence on L and D and the L-D ratio, the influence on alpha (at stall onset), and the effect of the increase in weight.</t>
  </si>
  <si>
    <t>082.01.02.04.01</t>
  </si>
  <si>
    <t>Disturbances due to profile contamination</t>
  </si>
  <si>
    <t>082.01.02.04</t>
  </si>
  <si>
    <t>Explain the boundary layer separation when alpha increases beyond the onset of stall and the decrease of lift and the increase of drag. Define the ‘separation point’.</t>
  </si>
  <si>
    <t>082.01.02.03.01</t>
  </si>
  <si>
    <t>Stall</t>
  </si>
  <si>
    <t>082.01.02.03</t>
  </si>
  <si>
    <t xml:space="preserve">Know that symmetrical aerofoils have a CP that is approximately a quarter chord behind the leading edge. </t>
  </si>
  <si>
    <t>082.01.02.02.10</t>
  </si>
  <si>
    <t>Define the action line of the aerodynamic force and the CP.</t>
  </si>
  <si>
    <t>082.01.02.02.09</t>
  </si>
  <si>
    <t>Use the lift and drag equations to show the influence of speed and density on lift and drag for a given alpha.</t>
  </si>
  <si>
    <t>082.01.02.02.08</t>
  </si>
  <si>
    <t>Define the L-D ratio.</t>
  </si>
  <si>
    <t>082.01.02.02.07</t>
  </si>
  <si>
    <t>Explain how drag is caused by pressure forces on the surfaces of an aerofoil and by friction in the boundary layers. Define the term ‘profile drag’.</t>
  </si>
  <si>
    <t>082.01.02.02.06</t>
  </si>
  <si>
    <t>Show that the CL is a function of the alpha.</t>
  </si>
  <si>
    <t>082.01.02.02.05</t>
  </si>
  <si>
    <t>Define the lift coefficient (CL) and the drag coefficient (CD).</t>
  </si>
  <si>
    <t>082.01.02.02.04</t>
  </si>
  <si>
    <t>Resolve the aerodynamic force into the components of lift (L) and drag (D).</t>
  </si>
  <si>
    <t>082.01.02.02.03</t>
  </si>
  <si>
    <t>Describe: the resultant force from the pressure distribution and the friction at the element; the resultant force from the boundary layers and the velocities in the wake; and the loss of momentum due to friction forces.</t>
  </si>
  <si>
    <t>082.01.02.02.02</t>
  </si>
  <si>
    <t>Define the angle of attack (alpha).</t>
  </si>
  <si>
    <t>082.01.02.02.01</t>
  </si>
  <si>
    <t>Aerodynamic forces on aerofoil elements</t>
  </si>
  <si>
    <t>082.01.02.02</t>
  </si>
  <si>
    <t>Describe symmetrical and asymmetrical aerofoil sections.</t>
  </si>
  <si>
    <t>082.01.02.01.02</t>
  </si>
  <si>
    <t>Define the terms: ‘aerofoil section’, ‘aerofoil element’, ‘chord line’, ‘chord’, ‘thickness’, ‘thickness-to-chord ratio, ‘camber line’, ‘camber’, and ‘leading-edge radius’.</t>
  </si>
  <si>
    <t>082.01.02.01.01</t>
  </si>
  <si>
    <t>Aerofoil section geometry</t>
  </si>
  <si>
    <t>082.01.02.01</t>
  </si>
  <si>
    <t>Two-dimensional airflow</t>
  </si>
  <si>
    <t>082.01.02.00</t>
  </si>
  <si>
    <t>Describe laminar and turbulent boundary layers and the transition from laminar to turbulent. Show the influence of the roughness of the surface on the position of the transition point.</t>
  </si>
  <si>
    <t>082.01.01.04.12</t>
  </si>
  <si>
    <t>Explain the tangential friction between air and the surface of an aerofoil, and the development of a boundary layer.</t>
  </si>
  <si>
    <t>082.01.01.04.11</t>
  </si>
  <si>
    <t>Explain that viscosity is a feature of any fluid (gas or liquid).</t>
  </si>
  <si>
    <t>082.01.01.04.10</t>
  </si>
  <si>
    <t>Define two-dimensional airflow and its relationship to an aerofoil of infinite span (i.e. no blade tip vortices and, therefore, no induced drag). Explain the difference between two- and three-dimensional airflows.</t>
  </si>
  <si>
    <t>082.01.01.04.09</t>
  </si>
  <si>
    <t>Define ‘TAS’, ‘IAS’, and ‘CAS’.</t>
  </si>
  <si>
    <t>082.01.01.04.08</t>
  </si>
  <si>
    <t>Use the pitot system to explain the measurement of airspeed (no compressibility effects).</t>
  </si>
  <si>
    <t>082.01.01.04.07</t>
  </si>
  <si>
    <t>Define the stagnation point in the flow around an aerofoil, and explain the pressure obtained at the stagnation point.</t>
  </si>
  <si>
    <t>082.01.01.04.06</t>
  </si>
  <si>
    <t>State Bernoulli’s equation and use it to explain and define the relationship between static, dynamic and total pressure.</t>
  </si>
  <si>
    <t>082.01.01.04.05</t>
  </si>
  <si>
    <t>Describe the mass flow rate through a stream tube section.</t>
  </si>
  <si>
    <t>082.01.01.04.04</t>
  </si>
  <si>
    <t xml:space="preserve">Explain the principle of the continuity equation or the conservation of mass. </t>
  </si>
  <si>
    <t>082.01.01.04.03</t>
  </si>
  <si>
    <t>Define ‘streamline’ and ‘stream tube’.</t>
  </si>
  <si>
    <t>082.01.01.04.02</t>
  </si>
  <si>
    <t>Describe steady and unsteady airflow.</t>
  </si>
  <si>
    <t>082.01.01.04.01</t>
  </si>
  <si>
    <t>Basic concepts of airflow</t>
  </si>
  <si>
    <t>082.01.01.04</t>
  </si>
  <si>
    <t>Distinguish between mass and weight, and their units.</t>
  </si>
  <si>
    <t>082.01.01.03.02</t>
  </si>
  <si>
    <t xml:space="preserve">State and interpret Newton’s three laws of motion. </t>
  </si>
  <si>
    <t>082.01.01.03.01</t>
  </si>
  <si>
    <t>Newton’s laws</t>
  </si>
  <si>
    <t>082.01.01.03</t>
  </si>
  <si>
    <t>Define pressure altitude and air density altitude.</t>
  </si>
  <si>
    <t>082.01.01.02.05</t>
  </si>
  <si>
    <t>Explain the influence of moisture content on air density.</t>
  </si>
  <si>
    <t>082.01.01.02.04</t>
  </si>
  <si>
    <t>Define air density, and explain the relationship between air density, pressure, and temperature.</t>
  </si>
  <si>
    <t>082.01.01.02.03</t>
  </si>
  <si>
    <t>Define the International Standard Atmosphere (ISA).</t>
  </si>
  <si>
    <t>082.01.01.02.02</t>
  </si>
  <si>
    <t>Describe air temperature and pressure as functions of height.</t>
  </si>
  <si>
    <t>082.01.01.02.01</t>
  </si>
  <si>
    <t>Definitions and basic concepts of air</t>
  </si>
  <si>
    <t>082.01.01.02</t>
  </si>
  <si>
    <t xml:space="preserve">Be able to convert imperial units to SI units and vice versa. </t>
  </si>
  <si>
    <t>082.01.01.01.02</t>
  </si>
  <si>
    <t>List the fundamental quantities and units in SI, such as mass (kg), length (m), time (s).</t>
  </si>
  <si>
    <t>082.01.01.01.01</t>
  </si>
  <si>
    <t>International system of units of measurement (SI) and conversion of SI units</t>
  </si>
  <si>
    <t>082.01.01.01</t>
  </si>
  <si>
    <t>Basic concepts, laws and definitions</t>
  </si>
  <si>
    <t>082.01.01.00</t>
  </si>
  <si>
    <t xml:space="preserve">SUBSONIC AERODYNAMICS </t>
  </si>
  <si>
    <t>082.01.00.00</t>
  </si>
  <si>
    <t>1 entry is added</t>
  </si>
  <si>
    <t>PRINCIPLES OF FLIGHT - HELICOPTERS</t>
  </si>
  <si>
    <t>082.00.00.00</t>
  </si>
  <si>
    <t>Find the Morse code identifiers of radio navigation aids (VHF omnidirectional radio range (VOR), distance-measuring equipment (DME), non-directional radio beacon (NDB), instrument landing system (ILS)) using aeronautical charts.</t>
  </si>
  <si>
    <t>090.07.01.02.02</t>
  </si>
  <si>
    <t>Describe and list Morse code.</t>
  </si>
  <si>
    <t>090.07.01.02.01</t>
  </si>
  <si>
    <t>Use of Morse code</t>
  </si>
  <si>
    <t>090.07.01.02</t>
  </si>
  <si>
    <t>Explain when aircraft special meteorological observations should be made.</t>
  </si>
  <si>
    <t>090.07.01.01.02</t>
  </si>
  <si>
    <t>Explain when aircraft routine meteorological observations should be made.</t>
  </si>
  <si>
    <t>090.07.01.01.01</t>
  </si>
  <si>
    <t>Reg. (EU) 923/2912 as amended, SERA Section 12; ICAO Annex 3, Chapter 5</t>
  </si>
  <si>
    <t>Meteorological observations</t>
  </si>
  <si>
    <t>090.07.01.01</t>
  </si>
  <si>
    <t>Weather observations, Morse code</t>
  </si>
  <si>
    <t>090.07.01.00</t>
  </si>
  <si>
    <t>Other communications</t>
  </si>
  <si>
    <t>090.07.00.00</t>
  </si>
  <si>
    <t>List the factors which reduce the effective range and quality of VHF radio transmissions.</t>
  </si>
  <si>
    <t>090.06.01.01.06</t>
  </si>
  <si>
    <t>State the frequency separation allocated between consecutive VHF frequencies.</t>
  </si>
  <si>
    <t>090.06.01.01.05</t>
  </si>
  <si>
    <t>State the band normally used for aeronautical mobile service (AMS) voice communication.</t>
  </si>
  <si>
    <t>090.06.01.01.04</t>
  </si>
  <si>
    <t>Identify the frequency range of the VHF band.</t>
  </si>
  <si>
    <t>090.06.01.01.03</t>
  </si>
  <si>
    <t>Describe the radio-frequency spectrum of the bands into which the radio-frequency spectrum is divided.</t>
  </si>
  <si>
    <t>090.06.01.01.02</t>
  </si>
  <si>
    <t>Describe the radio-frequency spectrum with particular reference to VHF.</t>
  </si>
  <si>
    <t>090.06.01.01.01</t>
  </si>
  <si>
    <t>See ICAO Annex 10 Vol. V, Chapter 4, 4.1.2</t>
  </si>
  <si>
    <t>Spectrum, bands, range</t>
  </si>
  <si>
    <t>090.06.01.01</t>
  </si>
  <si>
    <t>090.06.01.00</t>
  </si>
  <si>
    <t>VHF PROPAGATION AND ALLOCATION OF FREQUENCIES</t>
  </si>
  <si>
    <t>090.06.00.00</t>
  </si>
  <si>
    <t>State that URGENCY messages take priority over all other messages except DISTRESS.</t>
  </si>
  <si>
    <t>090.05.01.02.07</t>
  </si>
  <si>
    <t>List the correctly sequenced elements of an URGENCY signal/message and describe the message content.</t>
  </si>
  <si>
    <t>090.05.01.02.06</t>
  </si>
  <si>
    <t xml:space="preserve">Describe the action to be taken by all other stations when an URGENCY procedure is in progress. </t>
  </si>
  <si>
    <t>090.05.01.02.05</t>
  </si>
  <si>
    <t>Describe the action to be taken by the station which receives an URGENCY message.</t>
  </si>
  <si>
    <t>090.05.01.02.04</t>
  </si>
  <si>
    <t>Identify the frequencies that should be used by aircraft in URGENCY.</t>
  </si>
  <si>
    <t>090.05.01.02.03</t>
  </si>
  <si>
    <t>Define ‘URGENCY’.</t>
  </si>
  <si>
    <t>090.05.01.02.02</t>
  </si>
  <si>
    <t>State the URGENCY signal(s) and URGENCY procedure(s).</t>
  </si>
  <si>
    <t>090.05.01.02.01</t>
  </si>
  <si>
    <t xml:space="preserve">Urgency </t>
  </si>
  <si>
    <t>090.05.01.02</t>
  </si>
  <si>
    <t>State that DISTRESS messages take priority over all other messages.</t>
  </si>
  <si>
    <t>090.05.01.01.09</t>
  </si>
  <si>
    <t>Describe the use of discrete frequencies (DEF) in case of distress or urgency.</t>
  </si>
  <si>
    <t>090.05.01.01.08</t>
  </si>
  <si>
    <t>List the correctly sequenced elements of a DISTRESS signal/message and describe the message content.</t>
  </si>
  <si>
    <t>090.05.01.01.07</t>
  </si>
  <si>
    <t>Describe the action to be taken by all other stations when a DISTRESS procedure is in progress.</t>
  </si>
  <si>
    <t>090.05.01.01.06</t>
  </si>
  <si>
    <t>Describe the action to be taken by the station which receives a DISTRESS message.</t>
  </si>
  <si>
    <t>090.05.01.01.05</t>
  </si>
  <si>
    <t>Specify the emergency SSR codes that may be used by aircraft, and the meaning of the codes.</t>
  </si>
  <si>
    <t>090.05.01.01.04</t>
  </si>
  <si>
    <t>Identify the frequencies that should be used by aircraft in DISTRESS.</t>
  </si>
  <si>
    <t>090.05.01.01.03</t>
  </si>
  <si>
    <t>Define ‘DISTRESS’.</t>
  </si>
  <si>
    <t>090.05.01.01.02</t>
  </si>
  <si>
    <t>State the DISTRESS signal(s) and DISTRESS procedure(s).</t>
  </si>
  <si>
    <t>090.05.01.01.01</t>
  </si>
  <si>
    <t>Distress</t>
  </si>
  <si>
    <t>090.05.01.01</t>
  </si>
  <si>
    <t>Signals and procedures</t>
  </si>
  <si>
    <t>090.05.01.00</t>
  </si>
  <si>
    <t>Reg. (EU) 923/2012 as amended, SERA.11012, SERA.14005, SERA.14095 and associated GM; ICAO Annex 10 Vol. II, Chapter 5, 5.3</t>
  </si>
  <si>
    <t>DISTRESS AND URGENCY PROCEDURES</t>
  </si>
  <si>
    <t>090.05.00.00</t>
  </si>
  <si>
    <t>Explain the causes and possible safety impacts of a blocked frequency.</t>
  </si>
  <si>
    <t>090.04.01.01.09</t>
  </si>
  <si>
    <t>Describe the action to be taken in case of communication failure on an IFR flight when flying in instrument meteorological conditions (IMC).</t>
  </si>
  <si>
    <t>090.04.01.01.08</t>
  </si>
  <si>
    <t>Describe the action to be taken in case of communication failure on an IFR flight when flying in visual meteorological conditions (VMC) and the flight will be terminated in VMC.</t>
  </si>
  <si>
    <t>090.04.01.01.07</t>
  </si>
  <si>
    <t>Describe the action to be taken in case of communication failure on an IFR flight.</t>
  </si>
  <si>
    <t>090.04.01.01.06</t>
  </si>
  <si>
    <t>Explain the action to be taken by a pilot that experiences a communication failure in the aerodrome traffic pattern at controlled aerodromes.</t>
  </si>
  <si>
    <t>090.04.01.01.05</t>
  </si>
  <si>
    <t>Identify the SSR code that may be used to indicate communication failure.</t>
  </si>
  <si>
    <t>090.04.01.01.04</t>
  </si>
  <si>
    <t>State the additional information that should be transmitted in the event of receiver failure.</t>
  </si>
  <si>
    <t>090.04.01.01.03</t>
  </si>
  <si>
    <t>Identify the frequencies to be used in an attempt to establish communication.</t>
  </si>
  <si>
    <t>090.04.01.01.02</t>
  </si>
  <si>
    <t>State the action to be taken in case of communication failure on a controlled VFR flight.</t>
  </si>
  <si>
    <t>090.04.01.01.01</t>
  </si>
  <si>
    <t>Action required to be taken in case of communication failure</t>
  </si>
  <si>
    <t>090.04.01.01</t>
  </si>
  <si>
    <t>Required action</t>
  </si>
  <si>
    <t>090.04.01.00</t>
  </si>
  <si>
    <t>Reg. (EU) 923/2012 as amended, SERA.14083 and associated AMC/GM, SERA.14085 and associated GM</t>
  </si>
  <si>
    <t>VOICE COMMUNICATION FAILURE</t>
  </si>
  <si>
    <t>090.04.00.00</t>
  </si>
  <si>
    <t>Explain and demonstrate how to decode D-ATIS messages.</t>
  </si>
  <si>
    <t>090.03.01.02.04</t>
  </si>
  <si>
    <t>Explain and demonstrate how to decode ATIS messages.</t>
  </si>
  <si>
    <t>090.03.01.02.03</t>
  </si>
  <si>
    <t>Explain the meaning of the acronyms ‘D-ATIS’, ‘ATIS’, and ‘VOLMET’.</t>
  </si>
  <si>
    <t>090.03.01.02.02</t>
  </si>
  <si>
    <t>List the sources (VOLMET and ATIS units) of weather information available for aircraft in flight, and describe situation(s) in which a pilot would normally obtain each.</t>
  </si>
  <si>
    <t>090.03.01.02.01</t>
  </si>
  <si>
    <t>Weather broadcast</t>
  </si>
  <si>
    <t>090.03.01.02</t>
  </si>
  <si>
    <t>List the contents of aerodrome weather reports and state units of measurement used for each item: wind direction and speed; variation of wind direction and speed; visibility; present weather; cloud amount and type (including the definition of cloud and visibility OK (CAVOK); air temperature and dew point; pressure values (QNH, QFE); supplementary information (aerodrome warnings, landing runway, runway conditions, restrictions, obstructions, wind-shear warnings, etc.).</t>
  </si>
  <si>
    <t>090.03.01.01.01</t>
  </si>
  <si>
    <t>Aerodrome weather terms</t>
  </si>
  <si>
    <t>090.03.01.01</t>
  </si>
  <si>
    <t>Reg. (EU) 923/2012 as amended, Section 9 Flight information service, Appendix 5; Reg. (EU) 2017/373 as amended, ATS.TR Section 3 Flight information service, MET.TR.200 and associated AMC/GM</t>
  </si>
  <si>
    <t>Aerodrome weather</t>
  </si>
  <si>
    <t>090.03.01.00</t>
  </si>
  <si>
    <t xml:space="preserve">RELEVANT WEATHER INFORMATION </t>
  </si>
  <si>
    <t>090.03.00.00</t>
  </si>
  <si>
    <t>Explain the phrases to be used: when voice communication is used to correct a CPDLC message; in case of single CPDLC message failure; when CPDLC has failed; when reverting from CPDLC to voice communication.</t>
  </si>
  <si>
    <t>090.02.01.13.03</t>
  </si>
  <si>
    <t>See also ICAO Doc 10037, Chapter 1, 1.2.2.1</t>
  </si>
  <si>
    <t>Describe a notification phase (LOG ON) and state its purpose.</t>
  </si>
  <si>
    <t>090.02.01.13.02</t>
  </si>
  <si>
    <t>List the different types of messages of the controller–pilot data link communications (CPDLC) function and give examples of data link messages.</t>
  </si>
  <si>
    <t>090.02.01.13.01</t>
  </si>
  <si>
    <t>See also Reg. (EU) 923/2012 as amended, Section 15, Section 1.5 of Appendix 1 to AMC1 SERA.14001; ICAO Doc 4444, Chapter 14</t>
  </si>
  <si>
    <t>Data link messages</t>
  </si>
  <si>
    <t>090.02.01.13</t>
  </si>
  <si>
    <t>Use the correct term to describe vertical position in relation to: flight level (standard pressure setting); altitude (metres/feet on QNH); height (metres/feet on QFE).</t>
  </si>
  <si>
    <t>090.02.01.12.01</t>
  </si>
  <si>
    <t>See also Reg. (EU) 923/2012 as amended, SERA.8015 and associated GM; ICAO Doc 4444, Chapter 4, 4.10, Chapter 7, 7.4</t>
  </si>
  <si>
    <t>Level changes and reports</t>
  </si>
  <si>
    <t>090.02.01.12</t>
  </si>
  <si>
    <t>Use the correct phraseology for an aircraft receiving a radar service: radar identification; radar vectoring; traffic information and avoidance; SSR procedures.</t>
  </si>
  <si>
    <t>090.02.01.11.01</t>
  </si>
  <si>
    <t>See also Reg. (EU) 923/2012 as amended, Section 13, Section 2 of Appendix 1 to AMC1 SERA.14001</t>
  </si>
  <si>
    <t>Radar procedural phraseology</t>
  </si>
  <si>
    <t>090.02.01.11</t>
  </si>
  <si>
    <t>Describe the requirement to read back other data such as runway, secondary surveillance radar (SSR) codes, etc.</t>
  </si>
  <si>
    <t>090.02.01.10.04</t>
  </si>
  <si>
    <t>Describe the requirement to read back other clearances including conditional clearances.</t>
  </si>
  <si>
    <t>090.02.01.10.03</t>
  </si>
  <si>
    <t>Describe the requirement to read back clearances related to the runway in use.</t>
  </si>
  <si>
    <t>090.02.01.10.02</t>
  </si>
  <si>
    <t>Describe the requirement to read back ATC route clearances.</t>
  </si>
  <si>
    <t>090.02.01.10.01</t>
  </si>
  <si>
    <t>See also Reg. (EU) 923/2012 as amended, SERA.8015; ICAO Doc 4444, Chapter 4, 4.5.7.5</t>
  </si>
  <si>
    <t>Read-back and acknowledgement requirements</t>
  </si>
  <si>
    <t>090.02.01.10</t>
  </si>
  <si>
    <t>State the readability scale and explain its meaning.</t>
  </si>
  <si>
    <t>090.02.01.09.02</t>
  </si>
  <si>
    <t>Explain how to test radio transmission and reception.</t>
  </si>
  <si>
    <t>090.02.01.09.01</t>
  </si>
  <si>
    <t>See also Reg. (EU) 923/2012 as amended, SERA.14070; ICAO Annex 10 Vol. II, Chapter 5, 5.2.1.8</t>
  </si>
  <si>
    <t>Test procedures including readability scale</t>
  </si>
  <si>
    <t>090.02.01.09</t>
  </si>
  <si>
    <t>Describe the procedure for transfer of communication: by ground station; by aircraft.</t>
  </si>
  <si>
    <t>090.02.01.08.01</t>
  </si>
  <si>
    <t>See also Reg. (EU) 923/2012 as amended, SERA.14060, SERA.14065</t>
  </si>
  <si>
    <t>Transfer of communication</t>
  </si>
  <si>
    <t>090.02.01.08</t>
  </si>
  <si>
    <t>Explain the use of the phrase ‘Revert to flight plan call sign’.</t>
  </si>
  <si>
    <t>090.02.01.07.06</t>
  </si>
  <si>
    <t>Explain the use of the phrase ‘Change your call sign to…’.</t>
  </si>
  <si>
    <t>090.02.01.07.05</t>
  </si>
  <si>
    <t>See also Reg. (EU) 923/2012 as amended, SERA.8012 and associated AMC, SERA.14090; ICAO Doc 4444, Chapter 4, 4.9.1</t>
  </si>
  <si>
    <t>Explain when the suffix ‘HEAVY’ or ‘SUPER’ is used with an aircraft call sign.</t>
  </si>
  <si>
    <t>090.02.01.07.04</t>
  </si>
  <si>
    <t>Explain when aircraft call signs may be abbreviated.</t>
  </si>
  <si>
    <t>090.02.01.07.03</t>
  </si>
  <si>
    <t>Describe the abbreviated forms for aircraft call signs.</t>
  </si>
  <si>
    <t>090.02.01.07.02</t>
  </si>
  <si>
    <t>Describe the three different ways to compose an aircraft call sign.</t>
  </si>
  <si>
    <t>090.02.01.07.01</t>
  </si>
  <si>
    <t>Reg. (EU) 923/2012 as amended, Appendix 1 to AMC1 SERA.14001, SERA.14050, associated AMC/GM, SERA.14065; ICAO Doc 4444, Chapter 12, 12.3</t>
  </si>
  <si>
    <t>RT call signs for aircraft including use of abbreviated call signs</t>
  </si>
  <si>
    <t>090.02.01.07</t>
  </si>
  <si>
    <t>Explain when the call sign may be omitted or abbreviated to the use of suffix only.</t>
  </si>
  <si>
    <t>090.02.01.06.03</t>
  </si>
  <si>
    <t>Identify the call-sign suffixes for aeronautical stations.</t>
  </si>
  <si>
    <t>090.02.01.06.02</t>
  </si>
  <si>
    <t>Name the two parts of the call sign of an aeronautical station.</t>
  </si>
  <si>
    <t>090.02.01.06.01</t>
  </si>
  <si>
    <t>Reg. (EU) 923/2012 as amended, SERA.14050, associated AMC/GM, SERA.14055 and associated AMC/GM; Reg. (EU) 2017/373 as amended, ATS.TR.115; ICAO Annex 10 Vol. II, Chapter 5, 5.2.1.7</t>
  </si>
  <si>
    <t>RT call signs for aeronautical stations including use of abbreviated call signs</t>
  </si>
  <si>
    <t>090.02.01.06</t>
  </si>
  <si>
    <t xml:space="preserve">Explain traffic alert and collision avoidance system (TCAS) phraseology. </t>
  </si>
  <si>
    <t>090.02.01.05.05</t>
  </si>
  <si>
    <t>Explain phraseology for the selective calling system (SELCAL) and aircraft communications addressing and reporting system (ACARS).</t>
  </si>
  <si>
    <t>090.02.01.05.04</t>
  </si>
  <si>
    <t xml:space="preserve">Recognise, describe and use the correct standard phraseology for each phase of an IFR flight, including PBN operations (consider communication with each type of aeronautical station): before pushback or taxi; pushback; taxi; departure; en route; approach; final approach; landing; after landing. </t>
  </si>
  <si>
    <t>090.02.01.05.03</t>
  </si>
  <si>
    <t>Recognise, describe and use the correct standard phraseology for each phase of a VFR flight (consider communication with each type of aeronautical station): before taxi; taxi; departure; en route; circuit; final; landing; after landing.</t>
  </si>
  <si>
    <t>090.02.01.05.02</t>
  </si>
  <si>
    <t>Define the meaning of standard words and phrases.</t>
  </si>
  <si>
    <t>090.02.01.05.01</t>
  </si>
  <si>
    <t xml:space="preserve">Standard words and phrases </t>
  </si>
  <si>
    <t>090.02.01.05</t>
  </si>
  <si>
    <t>Explain the techniques used for making good RT transmissions.</t>
  </si>
  <si>
    <t>090.02.01.04.01</t>
  </si>
  <si>
    <t>Reg. (EU) 923/2012 as amended, SERA.14045 and associated GM; ICAO Anex 10 Vol. II, Chapter 5, 5.2.1.5</t>
  </si>
  <si>
    <t>Transmission techniques</t>
  </si>
  <si>
    <t>090.02.01.04</t>
  </si>
  <si>
    <t>Describe the different ways in which time is to be transmitted.</t>
  </si>
  <si>
    <t>090.02.01.03.02</t>
  </si>
  <si>
    <t>Describe the ways of transmitting time: the standard time reference is the Coordinated Universal Time (UTC); using only minutes, or minutes and hours, when required.</t>
  </si>
  <si>
    <t>090.02.01.03.01</t>
  </si>
  <si>
    <t>Reg. (EU) 923/2012 as amended, SERA.3401, Appendix 5, 2.Section 1; ICAO Annex 10, Vol. II, Chapter 5, 5.2.1.4</t>
  </si>
  <si>
    <t>Transmission of time</t>
  </si>
  <si>
    <t>090.02.01.03</t>
  </si>
  <si>
    <t>Describe the method of transmission of numbers: pronunciation; single digits, whole hundreds and whole thousands; state how numbers are transmitted in different circumstances.</t>
  </si>
  <si>
    <t>090.02.01.02.01</t>
  </si>
  <si>
    <t>Reg. (EU) 923/2012 as amended, SERA.14035 and associated GM, SERA.14040; ICAO Annex 10, Vol. II, Chapter 5, 5.2.1.4</t>
  </si>
  <si>
    <t xml:space="preserve">Transmission of numbers </t>
  </si>
  <si>
    <t>090.02.01.02</t>
  </si>
  <si>
    <t>Identify the circumstances when words should be spelt out.</t>
  </si>
  <si>
    <t>090.02.01.01.02</t>
  </si>
  <si>
    <t>Know the phonetic alphabet used in RT.</t>
  </si>
  <si>
    <t>090.02.01.01.01</t>
  </si>
  <si>
    <t>Reg. (EU) 923/2012 as amended, SERA.14020; SERA.14026; ICAO Annex 10, Vol. II, Chapter 5, 5.2.1.2, 5.2.1.3</t>
  </si>
  <si>
    <t>Transmission of letters</t>
  </si>
  <si>
    <t>090.02.01.01</t>
  </si>
  <si>
    <t>Transmission standards</t>
  </si>
  <si>
    <t>090.02.01.00</t>
  </si>
  <si>
    <t>R/T phraseology: Reg. (EU) 923/2012 as amended, Section 14 Voice communications procedures; ICAO Annex 10 Vol. II, Chapter 5, 5.2; ICAO Doc 4444, Chapter 12, 12.3, 12.4, 12.5, 12.6; note that ICAO Doc 9432 was last updated in 2007, ECQB content aligns to the SERA provisions</t>
  </si>
  <si>
    <t>GENERAL OPERATING PROCEDURES</t>
  </si>
  <si>
    <t>090.02.00.00</t>
  </si>
  <si>
    <t xml:space="preserve">Identify to which category of messages a type of message belongs and identify the associated priority indicator. </t>
  </si>
  <si>
    <t>090.01.01.04.01</t>
  </si>
  <si>
    <t>Reg. (EU) 923/2012 as amended, SERA.14005, SERA.14010; ICAO Annex 10 Vol II, Chapter 4, 4.4.1.1.4</t>
  </si>
  <si>
    <t xml:space="preserve">Categories of messages </t>
  </si>
  <si>
    <t>090.01.01.04</t>
  </si>
  <si>
    <t>Reg. (EU) 2017/373 as amended, AMC1 ATS.TR.155(c)(2); ICAO Doc 4444, Chapter 8, 8.6.4</t>
  </si>
  <si>
    <t>State the procedure for obtaining bearing information in flight.</t>
  </si>
  <si>
    <t>090.01.01.03.02</t>
  </si>
  <si>
    <t>Define Q-code groups commonly used in RT air-ground communications: pressure settings; directions and bearings.</t>
  </si>
  <si>
    <t>090.01.01.03.01</t>
  </si>
  <si>
    <t>ICAO Doc 8400</t>
  </si>
  <si>
    <t>Q-code groups commonly used in radiotelephony (RT) air-ground communications</t>
  </si>
  <si>
    <t>090.01.01.03</t>
  </si>
  <si>
    <t xml:space="preserve">Define commonly used ATS abbreviations: flight conditions; airspace; services; time; VFR-related terms; IFR-related terms; miscellaneous. </t>
  </si>
  <si>
    <t>090.01.01.02.01</t>
  </si>
  <si>
    <t>Air traffic services (ATS) abbreviations</t>
  </si>
  <si>
    <t>090.01.01.02</t>
  </si>
  <si>
    <t>Reg. (EU) 923/2012 as amended, Appendix 1 to AMC1 SERA.14001, 1.1.2, 1.3.2, 1.3.3, 1.3.4; ICAO Doc 4444, Chapter 12, 12.3.1.2, 12.3.3</t>
  </si>
  <si>
    <t>Recognise the terms used in conjunction with the approach and holding procedures.</t>
  </si>
  <si>
    <t>090.01.01.01.03</t>
  </si>
  <si>
    <t>ICAO Annex 10, Vol. II, Chapter 1 Definitions, 1.3</t>
  </si>
  <si>
    <t xml:space="preserve">Define commonly used ATS terms for communication methods. </t>
  </si>
  <si>
    <t>090.01.01.01.02</t>
  </si>
  <si>
    <t>Define commonly used air traffic services (ATS) terms for stations.</t>
  </si>
  <si>
    <t>090.01.01.01.01</t>
  </si>
  <si>
    <t>See also Reg. (EU) 2017/373 as amended, ATS.TR.115; ICAO Annex 10 Vol. II, Chapter 5, 5.2.1.7</t>
  </si>
  <si>
    <t>Meanings and significance</t>
  </si>
  <si>
    <t>090.01.01.01</t>
  </si>
  <si>
    <t>Associated terms</t>
  </si>
  <si>
    <t>090.01.01.00</t>
  </si>
  <si>
    <t>CONCEPTS</t>
  </si>
  <si>
    <t>090.01.00.00</t>
  </si>
  <si>
    <t>COMMUNICATIONS</t>
  </si>
  <si>
    <t>090.00.00.00</t>
  </si>
  <si>
    <t>TK Syllabus Comparison Document</t>
  </si>
  <si>
    <t>Version:</t>
  </si>
  <si>
    <t>Date:</t>
  </si>
  <si>
    <t>For ECQB release:</t>
  </si>
  <si>
    <t>ECQB-2026</t>
  </si>
  <si>
    <r>
      <rPr>
        <b/>
        <sz val="11"/>
        <color theme="1"/>
        <rFont val="Calibri"/>
        <family val="2"/>
        <scheme val="minor"/>
      </rPr>
      <t>Feedback:</t>
    </r>
    <r>
      <rPr>
        <sz val="11"/>
        <color theme="1"/>
        <rFont val="Calibri"/>
        <family val="2"/>
        <scheme val="minor"/>
      </rPr>
      <t xml:space="preserve"> the Agency welcomes feedback on this TK syllabus comparison from stakeholders via email to </t>
    </r>
    <r>
      <rPr>
        <u/>
        <sz val="11"/>
        <color theme="4"/>
        <rFont val="Calibri"/>
        <family val="2"/>
        <scheme val="minor"/>
      </rPr>
      <t xml:space="preserve">ECQB@easa.europa.eu </t>
    </r>
    <r>
      <rPr>
        <sz val="11"/>
        <color theme="1"/>
        <rFont val="Calibri"/>
        <family val="2"/>
        <scheme val="minor"/>
      </rPr>
      <t xml:space="preserve">
Proposals for amendments / improvements to the TK syllabus and LOs should be communicated to the Agency following the "Rulemaking proposals" process as described on the Agency website: https://www.easa.europa.eu/document-library/rulemaking-programmes/rulemaking-proposal</t>
    </r>
  </si>
  <si>
    <r>
      <rPr>
        <b/>
        <i/>
        <sz val="10"/>
        <color theme="1"/>
        <rFont val="Calibri"/>
        <family val="2"/>
        <scheme val="minor"/>
      </rPr>
      <t xml:space="preserve">Disclaimer </t>
    </r>
    <r>
      <rPr>
        <i/>
        <sz val="10"/>
        <color theme="1"/>
        <rFont val="Calibri"/>
        <family val="2"/>
        <scheme val="minor"/>
      </rPr>
      <t xml:space="preserve">
The TK Syllabus Comparison Document is made available for information purposes only. While every care has been taken in preparing the content of the TK Syllabus Comparison Document to avoid errors, EASA makes no warranty as to the accuracy, completeness or currency of its content. EASA shall not be liable for any kind of damages or other claims or demands incurred as a result of incorrect, insufficient or invalid data, or arising out of or in connection with the use, copying or display of the content, to the extent permitted by European and national laws. The information contained in the Document should not be construed as legal advice.</t>
    </r>
  </si>
  <si>
    <r>
      <rPr>
        <b/>
        <sz val="11"/>
        <color theme="1"/>
        <rFont val="Calibri"/>
        <family val="2"/>
        <scheme val="minor"/>
      </rPr>
      <t>Contents</t>
    </r>
    <r>
      <rPr>
        <sz val="11"/>
        <color theme="1"/>
        <rFont val="Calibri"/>
        <family val="2"/>
        <scheme val="minor"/>
      </rPr>
      <t xml:space="preserve">
The following are covered in individual worksheets:
- Source information
- 010 Air Law 
- 021 Aircraft General Knowledge – Airframe, Systems and Powerplant
- 022 Aircraft General Knowledge - Instrumentation
- 031 Mass &amp; Balance
- 032 Performance – Aeroplanes
- 033 Flight Planning and Monitoring
- 034 Performance – Helicopters
- 040 Human Performance and Limitations
- 050 Meteorology
- 061 General Navigation
- 062 Radio Navigation
- 070 Operational Procedures
- 081 Principles of Flight – Aeroplanes
- 082 Principles of Flight – Helicopters
- 090 Communications
</t>
    </r>
  </si>
  <si>
    <r>
      <t xml:space="preserve">A standard format has been applied to each sheet. In addition there are filters to allow the information to be sorted in the original sequence, or according to the old or new syllabus structure, and to apply filters relating to the nature of the modification, and the licence/rating type. Each sheet has the following structure, starting from column A: </t>
    </r>
    <r>
      <rPr>
        <b/>
        <sz val="11"/>
        <color theme="1"/>
        <rFont val="Calibri"/>
        <family val="2"/>
        <scheme val="minor"/>
      </rPr>
      <t/>
    </r>
  </si>
  <si>
    <r>
      <rPr>
        <b/>
        <sz val="11"/>
        <color theme="1"/>
        <rFont val="Calibri"/>
        <family val="2"/>
        <scheme val="minor"/>
      </rPr>
      <t>Index:</t>
    </r>
    <r>
      <rPr>
        <sz val="11"/>
        <color theme="1"/>
        <rFont val="Calibri"/>
        <family val="2"/>
        <scheme val="minor"/>
      </rPr>
      <t xml:space="preserve"> each row has a unique number. The sequence is primarily based on that of The new syllabus.</t>
    </r>
  </si>
  <si>
    <r>
      <rPr>
        <b/>
        <sz val="11"/>
        <color theme="1"/>
        <rFont val="Calibri"/>
        <family val="2"/>
        <scheme val="minor"/>
      </rPr>
      <t>2020 syllabus reference</t>
    </r>
    <r>
      <rPr>
        <sz val="11"/>
        <color theme="1"/>
        <rFont val="Calibri"/>
        <family val="2"/>
        <scheme val="minor"/>
      </rPr>
      <t xml:space="preserve">: the numbering as published in amendment 10 AMC &amp; GM to Part-FCL is modified to include dots between syllabus levels. </t>
    </r>
  </si>
  <si>
    <r>
      <rPr>
        <b/>
        <sz val="11"/>
        <color theme="1"/>
        <rFont val="Calibri"/>
        <family val="2"/>
        <scheme val="minor"/>
      </rPr>
      <t>2020 syllabus text</t>
    </r>
    <r>
      <rPr>
        <sz val="11"/>
        <color theme="1"/>
        <rFont val="Calibri"/>
        <family val="2"/>
        <scheme val="minor"/>
      </rPr>
      <t>: based on amendment 10 AMC &amp; GM to Part-FCL. Differences between the 2018 and 2020 syllabi and LOs are not highlighted.</t>
    </r>
  </si>
  <si>
    <r>
      <rPr>
        <b/>
        <sz val="11"/>
        <color theme="1"/>
        <rFont val="Calibri"/>
        <family val="2"/>
        <scheme val="minor"/>
      </rPr>
      <t>Renumbered:</t>
    </r>
    <r>
      <rPr>
        <sz val="11"/>
        <color theme="1"/>
        <rFont val="Calibri"/>
        <family val="2"/>
        <scheme val="minor"/>
      </rPr>
      <t xml:space="preserve"> an “x” indicates that there is a difference between the syllabus references. </t>
    </r>
  </si>
  <si>
    <r>
      <rPr>
        <b/>
        <sz val="11"/>
        <color theme="1"/>
        <rFont val="Calibri"/>
        <family val="2"/>
        <scheme val="minor"/>
      </rPr>
      <t>Columns N to U</t>
    </r>
    <r>
      <rPr>
        <sz val="11"/>
        <color theme="1"/>
        <rFont val="Calibri"/>
        <family val="2"/>
        <scheme val="minor"/>
      </rPr>
      <t xml:space="preserve"> on the licences and instrument ratings: an “x” or 1-3 indicates that the LO applies to this licence/rating, as per the syllabus of amendment 10 AMC &amp; GM to Part-FCL. </t>
    </r>
  </si>
  <si>
    <r>
      <rPr>
        <b/>
        <sz val="11"/>
        <color theme="1"/>
        <rFont val="Calibri"/>
        <family val="2"/>
        <scheme val="minor"/>
      </rPr>
      <t>BIR BK</t>
    </r>
    <r>
      <rPr>
        <sz val="11"/>
        <color theme="1"/>
        <rFont val="Calibri"/>
        <family val="2"/>
        <scheme val="minor"/>
      </rPr>
      <t>: the number 1-3 is as per the syllabus of amendment 10 AMC &amp; GM to Part-FCL. It indicates that the LO applies to the training course for the relevant module(s) of the BIR, but is not addressed directly by a dedicated question in the ECQB.</t>
    </r>
  </si>
  <si>
    <r>
      <rPr>
        <b/>
        <sz val="11"/>
        <color theme="1"/>
        <rFont val="Calibri"/>
        <family val="2"/>
        <scheme val="minor"/>
      </rPr>
      <t>Hidden column: 2018-2019 syllabus text</t>
    </r>
    <r>
      <rPr>
        <sz val="11"/>
        <color theme="1"/>
        <rFont val="Calibri"/>
        <family val="2"/>
        <scheme val="minor"/>
      </rPr>
      <t>: based on amendments 4, 6 &amp; 8 AMC &amp; GM to Part-FCL.</t>
    </r>
  </si>
  <si>
    <r>
      <rPr>
        <b/>
        <sz val="11"/>
        <color theme="1"/>
        <rFont val="Calibri"/>
        <family val="2"/>
        <scheme val="minor"/>
      </rPr>
      <t>Hidden column: 2018-2019 syllabus reference</t>
    </r>
    <r>
      <rPr>
        <sz val="11"/>
        <color theme="1"/>
        <rFont val="Calibri"/>
        <family val="2"/>
        <scheme val="minor"/>
      </rPr>
      <t xml:space="preserve">: the numbering published in amendments 4, 6, &amp; 8 AMC &amp; GM to Part-FCL is modified to include dots between syllabus levels and to number each LO </t>
    </r>
  </si>
  <si>
    <r>
      <rPr>
        <b/>
        <sz val="11"/>
        <color theme="1"/>
        <rFont val="Calibri"/>
        <family val="2"/>
        <scheme val="minor"/>
      </rPr>
      <t>Hidden column:  New:</t>
    </r>
    <r>
      <rPr>
        <sz val="11"/>
        <color theme="1"/>
        <rFont val="Calibri"/>
        <family val="2"/>
        <scheme val="minor"/>
      </rPr>
      <t xml:space="preserve"> an “x” indicates that the LO is new with amendment 10 AMC &amp; GM to Part-FCL</t>
    </r>
  </si>
  <si>
    <r>
      <rPr>
        <b/>
        <sz val="11"/>
        <color theme="1"/>
        <rFont val="Calibri"/>
        <family val="2"/>
        <scheme val="minor"/>
      </rPr>
      <t>Hidden column:  Deleted:</t>
    </r>
    <r>
      <rPr>
        <sz val="11"/>
        <color theme="1"/>
        <rFont val="Calibri"/>
        <family val="2"/>
        <scheme val="minor"/>
      </rPr>
      <t xml:space="preserve"> an “x” indicates that the LO is not retained in amendment 10 AMC &amp; GM to Part-FCL. </t>
    </r>
  </si>
  <si>
    <r>
      <rPr>
        <b/>
        <sz val="11"/>
        <color theme="1"/>
        <rFont val="Calibri"/>
        <family val="2"/>
        <scheme val="minor"/>
      </rPr>
      <t>Hidden column: Text unmodified</t>
    </r>
    <r>
      <rPr>
        <sz val="11"/>
        <color theme="1"/>
        <rFont val="Calibri"/>
        <family val="2"/>
        <scheme val="minor"/>
      </rPr>
      <t>: an “x” indicates that the wording of the text is the same in the two syllabi.</t>
    </r>
  </si>
  <si>
    <r>
      <rPr>
        <b/>
        <sz val="11"/>
        <color theme="1"/>
        <rFont val="Calibri"/>
        <family val="2"/>
        <scheme val="minor"/>
      </rPr>
      <t>Hidden column: Reworded, intent the same</t>
    </r>
    <r>
      <rPr>
        <sz val="11"/>
        <color theme="1"/>
        <rFont val="Calibri"/>
        <family val="2"/>
        <scheme val="minor"/>
      </rPr>
      <t xml:space="preserve">: an “x” indicates that the revised working does not alter the specific issue or depth of knowledge that the candidate is expected to know/understand (e.g. grammatical improvements, abbreviations written out or terms abbreviated). </t>
    </r>
  </si>
  <si>
    <r>
      <rPr>
        <b/>
        <sz val="11"/>
        <color theme="1"/>
        <rFont val="Calibri"/>
        <family val="2"/>
        <scheme val="minor"/>
      </rPr>
      <t>Hidden column: Reworded, intent modified</t>
    </r>
    <r>
      <rPr>
        <sz val="11"/>
        <color theme="1"/>
        <rFont val="Calibri"/>
        <family val="2"/>
        <scheme val="minor"/>
      </rPr>
      <t xml:space="preserve">: an “x” indicates that a significant change is introduced (e.g. accounting for technological advances and best practices, use of new / modified terms, or a different depth of knowledge is indicated by the key verb, considering GM1 FCL.310; FCL.515(b); FCL.615(b)). </t>
    </r>
  </si>
  <si>
    <t>159 entries added / amended</t>
  </si>
  <si>
    <t>4 entries added / amended</t>
  </si>
  <si>
    <t>35 entries added / amended</t>
  </si>
  <si>
    <t>5 entries added / amended</t>
  </si>
  <si>
    <t>13 entries added / amended</t>
  </si>
  <si>
    <t>32 entries added / amended</t>
  </si>
  <si>
    <t>99 entries added / amended</t>
  </si>
  <si>
    <t>28 entries added / amended
The main references are Reg. (EU) 923/2012 SERA as amended, Reg. (EU) 2017/373 (ATM/ANS) as amended, ICAO Annex 10 Vol. II, ICAO Doc 4444. See the Easy Access SERA document for details of differences between SERA and ICAO Annex 10. ECQB content aligns to EU provisions</t>
  </si>
  <si>
    <t>Source information</t>
  </si>
  <si>
    <t>The source information is based on what was published in amendments 4, 6 and 8 AMC &amp; GM to Part-FCL but it is further modified where the legal/regulatory document or standard has been amended since 2018.</t>
  </si>
  <si>
    <t>Source title</t>
  </si>
  <si>
    <t>Provisions considered for ECQB 2026</t>
  </si>
  <si>
    <t>If available online</t>
  </si>
  <si>
    <t>https://www.easa.europa.eu/en/regulations</t>
  </si>
  <si>
    <r>
      <rPr>
        <i/>
        <sz val="10"/>
        <color theme="1"/>
        <rFont val="Calibri"/>
        <family val="2"/>
        <scheme val="minor"/>
      </rPr>
      <t>Air Operations</t>
    </r>
    <r>
      <rPr>
        <sz val="10"/>
        <color theme="1"/>
        <rFont val="Calibri"/>
        <family val="2"/>
        <scheme val="minor"/>
      </rPr>
      <t xml:space="preserve"> AMC &amp; GM </t>
    </r>
  </si>
  <si>
    <r>
      <t xml:space="preserve">AMC &amp; GM as latest amended early </t>
    </r>
    <r>
      <rPr>
        <sz val="10"/>
        <color rgb="FFFF0000"/>
        <rFont val="Calibri"/>
        <family val="2"/>
        <scheme val="minor"/>
      </rPr>
      <t>2025</t>
    </r>
    <r>
      <rPr>
        <sz val="10"/>
        <rFont val="Calibri"/>
        <family val="2"/>
        <scheme val="minor"/>
      </rPr>
      <t xml:space="preserve">:
GM to Annex I Definitions up to issue 1, amendment 16
AMC &amp; GM to Part-ARO up to issue 3, amendment </t>
    </r>
    <r>
      <rPr>
        <sz val="10"/>
        <color rgb="FFFF0000"/>
        <rFont val="Calibri"/>
        <family val="2"/>
        <scheme val="minor"/>
      </rPr>
      <t>15</t>
    </r>
    <r>
      <rPr>
        <sz val="10"/>
        <rFont val="Calibri"/>
        <family val="2"/>
        <scheme val="minor"/>
      </rPr>
      <t xml:space="preserve">
AMC &amp; GM to Part-ORO up to issue 2, amendment </t>
    </r>
    <r>
      <rPr>
        <sz val="10"/>
        <color rgb="FFFF0000"/>
        <rFont val="Calibri"/>
        <family val="2"/>
        <scheme val="minor"/>
      </rPr>
      <t>26</t>
    </r>
    <r>
      <rPr>
        <sz val="10"/>
        <rFont val="Calibri"/>
        <family val="2"/>
        <scheme val="minor"/>
      </rPr>
      <t xml:space="preserve">
AMC &amp; GM to Part-CAT up to issue 2, amendment </t>
    </r>
    <r>
      <rPr>
        <sz val="10"/>
        <color rgb="FFFF0000"/>
        <rFont val="Calibri"/>
        <family val="2"/>
        <scheme val="minor"/>
      </rPr>
      <t>24</t>
    </r>
    <r>
      <rPr>
        <sz val="10"/>
        <rFont val="Calibri"/>
        <family val="2"/>
        <scheme val="minor"/>
      </rPr>
      <t xml:space="preserve">
AMC &amp; GM to Part-SPA up to issue 1, amendment </t>
    </r>
    <r>
      <rPr>
        <sz val="10"/>
        <color rgb="FFFF0000"/>
        <rFont val="Calibri"/>
        <family val="2"/>
        <scheme val="minor"/>
      </rPr>
      <t>15</t>
    </r>
    <r>
      <rPr>
        <sz val="10"/>
        <rFont val="Calibri"/>
        <family val="2"/>
        <scheme val="minor"/>
      </rPr>
      <t xml:space="preserve">
AMC &amp; GM to Part-NCO up to issue 2, amendment </t>
    </r>
    <r>
      <rPr>
        <sz val="10"/>
        <color rgb="FFFF0000"/>
        <rFont val="Calibri"/>
        <family val="2"/>
        <scheme val="minor"/>
      </rPr>
      <t>16</t>
    </r>
    <r>
      <rPr>
        <sz val="10"/>
        <rFont val="Calibri"/>
        <family val="2"/>
        <scheme val="minor"/>
      </rPr>
      <t xml:space="preserve">
AMC &amp; GM to Part-SPO up to issue 1, amendment </t>
    </r>
    <r>
      <rPr>
        <sz val="10"/>
        <color rgb="FFFF0000"/>
        <rFont val="Calibri"/>
        <family val="2"/>
        <scheme val="minor"/>
      </rPr>
      <t>19</t>
    </r>
  </si>
  <si>
    <t>https://www.easa.europa.eu/document-library/acceptable-means-of-compliance-and-guidance-materials</t>
  </si>
  <si>
    <r>
      <t xml:space="preserve">Amendments up to Reg. (EU) No </t>
    </r>
    <r>
      <rPr>
        <sz val="10"/>
        <color rgb="FFFF0000"/>
        <rFont val="Calibri"/>
        <family val="2"/>
        <scheme val="minor"/>
      </rPr>
      <t>2024/1111, 2024/2076, 2025/133</t>
    </r>
  </si>
  <si>
    <r>
      <rPr>
        <i/>
        <sz val="10"/>
        <color theme="1"/>
        <rFont val="Calibri"/>
        <family val="2"/>
        <scheme val="minor"/>
      </rPr>
      <t>Civil Aviation Security</t>
    </r>
    <r>
      <rPr>
        <sz val="10"/>
        <color theme="1"/>
        <rFont val="Calibri"/>
        <family val="2"/>
        <scheme val="minor"/>
      </rPr>
      <t xml:space="preserve"> Reg. (EC) No 300/2008</t>
    </r>
  </si>
  <si>
    <t>https://eur-lex.europa.eu/legal-content/EN/ALL/?uri=CELEX:32008R0300</t>
  </si>
  <si>
    <r>
      <rPr>
        <i/>
        <sz val="10"/>
        <color theme="1"/>
        <rFont val="Calibri"/>
        <family val="2"/>
        <scheme val="minor"/>
      </rPr>
      <t>Compensation &amp; assistance to passengers</t>
    </r>
    <r>
      <rPr>
        <sz val="10"/>
        <color theme="1"/>
        <rFont val="Calibri"/>
        <family val="2"/>
        <scheme val="minor"/>
      </rPr>
      <t xml:space="preserve"> Reg. (EC) No 261/2004 </t>
    </r>
  </si>
  <si>
    <t>https://eur-lex.europa.eu/legal-content/EN/TXT/?uri=CELEX%3A32004R0261</t>
  </si>
  <si>
    <t>CS-23 Normal, Utility, Aerobatic &amp; Commuter Aeroplanes</t>
  </si>
  <si>
    <t>For pilot training, the amendment 4 material is used: subsequent amendments (5, 2017; 6, 2023,  specifically CS 23.2010 and AMC2&amp;3 CS-23/CS-VLA Subpart B allow for CS-23 amendment 4 Subpart B to be used as acceptable means of compliance with the relevant specifications in CS 23 amendment 5 and later amendments.</t>
  </si>
  <si>
    <t>https://www.easa.europa.eu/en/document-library/certification-specifications</t>
  </si>
  <si>
    <t>CS-25 Large Aeroplanes</t>
  </si>
  <si>
    <r>
      <t xml:space="preserve">Amendment </t>
    </r>
    <r>
      <rPr>
        <sz val="10"/>
        <color rgb="FFFF0000"/>
        <rFont val="Calibri"/>
        <family val="2"/>
        <scheme val="minor"/>
      </rPr>
      <t>28</t>
    </r>
    <r>
      <rPr>
        <sz val="10"/>
        <rFont val="Calibri"/>
        <family val="2"/>
        <scheme val="minor"/>
      </rPr>
      <t>, 2023</t>
    </r>
  </si>
  <si>
    <t>CS-27 Small Rotorcraft</t>
  </si>
  <si>
    <t>Amendment 10, 2023</t>
  </si>
  <si>
    <t>CS-29 Large Rotorcraft</t>
  </si>
  <si>
    <r>
      <t>Amendment</t>
    </r>
    <r>
      <rPr>
        <sz val="10"/>
        <color rgb="FFFF0000"/>
        <rFont val="Calibri"/>
        <family val="2"/>
        <scheme val="minor"/>
      </rPr>
      <t xml:space="preserve"> 12, 2024</t>
    </r>
  </si>
  <si>
    <t>CS-ACNS (Airborne Communications, Navigation &amp; Surveillance)</t>
  </si>
  <si>
    <t>Issue 5, 2024</t>
  </si>
  <si>
    <t>CS-ADR-DSN (Aerodrome Design)</t>
  </si>
  <si>
    <t>Issue 6, 2022</t>
  </si>
  <si>
    <t>CS-AWO (All Weather Operations)</t>
  </si>
  <si>
    <t>Issue 2, 2022</t>
  </si>
  <si>
    <r>
      <t>14th edition, 2022</t>
    </r>
    <r>
      <rPr>
        <sz val="10"/>
        <color rgb="FFFF0000"/>
        <rFont val="Calibri"/>
        <family val="2"/>
        <scheme val="minor"/>
      </rPr>
      <t>, to amendment 179</t>
    </r>
  </si>
  <si>
    <t>ICAO Annex 10</t>
  </si>
  <si>
    <r>
      <rPr>
        <sz val="10"/>
        <rFont val="Calibri"/>
        <family val="2"/>
        <scheme val="minor"/>
      </rPr>
      <t>Vol. I: 8th edition, 2023, to amendment 93
Vol. II: 7th edition, 2016,</t>
    </r>
    <r>
      <rPr>
        <sz val="10"/>
        <color rgb="FFFF0000"/>
        <rFont val="Calibri"/>
        <family val="2"/>
        <scheme val="minor"/>
      </rPr>
      <t xml:space="preserve"> to amendment 93
</t>
    </r>
    <r>
      <rPr>
        <sz val="10"/>
        <rFont val="Calibri"/>
        <family val="2"/>
        <scheme val="minor"/>
      </rPr>
      <t>Vol. III: 2nd edition, 2007,</t>
    </r>
    <r>
      <rPr>
        <sz val="10"/>
        <color rgb="FFFF0000"/>
        <rFont val="Calibri"/>
        <family val="2"/>
        <scheme val="minor"/>
      </rPr>
      <t xml:space="preserve"> to amendment 92
</t>
    </r>
    <r>
      <rPr>
        <sz val="10"/>
        <rFont val="Calibri"/>
        <family val="2"/>
        <scheme val="minor"/>
      </rPr>
      <t>Vol. IV: 5th edition, 2014, to amendment 91
Vol. V: 3rd edition, 2013, to amendment 89</t>
    </r>
  </si>
  <si>
    <t>ICAO Annex 11</t>
  </si>
  <si>
    <r>
      <t>15th edition, 2018</t>
    </r>
    <r>
      <rPr>
        <sz val="10"/>
        <color rgb="FFFF0000"/>
        <rFont val="Calibri"/>
        <family val="2"/>
        <scheme val="minor"/>
      </rPr>
      <t>, to amendment 53</t>
    </r>
  </si>
  <si>
    <r>
      <rPr>
        <sz val="10"/>
        <color rgb="FFFF0000"/>
        <rFont val="Calibri"/>
        <family val="2"/>
        <scheme val="minor"/>
      </rPr>
      <t>9th</t>
    </r>
    <r>
      <rPr>
        <sz val="10"/>
        <rFont val="Calibri"/>
        <family val="2"/>
        <scheme val="minor"/>
      </rPr>
      <t xml:space="preserve"> edition, </t>
    </r>
    <r>
      <rPr>
        <sz val="10"/>
        <color rgb="FFFF0000"/>
        <rFont val="Calibri"/>
        <family val="2"/>
        <scheme val="minor"/>
      </rPr>
      <t>2024, to amendment 19</t>
    </r>
  </si>
  <si>
    <r>
      <rPr>
        <sz val="10"/>
        <color rgb="FFFF0000"/>
        <rFont val="Calibri"/>
        <family val="2"/>
        <scheme val="minor"/>
      </rPr>
      <t>13th</t>
    </r>
    <r>
      <rPr>
        <sz val="10"/>
        <rFont val="Calibri"/>
        <family val="2"/>
        <scheme val="minor"/>
      </rPr>
      <t xml:space="preserve"> edition, </t>
    </r>
    <r>
      <rPr>
        <sz val="10"/>
        <color rgb="FFFF0000"/>
        <rFont val="Calibri"/>
        <family val="2"/>
        <scheme val="minor"/>
      </rPr>
      <t>2024, to amendment 19</t>
    </r>
  </si>
  <si>
    <t>ICAO Annex 14</t>
  </si>
  <si>
    <r>
      <t xml:space="preserve">Vol. I: 9th edition, 2022, to amendment 17
</t>
    </r>
    <r>
      <rPr>
        <sz val="10"/>
        <color rgb="FFFF0000"/>
        <rFont val="Calibri"/>
        <family val="2"/>
        <scheme val="minor"/>
      </rPr>
      <t>Vol. II: 5th edition, 2020, to amendment 9</t>
    </r>
  </si>
  <si>
    <t>ICAO Annex 15</t>
  </si>
  <si>
    <r>
      <t>16th edition, 2018</t>
    </r>
    <r>
      <rPr>
        <sz val="10"/>
        <color rgb="FFFF0000"/>
        <rFont val="Calibri"/>
        <family val="2"/>
        <scheme val="minor"/>
      </rPr>
      <t>, to amendment 43</t>
    </r>
  </si>
  <si>
    <r>
      <t>12th edition, 2022</t>
    </r>
    <r>
      <rPr>
        <sz val="10"/>
        <color rgb="FFFF0000"/>
        <rFont val="Calibri"/>
        <family val="2"/>
        <scheme val="minor"/>
      </rPr>
      <t>, to amendment 18</t>
    </r>
  </si>
  <si>
    <r>
      <t>4th edition, 2011</t>
    </r>
    <r>
      <rPr>
        <sz val="10"/>
        <color rgb="FFFF0000"/>
        <rFont val="Calibri"/>
        <family val="2"/>
        <scheme val="minor"/>
      </rPr>
      <t>, to amendment 12</t>
    </r>
  </si>
  <si>
    <t>ICAO Annex 19</t>
  </si>
  <si>
    <t>2nd edition, 2016, to amendment 1</t>
  </si>
  <si>
    <t>ICAO Annex 2</t>
  </si>
  <si>
    <t>11th edition, 2024, to amendment 48</t>
  </si>
  <si>
    <t>ICAO Annex 3</t>
  </si>
  <si>
    <r>
      <t>20th edition, 2018</t>
    </r>
    <r>
      <rPr>
        <sz val="10"/>
        <color rgb="FFFF0000"/>
        <rFont val="Calibri"/>
        <family val="2"/>
        <scheme val="minor"/>
      </rPr>
      <t>, to amendment 81</t>
    </r>
  </si>
  <si>
    <t>ICAO Annex 4</t>
  </si>
  <si>
    <r>
      <rPr>
        <sz val="10"/>
        <rFont val="Calibri"/>
        <family val="2"/>
        <scheme val="minor"/>
      </rPr>
      <t>11th edition, 2009</t>
    </r>
    <r>
      <rPr>
        <sz val="10"/>
        <color rgb="FFFF0000"/>
        <rFont val="Calibri"/>
        <family val="2"/>
        <scheme val="minor"/>
      </rPr>
      <t>, to amendment 62</t>
    </r>
  </si>
  <si>
    <r>
      <t>Part I: 12th edition, 2022</t>
    </r>
    <r>
      <rPr>
        <sz val="10"/>
        <color rgb="FFFF0000"/>
        <rFont val="Calibri"/>
        <family val="2"/>
        <scheme val="minor"/>
      </rPr>
      <t xml:space="preserve">, to amendment 49
</t>
    </r>
    <r>
      <rPr>
        <sz val="10"/>
        <rFont val="Calibri"/>
        <family val="2"/>
        <scheme val="minor"/>
      </rPr>
      <t>Part III: 11th edition, 2022,</t>
    </r>
    <r>
      <rPr>
        <sz val="10"/>
        <color rgb="FFFF0000"/>
        <rFont val="Calibri"/>
        <family val="2"/>
        <scheme val="minor"/>
      </rPr>
      <t xml:space="preserve"> to amendment 25</t>
    </r>
  </si>
  <si>
    <r>
      <t>6th edition, 2012</t>
    </r>
    <r>
      <rPr>
        <sz val="10"/>
        <color rgb="FFFF0000"/>
        <rFont val="Calibri"/>
        <family val="2"/>
        <scheme val="minor"/>
      </rPr>
      <t>, to amendment 7</t>
    </r>
  </si>
  <si>
    <t>ICAO Annex 8</t>
  </si>
  <si>
    <r>
      <t>13th edition, 2022</t>
    </r>
    <r>
      <rPr>
        <sz val="10"/>
        <color rgb="FFFF0000"/>
        <rFont val="Calibri"/>
        <family val="2"/>
        <scheme val="minor"/>
      </rPr>
      <t>, to amendment 109</t>
    </r>
  </si>
  <si>
    <t>ICAO Annex 9</t>
  </si>
  <si>
    <r>
      <t>16th edition, 2022</t>
    </r>
    <r>
      <rPr>
        <sz val="10"/>
        <color rgb="FFFF0000"/>
        <rFont val="Calibri"/>
        <family val="2"/>
        <scheme val="minor"/>
      </rPr>
      <t>, to amendment 29</t>
    </r>
  </si>
  <si>
    <r>
      <rPr>
        <strike/>
        <sz val="10"/>
        <color theme="1"/>
        <rFont val="Calibri"/>
        <family val="2"/>
        <scheme val="minor"/>
      </rPr>
      <t xml:space="preserve">ICAO Circular 186 ‘Wind Shear’ </t>
    </r>
    <r>
      <rPr>
        <sz val="10"/>
        <color rgb="FFFF0000"/>
        <rFont val="Calibri"/>
        <family val="2"/>
        <scheme val="minor"/>
      </rPr>
      <t>Obsolete: superseded by:
ICAO Doc 9817 (see below)</t>
    </r>
  </si>
  <si>
    <t>ICAO Doc 10066 Aeronautical Information Management</t>
  </si>
  <si>
    <r>
      <t>1st edition, 2018,</t>
    </r>
    <r>
      <rPr>
        <sz val="10"/>
        <color rgb="FFFF0000"/>
        <rFont val="Calibri"/>
        <family val="2"/>
        <scheme val="minor"/>
      </rPr>
      <t xml:space="preserve"> to amendment 3</t>
    </r>
  </si>
  <si>
    <t>ICAO Doc 4444 PANS-ATM</t>
  </si>
  <si>
    <r>
      <t>16th edition, 2016</t>
    </r>
    <r>
      <rPr>
        <sz val="10"/>
        <color rgb="FFFF0000"/>
        <rFont val="Calibri"/>
        <family val="2"/>
        <scheme val="minor"/>
      </rPr>
      <t>, to amendment 12</t>
    </r>
  </si>
  <si>
    <t>ICAO Doc 7030 Regional Supplementary Procedures</t>
  </si>
  <si>
    <r>
      <t>5th edition, 2008</t>
    </r>
    <r>
      <rPr>
        <sz val="10"/>
        <color rgb="FFFF0000"/>
        <rFont val="Calibri"/>
        <family val="2"/>
        <scheme val="minor"/>
      </rPr>
      <t>, to amendment 9</t>
    </r>
  </si>
  <si>
    <t>ICAO Doc 7300 Chicago Convention</t>
  </si>
  <si>
    <t>9th edition, 2006</t>
  </si>
  <si>
    <t>ICAO Doc 7488 ICAO Standard International Atmosphere extended to 80 kilometres (262 500 feet)</t>
  </si>
  <si>
    <t>3rd edition, 1993</t>
  </si>
  <si>
    <t>ICAO Doc 7500 Int. Air Services Transit Agr. Chicago 1944</t>
  </si>
  <si>
    <t>ICAO Doc 8168 PANS-OPS</t>
  </si>
  <si>
    <r>
      <t>Vol. I: 6th edition, 2018,</t>
    </r>
    <r>
      <rPr>
        <sz val="10"/>
        <color rgb="FFFF0000"/>
        <rFont val="Calibri"/>
        <family val="2"/>
        <scheme val="minor"/>
      </rPr>
      <t xml:space="preserve"> to amendment 11</t>
    </r>
    <r>
      <rPr>
        <sz val="10"/>
        <rFont val="Calibri"/>
        <family val="2"/>
        <scheme val="minor"/>
      </rPr>
      <t xml:space="preserve">
Vol. II: 7th edition, 2020</t>
    </r>
    <r>
      <rPr>
        <sz val="10"/>
        <color rgb="FFFF0000"/>
        <rFont val="Calibri"/>
        <family val="2"/>
        <scheme val="minor"/>
      </rPr>
      <t>, to amendment 10</t>
    </r>
    <r>
      <rPr>
        <sz val="10"/>
        <rFont val="Calibri"/>
        <family val="2"/>
        <scheme val="minor"/>
      </rPr>
      <t xml:space="preserve">
Vol. III: 1st edition, 2018</t>
    </r>
    <r>
      <rPr>
        <sz val="10"/>
        <color rgb="FFFF0000"/>
        <rFont val="Calibri"/>
        <family val="2"/>
        <scheme val="minor"/>
      </rPr>
      <t>, to amendment 3</t>
    </r>
  </si>
  <si>
    <t xml:space="preserve">ICAO Doc 8364 — Convention on Offences and Certain Other Acts Committed on Board Aircraft, signed in Tokyo on 14 September 1963 </t>
  </si>
  <si>
    <t>ICAO Doc 8400 Abbreviations &amp; Codes</t>
  </si>
  <si>
    <t>9th edition, 2016, to amendment 34</t>
  </si>
  <si>
    <t>ICAO Doc 9137 Airport Services Manual
Part 1 RFFS
Part 3 Wildlife Hazard Management</t>
  </si>
  <si>
    <r>
      <t xml:space="preserve">
Part 1: 4th edition, 2015</t>
    </r>
    <r>
      <rPr>
        <sz val="10"/>
        <color rgb="FFFF0000"/>
        <rFont val="Calibri"/>
        <family val="2"/>
        <scheme val="minor"/>
      </rPr>
      <t>, to amendment 1</t>
    </r>
    <r>
      <rPr>
        <sz val="10"/>
        <rFont val="Calibri"/>
        <family val="2"/>
        <scheme val="minor"/>
      </rPr>
      <t xml:space="preserve">
Part 3: 5th edition, 2020</t>
    </r>
  </si>
  <si>
    <t>ICAO Doc 9261 Heliport Manual</t>
  </si>
  <si>
    <t>5th edition, 2021</t>
  </si>
  <si>
    <t>edition 2023-2024 (1)</t>
  </si>
  <si>
    <t>ICAO Doc 9426 ‘Air Traffic Services Planning Manual’</t>
  </si>
  <si>
    <t>1st edition, 1984, to amendment 4</t>
  </si>
  <si>
    <t>ICAO Doc 9432 Manual of Radiotelephony</t>
  </si>
  <si>
    <t>4th edition, 2007</t>
  </si>
  <si>
    <t>ICAO Doc 9433 Manual Concerning Interception of Civil Aircraft (Consolidation of Current ICAO Provisions and Special Recommendations)</t>
  </si>
  <si>
    <t>2nd edition, 1990</t>
  </si>
  <si>
    <t>ICAO Doc 9613 PBN</t>
  </si>
  <si>
    <t>5th edition, 2023, corrig. 1</t>
  </si>
  <si>
    <t>ICAO Doc 9626 International Air Transport</t>
  </si>
  <si>
    <t>3rd edition, 2018</t>
  </si>
  <si>
    <t>ICAO Doc 9640 Manual of Aircraft Ground De-Icing / Anti-Icing Operations</t>
  </si>
  <si>
    <t>ICAO Doc 9683 Human Factors Training Manual</t>
  </si>
  <si>
    <t>1st edition, 1998, to amendment 5</t>
  </si>
  <si>
    <r>
      <t>1999</t>
    </r>
    <r>
      <rPr>
        <sz val="10"/>
        <color rgb="FFFF0000"/>
        <rFont val="Calibri"/>
        <family val="2"/>
        <scheme val="minor"/>
      </rPr>
      <t>, and Supplement 3</t>
    </r>
  </si>
  <si>
    <t>ICAO Doc 9817 Low-level wind shear</t>
  </si>
  <si>
    <t>1st edition, 2005, to amendment 4</t>
  </si>
  <si>
    <t>ICAO Doc 9849 GNSS</t>
  </si>
  <si>
    <t xml:space="preserve"> 4th edition, 2023</t>
  </si>
  <si>
    <t>ICAO Doc 9859 Safety Management Manual</t>
  </si>
  <si>
    <t xml:space="preserve"> 4th edition, 2018</t>
  </si>
  <si>
    <t>ICAO Doc 9981 Aerodromes</t>
  </si>
  <si>
    <t>3rd edition, 2020, to amendment 4</t>
  </si>
  <si>
    <t>ICAO NAT Doc 007</t>
  </si>
  <si>
    <t>Latest versions are posted on ICAO EUR/NAT website https://www.icao.int/EURNAT/</t>
  </si>
  <si>
    <r>
      <rPr>
        <i/>
        <sz val="10"/>
        <color rgb="FFFF0000"/>
        <rFont val="Calibri"/>
        <family val="2"/>
        <scheme val="minor"/>
      </rPr>
      <t>Initial Airworthiness</t>
    </r>
    <r>
      <rPr>
        <sz val="10"/>
        <color rgb="FFFF0000"/>
        <rFont val="Calibri"/>
        <family val="2"/>
        <scheme val="minor"/>
      </rPr>
      <t xml:space="preserve"> Reg. (EU) 748/2012</t>
    </r>
  </si>
  <si>
    <t>https://eur-lex.europa.eu/legal-content/EN/TXT/?uri=CELEX%3A32010R0996</t>
  </si>
  <si>
    <t>NASA Technical Memorandum 85652 “Factors influencing aircraft ground handling performance”, T.J. Yager</t>
  </si>
  <si>
    <t>https://sti.nasa.gov/what-is-the-sti-repository/</t>
  </si>
  <si>
    <r>
      <rPr>
        <i/>
        <sz val="10"/>
        <color theme="1"/>
        <rFont val="Calibri"/>
        <family val="2"/>
        <scheme val="minor"/>
      </rPr>
      <t>SERA</t>
    </r>
    <r>
      <rPr>
        <sz val="10"/>
        <color theme="1"/>
        <rFont val="Calibri"/>
        <family val="2"/>
        <scheme val="minor"/>
      </rPr>
      <t xml:space="preserve"> AMC &amp; GM:  
Available via </t>
    </r>
  </si>
  <si>
    <r>
      <t xml:space="preserve">AMC &amp; GM to the Rules of the Air 
up to issue 1, amendment </t>
    </r>
    <r>
      <rPr>
        <sz val="10"/>
        <color rgb="FFFF0000"/>
        <rFont val="Calibri"/>
        <family val="2"/>
        <scheme val="minor"/>
      </rPr>
      <t>7</t>
    </r>
  </si>
  <si>
    <r>
      <rPr>
        <i/>
        <sz val="10"/>
        <color rgb="FFFF0000"/>
        <rFont val="Calibri"/>
        <family val="2"/>
        <scheme val="minor"/>
      </rPr>
      <t>Single European Sky</t>
    </r>
    <r>
      <rPr>
        <sz val="10"/>
        <color rgb="FFFF0000"/>
        <rFont val="Calibri"/>
        <family val="2"/>
        <scheme val="minor"/>
      </rPr>
      <t xml:space="preserve"> Reg. (EU) 2023/1770, specifically Part-AUR</t>
    </r>
  </si>
  <si>
    <t>1st edition, 2017</t>
  </si>
  <si>
    <t>Amendments up to Reg. (EU) 2023/1028</t>
  </si>
  <si>
    <t>Amendments up to Reg. (EU) 2024/1230</t>
  </si>
  <si>
    <r>
      <t xml:space="preserve">Amendments up to Reg. (EU) </t>
    </r>
    <r>
      <rPr>
        <strike/>
        <sz val="10"/>
        <rFont val="Calibri"/>
        <family val="2"/>
        <scheme val="minor"/>
      </rPr>
      <t>2021/2082</t>
    </r>
    <r>
      <rPr>
        <sz val="10"/>
        <rFont val="Calibri"/>
        <family val="2"/>
        <scheme val="minor"/>
      </rPr>
      <t xml:space="preserve"> </t>
    </r>
    <r>
      <rPr>
        <sz val="10"/>
        <color rgb="FFFF0000"/>
        <rFont val="Calibri"/>
        <family val="2"/>
        <scheme val="minor"/>
      </rPr>
      <t>2024/1230</t>
    </r>
  </si>
  <si>
    <r>
      <t>Amendments up to</t>
    </r>
    <r>
      <rPr>
        <sz val="10"/>
        <color rgb="FFFF0000"/>
        <rFont val="Calibri"/>
        <family val="2"/>
        <scheme val="minor"/>
      </rPr>
      <t xml:space="preserve"> Reg. (EU) 2023/1772, 2024/404, 2024/1111</t>
    </r>
  </si>
  <si>
    <r>
      <rPr>
        <i/>
        <sz val="10"/>
        <color theme="1"/>
        <rFont val="Calibri"/>
        <family val="2"/>
        <scheme val="minor"/>
      </rPr>
      <t>SERA</t>
    </r>
    <r>
      <rPr>
        <sz val="10"/>
        <color theme="1"/>
        <rFont val="Calibri"/>
        <family val="2"/>
        <scheme val="minor"/>
      </rPr>
      <t xml:space="preserve"> Reg.</t>
    </r>
    <r>
      <rPr>
        <i/>
        <sz val="10"/>
        <color theme="1"/>
        <rFont val="Calibri"/>
        <family val="2"/>
        <scheme val="minor"/>
      </rPr>
      <t xml:space="preserve"> </t>
    </r>
    <r>
      <rPr>
        <sz val="10"/>
        <color theme="1"/>
        <rFont val="Calibri"/>
        <family val="2"/>
        <scheme val="minor"/>
      </rPr>
      <t>(EU)</t>
    </r>
    <r>
      <rPr>
        <i/>
        <sz val="10"/>
        <color theme="1"/>
        <rFont val="Calibri"/>
        <family val="2"/>
        <scheme val="minor"/>
      </rPr>
      <t xml:space="preserve"> </t>
    </r>
    <r>
      <rPr>
        <sz val="10"/>
        <color theme="1"/>
        <rFont val="Calibri"/>
        <family val="2"/>
        <scheme val="minor"/>
      </rPr>
      <t>923/2012</t>
    </r>
  </si>
  <si>
    <r>
      <rPr>
        <i/>
        <sz val="10"/>
        <color theme="1"/>
        <rFont val="Calibri"/>
        <family val="2"/>
        <scheme val="minor"/>
      </rPr>
      <t>Reporting, analysis and follow-up of occurrences</t>
    </r>
    <r>
      <rPr>
        <sz val="10"/>
        <color theme="1"/>
        <rFont val="Calibri"/>
        <family val="2"/>
        <scheme val="minor"/>
      </rPr>
      <t xml:space="preserve"> Reg. (EU) 376/2014 </t>
    </r>
  </si>
  <si>
    <r>
      <rPr>
        <i/>
        <sz val="10"/>
        <color theme="1"/>
        <rFont val="Calibri"/>
        <family val="2"/>
        <scheme val="minor"/>
      </rPr>
      <t>Investigation and prevention of accidents and incidents</t>
    </r>
    <r>
      <rPr>
        <sz val="10"/>
        <color theme="1"/>
        <rFont val="Calibri"/>
        <family val="2"/>
        <scheme val="minor"/>
      </rPr>
      <t xml:space="preserve"> Reg. (EU) 996/2010 </t>
    </r>
  </si>
  <si>
    <r>
      <rPr>
        <i/>
        <sz val="10"/>
        <color theme="1"/>
        <rFont val="Calibri"/>
        <family val="2"/>
        <scheme val="minor"/>
      </rPr>
      <t>EASA Basic Regulation</t>
    </r>
    <r>
      <rPr>
        <sz val="10"/>
        <color theme="1"/>
        <rFont val="Calibri"/>
        <family val="2"/>
        <scheme val="minor"/>
      </rPr>
      <t xml:space="preserve"> (EU) 2018/1139</t>
    </r>
  </si>
  <si>
    <r>
      <t xml:space="preserve">Amendments up to Reg. (EU)  </t>
    </r>
    <r>
      <rPr>
        <sz val="10"/>
        <color rgb="FFFF0000"/>
        <rFont val="Calibri"/>
        <family val="2"/>
        <scheme val="minor"/>
      </rPr>
      <t>2024/1403</t>
    </r>
  </si>
  <si>
    <r>
      <t xml:space="preserve">Amendments up to Reg. (EU) </t>
    </r>
    <r>
      <rPr>
        <sz val="10"/>
        <color rgb="FFFF0000"/>
        <rFont val="Calibri"/>
        <family val="2"/>
        <scheme val="minor"/>
      </rPr>
      <t>2023/1771, 2024/403, 2024/1111</t>
    </r>
  </si>
  <si>
    <r>
      <t xml:space="preserve">Amendments up to Reg. (EU) </t>
    </r>
    <r>
      <rPr>
        <sz val="10"/>
        <color rgb="FFFF0000"/>
        <rFont val="Calibri"/>
        <family val="2"/>
        <scheme val="minor"/>
      </rPr>
      <t>2023/203, 2024/1111, 2024/2076, 2025/134</t>
    </r>
  </si>
  <si>
    <r>
      <rPr>
        <i/>
        <sz val="10"/>
        <color theme="1"/>
        <rFont val="Calibri"/>
        <family val="2"/>
        <scheme val="minor"/>
      </rPr>
      <t>ATM/ANS Services</t>
    </r>
    <r>
      <rPr>
        <sz val="10"/>
        <color theme="1"/>
        <rFont val="Calibri"/>
        <family val="2"/>
        <scheme val="minor"/>
      </rPr>
      <t xml:space="preserve"> Reg. (EU) 2017/373, in particular Parts AIS, MET</t>
    </r>
  </si>
  <si>
    <r>
      <rPr>
        <i/>
        <sz val="10"/>
        <color theme="1"/>
        <rFont val="Calibri"/>
        <family val="2"/>
        <scheme val="minor"/>
      </rPr>
      <t xml:space="preserve">Aircrew </t>
    </r>
    <r>
      <rPr>
        <sz val="10"/>
        <color theme="1"/>
        <rFont val="Calibri"/>
        <family val="2"/>
        <scheme val="minor"/>
      </rPr>
      <t xml:space="preserve">Reg. (EU) 1178/2011 </t>
    </r>
  </si>
  <si>
    <r>
      <rPr>
        <i/>
        <sz val="10"/>
        <color theme="1"/>
        <rFont val="Calibri"/>
        <family val="2"/>
        <scheme val="minor"/>
      </rPr>
      <t>Air Operations</t>
    </r>
    <r>
      <rPr>
        <sz val="10"/>
        <color theme="1"/>
        <rFont val="Calibri"/>
        <family val="2"/>
        <scheme val="minor"/>
      </rPr>
      <t xml:space="preserve"> Reg. (EU) 965/2012 Annex I Definitions, Part-ARO, Part-ORO, Part-CAT, Part-SPA, Part-NCO (BIR only), Part-SPO</t>
    </r>
  </si>
  <si>
    <t>Aerodromes Reg. (EU) 139/2014</t>
  </si>
  <si>
    <r>
      <t xml:space="preserve">Amendments up to Reg. (EU) </t>
    </r>
    <r>
      <rPr>
        <sz val="10"/>
        <color rgb="FFFF0000"/>
        <rFont val="Calibri"/>
        <family val="2"/>
        <scheme val="minor"/>
      </rPr>
      <t>2023/203, 2024/894, 2024/405, 2024/1400</t>
    </r>
  </si>
  <si>
    <t>PRINCIPLES OF FLIGHT - AEROPLANES</t>
  </si>
  <si>
    <t>081.00.00.00</t>
  </si>
  <si>
    <t>9 entries added / edited</t>
  </si>
  <si>
    <t>SUBSONIC AERODYNAMICS</t>
  </si>
  <si>
    <t>081.01.00.00</t>
  </si>
  <si>
    <t>Basics, laws and definitions</t>
  </si>
  <si>
    <t>081.01.01.00</t>
  </si>
  <si>
    <t>Laws and definitions</t>
  </si>
  <si>
    <t>081.01.01.01</t>
  </si>
  <si>
    <t>List the international system of units of measurement (SI) for mass, acceleration, weight, velocity, energy, density, temperature, pressure, force, wing loading, and power.</t>
  </si>
  <si>
    <t>081.01.01.01.01</t>
  </si>
  <si>
    <t>Define ‘mass’, ‘force’, ‘acceleration’, and ‘weight’.</t>
  </si>
  <si>
    <t>081.01.01.01.02</t>
  </si>
  <si>
    <t>State and interpret Newton’s three laws of motion.</t>
  </si>
  <si>
    <t>081.01.01.01.03</t>
  </si>
  <si>
    <t>Explain air density.</t>
  </si>
  <si>
    <t>081.01.01.01.04</t>
  </si>
  <si>
    <t>List the atmospheric properties that effect air density.</t>
  </si>
  <si>
    <t>081.01.01.01.05</t>
  </si>
  <si>
    <t>Explain how temperature and pressure changes affect air density.</t>
  </si>
  <si>
    <t>081.01.01.01.06</t>
  </si>
  <si>
    <t>Define ‘static pressure’.</t>
  </si>
  <si>
    <t>081.01.01.01.07</t>
  </si>
  <si>
    <t>Define ‘dynamic pressure’.</t>
  </si>
  <si>
    <t>081.01.01.01.08</t>
  </si>
  <si>
    <t xml:space="preserve">State the formula for ‘dynamic pressure’. </t>
  </si>
  <si>
    <t>081.01.01.01.09</t>
  </si>
  <si>
    <t>Describe dynamic pressure in terms of an indication of the energy in the system, and how it is related to indicated airspeed (IAS) and air density for a given altitude and speed.</t>
  </si>
  <si>
    <t>081.01.01.01.10</t>
  </si>
  <si>
    <t xml:space="preserve">State Bernoulli’s equation for incompressible flow. </t>
  </si>
  <si>
    <t>081.01.01.01.11</t>
  </si>
  <si>
    <t>Define ‘total pressure’ and explain that the total pressure differs in different systems.</t>
  </si>
  <si>
    <t>081.01.01.01.12</t>
  </si>
  <si>
    <t>Apply Bernoulli’s equation to flow through a venturi stream tube for incompressible flow.</t>
  </si>
  <si>
    <t>081.01.01.01.13</t>
  </si>
  <si>
    <t>Describe how IAS is acquired from the pitot static system.</t>
  </si>
  <si>
    <t>081.01.01.01.14</t>
  </si>
  <si>
    <t xml:space="preserve">Describe the relationship between density, temperature, and pressure for air. </t>
  </si>
  <si>
    <t>081.01.01.01.15</t>
  </si>
  <si>
    <t>Explain the equation of continuity and its application to the flow through a stream tube.</t>
  </si>
  <si>
    <t>081.01.01.01.16</t>
  </si>
  <si>
    <t>Define ‘IAS’, ‘CAS’, ‘EAS’, and ‘TAS’.</t>
  </si>
  <si>
    <t>081.01.01.01.17</t>
  </si>
  <si>
    <t>CS-Definitions, 1. General Definitions</t>
  </si>
  <si>
    <t>Basics of airflow</t>
  </si>
  <si>
    <t>081.01.01.02</t>
  </si>
  <si>
    <t xml:space="preserve">Describe steady and unsteady airflow. </t>
  </si>
  <si>
    <t>081.01.01.02.01</t>
  </si>
  <si>
    <t>Explain the concept of a streamline and a stream tube.</t>
  </si>
  <si>
    <t>081.01.01.02.02</t>
  </si>
  <si>
    <t>Describe and explain airflow through a stream tube.</t>
  </si>
  <si>
    <t>081.01.01.02.03</t>
  </si>
  <si>
    <t>Explain the difference between two- and three-dimensional airflow.</t>
  </si>
  <si>
    <t>081.01.01.02.04</t>
  </si>
  <si>
    <t xml:space="preserve">Aerodynamic forces on aerofoils </t>
  </si>
  <si>
    <t>081.01.01.03</t>
  </si>
  <si>
    <t>Describe the originating point and direction of the resultant force caused by the pressure distribution around an aerofoil.</t>
  </si>
  <si>
    <t>081.01.01.03.01</t>
  </si>
  <si>
    <t>Resolve the resultant force into the components ‘lift’ and ‘drag’.</t>
  </si>
  <si>
    <t>081.01.01.03.02</t>
  </si>
  <si>
    <t>Describe the direction of lift and drag.</t>
  </si>
  <si>
    <t>081.01.01.03.03</t>
  </si>
  <si>
    <t>Define the ‘aerodynamic moment’.</t>
  </si>
  <si>
    <t>081.01.01.03.04</t>
  </si>
  <si>
    <t>List the factors that affect the aerodynamic moment.</t>
  </si>
  <si>
    <t>081.01.01.03.05</t>
  </si>
  <si>
    <t>Describe the aerodynamic moment for a symmetrical aerofoil.</t>
  </si>
  <si>
    <t>081.01.01.03.06</t>
  </si>
  <si>
    <t xml:space="preserve">Describe the aerodynamic moment for a positively and negatively cambered aerofoil. </t>
  </si>
  <si>
    <t>081.01.01.03.07</t>
  </si>
  <si>
    <t>Define ‘angle of attack’ (alpha).</t>
  </si>
  <si>
    <t>081.01.01.03.08</t>
  </si>
  <si>
    <t>Shape of an aerofoil section</t>
  </si>
  <si>
    <t>081.01.01.04</t>
  </si>
  <si>
    <t>Describe the following parameter of an aerofoil section: leading edge.</t>
  </si>
  <si>
    <t>081.01.01.04.01</t>
  </si>
  <si>
    <t>Describe the following parameter of an aerofoil section: trailing edge.</t>
  </si>
  <si>
    <t>081.01.01.04.02</t>
  </si>
  <si>
    <t>Describe the following parameter of an aerofoil section: chord line.</t>
  </si>
  <si>
    <t>081.01.01.04.03</t>
  </si>
  <si>
    <t>Describe the following parameter of an aerofoil section: thickness-to-chord ratio or relative thickness.</t>
  </si>
  <si>
    <t>081.01.01.04.04</t>
  </si>
  <si>
    <t>Describe the following parameter of an aerofoil section: location of maximum thickness.</t>
  </si>
  <si>
    <t>081.01.01.04.05</t>
  </si>
  <si>
    <t>Describe the following parameter of an aerofoil section: camber line.</t>
  </si>
  <si>
    <t>081.01.01.04.06</t>
  </si>
  <si>
    <t>Describe the following parameter of an aerofoil section: camber.</t>
  </si>
  <si>
    <t>081.01.01.04.07</t>
  </si>
  <si>
    <t>Describe the following parameter of an aerofoil section: nose radius.</t>
  </si>
  <si>
    <t>081.01.01.04.08</t>
  </si>
  <si>
    <t>Describe a symmetrical and an asymmetrical aerofoil section.</t>
  </si>
  <si>
    <t>081.01.01.04.09</t>
  </si>
  <si>
    <t>Wing shape</t>
  </si>
  <si>
    <t>081.01.01.05</t>
  </si>
  <si>
    <t>Describe the following parameter of a wing: span.</t>
  </si>
  <si>
    <t>081.01.01.05.01</t>
  </si>
  <si>
    <t>Describe the following parameter of a wing: tip and root chord.</t>
  </si>
  <si>
    <t>081.01.01.05.02</t>
  </si>
  <si>
    <t>Describe the following parameter of a wing: taper ratio.</t>
  </si>
  <si>
    <t>081.01.01.05.03</t>
  </si>
  <si>
    <t>Describe the following parameter of a wing: wing area.</t>
  </si>
  <si>
    <t>081.01.01.05.04</t>
  </si>
  <si>
    <t>Describe the following parameter of a wing: wing planform.</t>
  </si>
  <si>
    <t>081.01.01.05.05</t>
  </si>
  <si>
    <t>Describe the following parameter of a wing: mean geometric chord.</t>
  </si>
  <si>
    <t>081.01.01.05.06</t>
  </si>
  <si>
    <t>Describe the following parameter of a wing: mean aerodynamic chord (MAC).</t>
  </si>
  <si>
    <t>081.01.01.05.07</t>
  </si>
  <si>
    <t>Describe the following parameter of a wing: aspect ratio.</t>
  </si>
  <si>
    <t>081.01.01.05.08</t>
  </si>
  <si>
    <t>Describe the following parameter of a wing: dihedral angle.</t>
  </si>
  <si>
    <t>081.01.01.05.09</t>
  </si>
  <si>
    <t>Describe the following parameter of a wing: sweep angle.</t>
  </si>
  <si>
    <t>081.01.01.05.10</t>
  </si>
  <si>
    <t>Describe the following parameter of a wing: wing twist, geometric and aerodynamic.</t>
  </si>
  <si>
    <t>081.01.01.05.11</t>
  </si>
  <si>
    <t>Describe the following parameter of a wing: angle of incidence. Remark: In certain textbooks, angle of incidence is used as angle of attack (alpha). For Part-FCL theoretical knowledge examination purposes, this use is discontinued, and the angle of incidence is defined as the angle between the aeroplane longitudinal axis and the wing-root chord line.</t>
  </si>
  <si>
    <t>081.01.01.05.12</t>
  </si>
  <si>
    <t>Two-dimensional airflow around an aerofoil</t>
  </si>
  <si>
    <t>081.01.02.00</t>
  </si>
  <si>
    <t>Streamline pattern</t>
  </si>
  <si>
    <t>081.01.02.01</t>
  </si>
  <si>
    <t>Describe the streamline pattern around an aerofoil.</t>
  </si>
  <si>
    <t>081.01.02.01.01</t>
  </si>
  <si>
    <t>Describe converging and diverging streamlines, and their effect on static pressure and velocity.</t>
  </si>
  <si>
    <t>081.01.02.01.02</t>
  </si>
  <si>
    <t>Describe upwash and downwash.</t>
  </si>
  <si>
    <t>081.01.02.01.03</t>
  </si>
  <si>
    <t>Stagnation point</t>
  </si>
  <si>
    <t>081.01.02.02</t>
  </si>
  <si>
    <t>Describe the stagnation point.</t>
  </si>
  <si>
    <t>081.01.02.02.01</t>
  </si>
  <si>
    <t>Describe the movement of the stagnation point as the alpha changes.</t>
  </si>
  <si>
    <t>081.01.02.02.02</t>
  </si>
  <si>
    <t>Pressure distribution</t>
  </si>
  <si>
    <t>081.01.02.03</t>
  </si>
  <si>
    <t xml:space="preserve">Describe pressure distribution and local speeds around an aerofoil including effects of camber and alpha. </t>
  </si>
  <si>
    <t>081.01.02.03.01</t>
  </si>
  <si>
    <t>081.01.02.03.02</t>
  </si>
  <si>
    <t>Centre of pressure (CP) and aerodynamic centre (AC)</t>
  </si>
  <si>
    <t>081.01.02.04</t>
  </si>
  <si>
    <t>Explain CP and AC.</t>
  </si>
  <si>
    <t>081.01.02.04.01</t>
  </si>
  <si>
    <t>081.01.02.05</t>
  </si>
  <si>
    <t>Drag and wake</t>
  </si>
  <si>
    <t>081.01.02.06</t>
  </si>
  <si>
    <t>List two physical phenomena that cause drag.</t>
  </si>
  <si>
    <t>081.01.02.06.01</t>
  </si>
  <si>
    <t>Describe skin friction drag.</t>
  </si>
  <si>
    <t>081.01.02.06.02</t>
  </si>
  <si>
    <t>Describe form (pressure) drag.</t>
  </si>
  <si>
    <t>081.01.02.06.03</t>
  </si>
  <si>
    <t>Explain why drag and wake cause loss of energy (momentum).</t>
  </si>
  <si>
    <t>081.01.02.06.04</t>
  </si>
  <si>
    <t>Influence of angle of attack (alpha)</t>
  </si>
  <si>
    <t>081.01.02.07</t>
  </si>
  <si>
    <t>Explain the influence of alpha on lift.</t>
  </si>
  <si>
    <t>081.01.02.07.01</t>
  </si>
  <si>
    <t>081.01.02.08</t>
  </si>
  <si>
    <t>The lift coefficient (CL) - angle of attack (alpha) graph</t>
  </si>
  <si>
    <t>081.01.02.09</t>
  </si>
  <si>
    <t>Describe the CL-alpha graph.</t>
  </si>
  <si>
    <t>081.01.02.09.01</t>
  </si>
  <si>
    <t>Explain the significant points: point where the curve crosses the horizontal axis (zero lift); point where the curve crosses the vertical axis (alpha equals 0); point where the curve reaches its maximum (CLMAX).</t>
  </si>
  <si>
    <t>081.01.02.09.02</t>
  </si>
  <si>
    <t>Coefficients</t>
  </si>
  <si>
    <t>081.01.03.00</t>
  </si>
  <si>
    <t>General use of coefficients</t>
  </si>
  <si>
    <t>081.01.03.01</t>
  </si>
  <si>
    <t>Explain why coefficients are used in general.</t>
  </si>
  <si>
    <t>081.01.03.01.01</t>
  </si>
  <si>
    <t xml:space="preserve">The lift coefficient (CL) </t>
  </si>
  <si>
    <t>081.01.03.02</t>
  </si>
  <si>
    <t>Explain the lift formula, the factors that affect lift, and perform simple calculations.</t>
  </si>
  <si>
    <t>081.01.03.02.01</t>
  </si>
  <si>
    <t>Describe the effect of camber on the CL-alpha graph (symmetrical and positively/negatively cambered aerofoils).</t>
  </si>
  <si>
    <t>081.01.03.02.02</t>
  </si>
  <si>
    <t>Describe the typical difference in the CL-alpha graph for fast and slow aerofoil design.</t>
  </si>
  <si>
    <t>081.01.03.02.03</t>
  </si>
  <si>
    <t>Define ‘CLMAX’ (maximum lift coefficient) and ‘alphaCRIT’ (stalling alpha) on the graph.</t>
  </si>
  <si>
    <t>081.01.03.02.04</t>
  </si>
  <si>
    <t>Describe CL and explain the variables that affect it in low subsonic flight.</t>
  </si>
  <si>
    <t>081.01.03.02.05</t>
  </si>
  <si>
    <t xml:space="preserve">Drag </t>
  </si>
  <si>
    <t>081.01.03.03</t>
  </si>
  <si>
    <t>Describe the two-dimensional drag formula.</t>
  </si>
  <si>
    <t>081.01.03.03.01</t>
  </si>
  <si>
    <t>Discuss the effect of the shape of a body, cross-sectional area, and surface roughness on the drag coefficient.</t>
  </si>
  <si>
    <t>081.01.03.03.02</t>
  </si>
  <si>
    <t>Three-dimensional airflow around an aeroplane</t>
  </si>
  <si>
    <t>081.01.04.00</t>
  </si>
  <si>
    <t>Angle of attack (alpha)</t>
  </si>
  <si>
    <t>081.01.04.01</t>
  </si>
  <si>
    <t>Define ‘angle of attack’ (alpha). Remark: For theoretical knowledge examination purposes, the angle-of-attack definition requires a reference line. This reference line for 3D has been chosen to be the longitudinal axis and for 2D the chord line.</t>
  </si>
  <si>
    <t>081.01.04.01.01</t>
  </si>
  <si>
    <t>Explain the difference between the alpha and the attitude of an aeroplane.</t>
  </si>
  <si>
    <t>081.01.04.01.02</t>
  </si>
  <si>
    <t>081.01.04.02</t>
  </si>
  <si>
    <t>Describe the general streamline pattern around the wing, tail section, and fuselage.</t>
  </si>
  <si>
    <t>081.01.04.02.01</t>
  </si>
  <si>
    <t>Explain and describe the causes of spanwise flow over top and bottom surfaces.</t>
  </si>
  <si>
    <t>081.01.04.02.02</t>
  </si>
  <si>
    <t>Describe wing tip vortices and their contribution to downwash behind the wing.</t>
  </si>
  <si>
    <t>081.01.04.02.03</t>
  </si>
  <si>
    <t>Explain why wing tip vortices vary with alpha.</t>
  </si>
  <si>
    <t>081.01.04.02.04</t>
  </si>
  <si>
    <t>Describe spanwise lift distribution including the effect of wing planform.</t>
  </si>
  <si>
    <t>081.01.04.02.05</t>
  </si>
  <si>
    <t>Describe the causes, distribution and duration of the wake turbulence behind an aeroplane.</t>
  </si>
  <si>
    <t>081.01.04.02.06</t>
  </si>
  <si>
    <t>Describe the influence of flap deflection on the wing tip vortex.</t>
  </si>
  <si>
    <t>081.01.04.02.07</t>
  </si>
  <si>
    <t>Describe the parameters that influence wake turbulence.</t>
  </si>
  <si>
    <t>081.01.04.02.08</t>
  </si>
  <si>
    <t>081.01.04.03</t>
  </si>
  <si>
    <t>Explain the factors that cause induced drag.</t>
  </si>
  <si>
    <t>081.01.04.03.01</t>
  </si>
  <si>
    <t>Describe the approximate formula for the induced drag coefficient (including variables but excluding constants).</t>
  </si>
  <si>
    <t>081.01.04.03.02</t>
  </si>
  <si>
    <t>Describe the relationship between induced drag and total drag in straight and level flight with variable speed.</t>
  </si>
  <si>
    <t>081.01.04.03.03</t>
  </si>
  <si>
    <t>Describe the effect of mass on induced drag at a given IAS.</t>
  </si>
  <si>
    <t>081.01.04.03.04</t>
  </si>
  <si>
    <t>Describe the means to reduce induced drag: aspect ratio; winglets; tip tanks; wing twist; camber change.</t>
  </si>
  <si>
    <t>081.01.04.03.05</t>
  </si>
  <si>
    <t>Describe the influence of lift distribution on induced drag.</t>
  </si>
  <si>
    <t>081.01.04.03.06</t>
  </si>
  <si>
    <t>Describe the influence of downwash on the effective airflow.</t>
  </si>
  <si>
    <t>081.01.04.03.07</t>
  </si>
  <si>
    <t>Explain induced and effective local alpha.</t>
  </si>
  <si>
    <t>081.01.04.03.08</t>
  </si>
  <si>
    <t>Explain the influence of the induced alpha on the direction of the lift vector.</t>
  </si>
  <si>
    <t>081.01.04.03.09</t>
  </si>
  <si>
    <t>Explain the relationship between induced drag and: speed; aspect ratio; wing planform; bank angle in a horizontal coordinated turn.</t>
  </si>
  <si>
    <t>081.01.04.03.10</t>
  </si>
  <si>
    <t>Explain the induced drag coefficient and its relationship with the lift coefficient and aspect ratio.</t>
  </si>
  <si>
    <t>081.01.04.03.11</t>
  </si>
  <si>
    <t>Explain the influence of induced drag on: the CL-alpha graph, and show the effect on the graph when comparing high- and low-aspect ratio wings; the CL-CD (aeroplane polar), and show the effect on the graph when comparing high- and low-aspect ratio wings; the parabolic aeroplane polar in a graph and as a formula [CD equals CPD plus kCL2], where CD equals coefficient of drag and CPD equals coefficient of parasite drag.</t>
  </si>
  <si>
    <t>081.01.04.03.12</t>
  </si>
  <si>
    <t>Describe the CL-CD graph (polar).</t>
  </si>
  <si>
    <t>081.01.04.03.13</t>
  </si>
  <si>
    <t>Indicate minimum drag on the graph.</t>
  </si>
  <si>
    <t>081.01.04.03.14</t>
  </si>
  <si>
    <t>Explain why the CL-CD ratio is important as a measure of performance.</t>
  </si>
  <si>
    <t>081.01.04.03.15</t>
  </si>
  <si>
    <t>081.01.04.03.16</t>
  </si>
  <si>
    <t>Total drag</t>
  </si>
  <si>
    <t>081.01.05.00</t>
  </si>
  <si>
    <t>Total drag in relation to parasite drag and induced drag</t>
  </si>
  <si>
    <t>081.01.05.01</t>
  </si>
  <si>
    <t>State that total drag consists of parasite drag and induced drag.</t>
  </si>
  <si>
    <t>081.01.05.01.01</t>
  </si>
  <si>
    <t>Parasite drag</t>
  </si>
  <si>
    <t>081.01.05.02</t>
  </si>
  <si>
    <t>Describe the types of drag that are included in parasite drag.</t>
  </si>
  <si>
    <t>081.01.05.02.01</t>
  </si>
  <si>
    <t>Describe form (pressure) drag and the factors which affect its magnitude.</t>
  </si>
  <si>
    <t>081.01.05.02.02</t>
  </si>
  <si>
    <t>Describe interference drag and the factors which affect its magnitude.</t>
  </si>
  <si>
    <t>081.01.05.02.03</t>
  </si>
  <si>
    <t>Describe friction drag and the factors which affect its magnitude.</t>
  </si>
  <si>
    <t>081.01.05.02.04</t>
  </si>
  <si>
    <t>Parasite drag and speed</t>
  </si>
  <si>
    <t>081.01.05.03</t>
  </si>
  <si>
    <t>Describe the relationship between parasite drag and speed.</t>
  </si>
  <si>
    <t>081.01.05.03.01</t>
  </si>
  <si>
    <t xml:space="preserve">Induced drag and speed (Refer to 081 01 04 03) </t>
  </si>
  <si>
    <t>081.01.05.04</t>
  </si>
  <si>
    <t xml:space="preserve">Total drag </t>
  </si>
  <si>
    <t>081.01.05.05</t>
  </si>
  <si>
    <t>Explain the total drag-speed graph and the constituent drag components.</t>
  </si>
  <si>
    <t>081.01.05.05.01</t>
  </si>
  <si>
    <t>Indicate the speed for minimum drag.</t>
  </si>
  <si>
    <t>081.01.05.05.02</t>
  </si>
  <si>
    <t>081.01.05.06</t>
  </si>
  <si>
    <t>Variables affecting the total drag-speed graph</t>
  </si>
  <si>
    <t>081.01.05.07</t>
  </si>
  <si>
    <t>Describe the effect of aeroplane gross mass on the graph.</t>
  </si>
  <si>
    <t>081.01.05.07.01</t>
  </si>
  <si>
    <t>Describe the effect of pressure altitude on: drag-IAS graph; drag-TAS graph.</t>
  </si>
  <si>
    <t>081.01.05.07.02</t>
  </si>
  <si>
    <t>Describe speed stability from the graph.</t>
  </si>
  <si>
    <t>081.01.05.07.03</t>
  </si>
  <si>
    <t>Describe non-stable, neutral, and stable IAS regions.</t>
  </si>
  <si>
    <t>081.01.05.07.04</t>
  </si>
  <si>
    <t>Explain what happens to the IAS and drag in the non-stable region if speed suddenly decreases and why this could occur.</t>
  </si>
  <si>
    <t>081.01.05.07.05</t>
  </si>
  <si>
    <t>Ground effect</t>
  </si>
  <si>
    <t>081.01.06.00</t>
  </si>
  <si>
    <t xml:space="preserve">Influence of ground effect </t>
  </si>
  <si>
    <t>081.01.06.01</t>
  </si>
  <si>
    <t>Explain the influence of ground effect on wing tip vortices, downwash, airflow pattern, lift, and drag.</t>
  </si>
  <si>
    <t>081.01.06.01.01</t>
  </si>
  <si>
    <t>Describe the influence of ground effect on induced alpha and the coefficient of induced drag (CDi).</t>
  </si>
  <si>
    <t>081.01.06.01.02</t>
  </si>
  <si>
    <t>Explain the effects of entering and leaving ground effect.</t>
  </si>
  <si>
    <t>081.01.06.01.03</t>
  </si>
  <si>
    <t>Effect on stalling angle of attack (alphaCRIT)</t>
  </si>
  <si>
    <t>081.01.06.02</t>
  </si>
  <si>
    <t>Describe the influence of ground effect on alphaCRIT.</t>
  </si>
  <si>
    <t>081.01.06.02.01</t>
  </si>
  <si>
    <t>Effect on lift coefficient (CL)</t>
  </si>
  <si>
    <t>081.01.06.03</t>
  </si>
  <si>
    <t>Describe the influence of ground effect on the effective alpha and CL.</t>
  </si>
  <si>
    <t>081.01.06.03.01</t>
  </si>
  <si>
    <t>Effect on take-off and landing characteristics of an aeroplane</t>
  </si>
  <si>
    <t>081.01.06.04</t>
  </si>
  <si>
    <t>Describe the influence of ground effect on take-off and landing characteristics and performance of an aeroplane.</t>
  </si>
  <si>
    <t>081.01.06.04.01</t>
  </si>
  <si>
    <t>Describe the difference in take-off and landing characteristics of high- and low-wing aeroplanes.</t>
  </si>
  <si>
    <t>081.01.06.04.02</t>
  </si>
  <si>
    <t>The relationship between lift coefficient and speed in steady, straight, and level flight</t>
  </si>
  <si>
    <t>081.01.07.00</t>
  </si>
  <si>
    <t>Represented by an equation</t>
  </si>
  <si>
    <t>081.01.07.01</t>
  </si>
  <si>
    <t>Explain the effect on CL during speed increase/decrease in steady, straight, and level flight, and perform simple calculations.</t>
  </si>
  <si>
    <t>081.01.07.01.01</t>
  </si>
  <si>
    <t>Represented by a graph</t>
  </si>
  <si>
    <t>081.01.07.02</t>
  </si>
  <si>
    <t>Explain, by using a graph, the effect on speed of CL changes at a given weight.</t>
  </si>
  <si>
    <t>081.01.07.02.01</t>
  </si>
  <si>
    <t>081.01.08.00</t>
  </si>
  <si>
    <t>CLMAX augmentation</t>
  </si>
  <si>
    <t>081.01.09.00</t>
  </si>
  <si>
    <t>Trailing-edge flaps and the reasons for their use in take-off and landing</t>
  </si>
  <si>
    <t>081.01.09.01</t>
  </si>
  <si>
    <t>From the given relevant diagrams, describe or identify the following types of trailing-edge flaps: split flaps; plain flaps; slotted flaps; Fowler flaps.</t>
  </si>
  <si>
    <t>081.01.09.01.01</t>
  </si>
  <si>
    <t>Describe how the wing’s effective camber increases the CL and CD, and the reasons why this can be beneficial.</t>
  </si>
  <si>
    <t>081.01.09.01.02</t>
  </si>
  <si>
    <t>Describe their effect on: the location of CP; pitching moments (due to wing CP movement); stall speed.</t>
  </si>
  <si>
    <t>081.01.09.01.03</t>
  </si>
  <si>
    <t>Compare their influence on the CL-alpha graph: indicate the variation in CL at any given alpha; indicate their effect on CLMAX; indicate their effect on critical alpha; indicate their effect on the alpha at a given CL.</t>
  </si>
  <si>
    <t>081.01.09.01.04</t>
  </si>
  <si>
    <t>Compare their influence on the CL-CD graph: indicate how the (CL/CD)MAX differs from that of a clean wing.</t>
  </si>
  <si>
    <t>081.01.09.01.05</t>
  </si>
  <si>
    <t>Explain the influence of trailing-edge flap deflection on the glide angle.</t>
  </si>
  <si>
    <t>081.01.09.01.06</t>
  </si>
  <si>
    <t>Describe flap asymmetry: explain the effect on aeroplane controllability.</t>
  </si>
  <si>
    <t>081.01.09.01.07</t>
  </si>
  <si>
    <t>Describe trailing-edge flap effect on take-off and landing: explain the advantages of lower-nose attitudes; explain why take-off and landing speeds/distances are reduced.</t>
  </si>
  <si>
    <t>081.01.09.01.08</t>
  </si>
  <si>
    <t>Explain the effects of flap-setting errors, such as mis-selection and premature/late extension or retraction of flaps, on: take-off and landing distance and speeds; climb and descent performance; stall buffet margins.</t>
  </si>
  <si>
    <t>081.01.09.01.09</t>
  </si>
  <si>
    <t>Leading-edge devices and the reasons for their use in take-off and landing</t>
  </si>
  <si>
    <t>081.01.09.02</t>
  </si>
  <si>
    <t>From the given relevant diagrams, describe or identify the different types of leading-edge high-lift devices: Krueger flaps; variable camber flaps; slats.</t>
  </si>
  <si>
    <t>081.01.09.02.01</t>
  </si>
  <si>
    <t>Describe the function of the slot.</t>
  </si>
  <si>
    <t>081.01.09.02.02</t>
  </si>
  <si>
    <t>Describe how the wing’s effective camber increases with a leading-edge flap.</t>
  </si>
  <si>
    <t>081.01.09.02.03</t>
  </si>
  <si>
    <t>Explain the effect of leading-edge flaps on the stall speed, also in comparison with trailing-edge flaps.</t>
  </si>
  <si>
    <t>081.01.09.02.04</t>
  </si>
  <si>
    <t>Compare their influence on the CL-alpha graph, compared with trailing-edge flaps and a clean wing: indicate the effect of leading-edge devices on CLMAX; explain how the CL curve differs from that of a clean wing; indicate the effect of leading-edge devices on alphaCRIT.</t>
  </si>
  <si>
    <t>081.01.09.02.05</t>
  </si>
  <si>
    <t>Compare their influence on the CL-CD graph.</t>
  </si>
  <si>
    <t>081.01.09.02.06</t>
  </si>
  <si>
    <t>Describe slat asymmetry: describe the effect on aeroplane controllability.</t>
  </si>
  <si>
    <t>081.01.09.02.07</t>
  </si>
  <si>
    <t>Explain the reasons for using leading-edge high-lift devices on take-off and landing: explain the disadvantage of increased nose-up attitudes; explain why take-off and landing speeds/distances are reduced.</t>
  </si>
  <si>
    <t>081.01.09.02.08</t>
  </si>
  <si>
    <t>Vortex generators</t>
  </si>
  <si>
    <t>081.01.09.03</t>
  </si>
  <si>
    <t>Explain the purpose of vortex generators.</t>
  </si>
  <si>
    <t>081.01.09.03.01</t>
  </si>
  <si>
    <t>Describe the basic operating principle of vortex generators.</t>
  </si>
  <si>
    <t>081.01.09.03.02</t>
  </si>
  <si>
    <t>State their advantages and disadvantages.</t>
  </si>
  <si>
    <t>081.01.09.03.03</t>
  </si>
  <si>
    <t>Means to reduce the CL-CD ratio</t>
  </si>
  <si>
    <t>081.01.10.00</t>
  </si>
  <si>
    <t>Spoilers and the reasons for their use in the different phases of flight</t>
  </si>
  <si>
    <t>081.01.10.01</t>
  </si>
  <si>
    <t>Describe the aerodynamic functioning of spoilers: roll spoilers; flight spoilers (speed brakes); ground spoilers (lift dumpers).</t>
  </si>
  <si>
    <t>081.01.10.01.01</t>
  </si>
  <si>
    <t>Describe the effect of spoilers on the CL-alpha graph and stall speed.</t>
  </si>
  <si>
    <t>081.01.10.01.02</t>
  </si>
  <si>
    <t>Describe the influence of spoilers on the CL-CD graph and lift-drag ratio.</t>
  </si>
  <si>
    <t>081.01.10.01.03</t>
  </si>
  <si>
    <t>Speed brakes and the reasons for their use in the different phases of flight</t>
  </si>
  <si>
    <t>081.01.10.02</t>
  </si>
  <si>
    <t>Describe speed brakes and the reasons for using them in the different phases of flight.</t>
  </si>
  <si>
    <t>081.01.10.02.01</t>
  </si>
  <si>
    <t>State their influence on the CL-CD graph and lift-drag ratio.</t>
  </si>
  <si>
    <t>081.01.10.02.02</t>
  </si>
  <si>
    <t>Explain how speed brakes increase parasite drag.</t>
  </si>
  <si>
    <t>081.01.10.02.03</t>
  </si>
  <si>
    <t>Describe how speed brakes affect the minimum drag speed.</t>
  </si>
  <si>
    <t>081.01.10.02.04</t>
  </si>
  <si>
    <t>Describe their effect on rate and angle of descent.</t>
  </si>
  <si>
    <t>081.01.10.02.05</t>
  </si>
  <si>
    <t>081.01.11.00</t>
  </si>
  <si>
    <t>Aerodynamic degradation</t>
  </si>
  <si>
    <t>081.01.12.00</t>
  </si>
  <si>
    <t>Ice and other contaminants</t>
  </si>
  <si>
    <t>081.01.12.01</t>
  </si>
  <si>
    <t>Describe the locations on an aeroplane where ice build-up will occur during flight.</t>
  </si>
  <si>
    <t>081.01.12.01.01</t>
  </si>
  <si>
    <t>Explain the aerodynamic effects of ice and other contaminants on: lift (maximum CL); drag; stall speed; alphaCRIT; stability and controllability.</t>
  </si>
  <si>
    <t>081.01.12.01.02</t>
  </si>
  <si>
    <t>Explain the aerodynamic effects of icing during take-off.</t>
  </si>
  <si>
    <t>081.01.12.01.03</t>
  </si>
  <si>
    <t>Deformation and modification of airframe, ageing aeroplanes</t>
  </si>
  <si>
    <t>081.01.12.02</t>
  </si>
  <si>
    <t>Describe the effect of airframe deformation and modification of an ageing aeroplane on aeroplane performance.</t>
  </si>
  <si>
    <t>081.01.12.02.01</t>
  </si>
  <si>
    <t>Explain the effect on boundary layer condition of an ageing aeroplane.</t>
  </si>
  <si>
    <t>081.01.12.02.02</t>
  </si>
  <si>
    <t>HIGH-SPEED AERODYNAMICS</t>
  </si>
  <si>
    <t>081.02.00.00</t>
  </si>
  <si>
    <t>Speeds</t>
  </si>
  <si>
    <t>081.02.01.00</t>
  </si>
  <si>
    <t>Speed of sound</t>
  </si>
  <si>
    <t>081.02.01.01</t>
  </si>
  <si>
    <t>Define ‘speed of sound’.</t>
  </si>
  <si>
    <t>081.02.01.01.01</t>
  </si>
  <si>
    <t>Explain the variation of the speed of sound with altitude.</t>
  </si>
  <si>
    <t>081.02.01.01.02</t>
  </si>
  <si>
    <t>Explain the influence of temperature on the speed of sound.</t>
  </si>
  <si>
    <t>081.02.01.01.03</t>
  </si>
  <si>
    <t>Mach number</t>
  </si>
  <si>
    <t>081.02.01.02</t>
  </si>
  <si>
    <t>Define ‘Mach number’ as a function of TAS and speed of sound.</t>
  </si>
  <si>
    <t>081.02.01.02.01</t>
  </si>
  <si>
    <t>Influence of temperature and altitude on Mach number</t>
  </si>
  <si>
    <t>081.02.01.03</t>
  </si>
  <si>
    <t>Explain the absence of change of Mach number with varying temperature at constant flight level and calibrated airspeed.</t>
  </si>
  <si>
    <t>081.02.01.03.01</t>
  </si>
  <si>
    <t>Explain the relationship between Mach number, TAS and IAS during climb and descent at constant Mach number or IAS, and explain variation of lift coefficient, alpha, pitch and flight-path angle.</t>
  </si>
  <si>
    <t>081.02.01.03.02</t>
  </si>
  <si>
    <t>Explain: risk of exceeding the maximum operation speed (VMO) when descending at constant Mach number; risk of exceeding the maximum operating Mach number (MMO) when climbing at constant IAS; risk of a low-speed stall at high altitude when climbing at a too low Mach number.</t>
  </si>
  <si>
    <t>081.02.01.03.03</t>
  </si>
  <si>
    <t>Compressibility</t>
  </si>
  <si>
    <t>081.02.01.04</t>
  </si>
  <si>
    <t>State that compressibility means that density can change along a streamline, and that this occurs in the high subsonic (from Mach 0.4), transonic, and supersonic flow.</t>
  </si>
  <si>
    <t>081.02.01.04.01</t>
  </si>
  <si>
    <t>State that compressibility negatively affects the pressure gradient, leading to an overall reduction of the CL.</t>
  </si>
  <si>
    <t>081.02.01.04.02</t>
  </si>
  <si>
    <t>State that Mach number is a measure of compressibility.</t>
  </si>
  <si>
    <t>081.02.01.04.03</t>
  </si>
  <si>
    <t>Describe that compressibility increases low-speed stall speed and decreases alphaCRIT.</t>
  </si>
  <si>
    <t>081.02.01.04.04</t>
  </si>
  <si>
    <t>Subdivision of aerodynamic flow</t>
  </si>
  <si>
    <t>081.02.01.05</t>
  </si>
  <si>
    <t>List the subdivision of aerodynamic flow: subsonic flow below compressibility; subsonic flow above compressibility; transonic flow; supersonic flow.</t>
  </si>
  <si>
    <t>081.02.01.05.01</t>
  </si>
  <si>
    <t>Describe the characteristics of the flow regimes listed above.</t>
  </si>
  <si>
    <t>081.02.01.05.02</t>
  </si>
  <si>
    <t>Explain why some transport aeroplanes cruise at Mach numbers above the critical Mach number (MCRIT).</t>
  </si>
  <si>
    <t>081.02.01.05.03</t>
  </si>
  <si>
    <t>081.02.02.00</t>
  </si>
  <si>
    <t>Definition of shock wave</t>
  </si>
  <si>
    <t>081.02.02.01</t>
  </si>
  <si>
    <t>Define a ‘shock wave’.</t>
  </si>
  <si>
    <t>081.02.02.01.01</t>
  </si>
  <si>
    <t>Normal shock waves</t>
  </si>
  <si>
    <t>081.02.02.02</t>
  </si>
  <si>
    <t>Describe a normal shock wave with respect to changes in: static temperature; static and total pressure; velocity; local speed of sound; Mach number; density.</t>
  </si>
  <si>
    <t>081.02.02.02.01</t>
  </si>
  <si>
    <t>Describe a normal shock wave with respect to orientation relative to the wing surface.</t>
  </si>
  <si>
    <t>081.02.02.02.02</t>
  </si>
  <si>
    <t>Explain the influence of increasing Mach number on a normal shock wave, at positive lift, with respect to: strength; position relative to the wing; second shock wave at the lower surface.</t>
  </si>
  <si>
    <t>081.02.02.02.03</t>
  </si>
  <si>
    <t>Explain the influence of alpha on shock-wave intensity and shock-wave location at constant Mach number.</t>
  </si>
  <si>
    <t>081.02.02.02.04</t>
  </si>
  <si>
    <t>Effects of exceeding the critical Mach number (MCRIT)</t>
  </si>
  <si>
    <t>081.02.03.00</t>
  </si>
  <si>
    <t>Critical Mach number (MCRIT)</t>
  </si>
  <si>
    <t>081.02.03.01</t>
  </si>
  <si>
    <t>Define ‘MCRIT’.</t>
  </si>
  <si>
    <t>081.02.03.01.01</t>
  </si>
  <si>
    <t>Explain how a change in alpha, aeroplane weight, manoeuvres, and centre-of-gravity (CG) position influences MCRIT.</t>
  </si>
  <si>
    <t>081.02.03.01.02</t>
  </si>
  <si>
    <t>Effect on lift</t>
  </si>
  <si>
    <t>081.02.03.02</t>
  </si>
  <si>
    <t>Describe the behaviour of CL versus Mach number at constant alpha.</t>
  </si>
  <si>
    <t>081.02.03.02.01</t>
  </si>
  <si>
    <t xml:space="preserve">Explain the consequences of exceeding MCRIT with respect to CL and CLMAX. </t>
  </si>
  <si>
    <t>081.02.03.02.02</t>
  </si>
  <si>
    <t>Explain the change in stall indicated airspeed (IAS) with altitude.</t>
  </si>
  <si>
    <t>081.02.03.02.03</t>
  </si>
  <si>
    <t>Discuss the effect on alphaCRIT.</t>
  </si>
  <si>
    <t>081.02.03.02.04</t>
  </si>
  <si>
    <t>Explain the advantages of exceeding MCRIT in aeroplanes with supercritical aerofoils with respect to: speed versus drag ratio; specific range; optimum altitude.</t>
  </si>
  <si>
    <t>081.02.03.02.05</t>
  </si>
  <si>
    <t>Effect on drag</t>
  </si>
  <si>
    <t>081.02.03.03</t>
  </si>
  <si>
    <t>Describe wave drag.</t>
  </si>
  <si>
    <t>081.02.03.03.01</t>
  </si>
  <si>
    <t>Describe the behaviour of CD versus Mach number at constant alpha.</t>
  </si>
  <si>
    <t>081.02.03.03.02</t>
  </si>
  <si>
    <t>Explain the effect of Mach number on the CL-CD graph.</t>
  </si>
  <si>
    <t>081.02.03.03.03</t>
  </si>
  <si>
    <t>Describe the effects and hazards of exceeding the ‘drag divergence Mach number’, namely: drag rise; instability; Mach tuck; shock stall.</t>
  </si>
  <si>
    <t>081.02.03.03.04</t>
  </si>
  <si>
    <t>Describe the effects and hazards of exceeding MDRAG DIVERGENCE, namely: drag rise; instability; Mach tuck; shock stall.</t>
  </si>
  <si>
    <t>State the relation between MCRIT and MDD.</t>
  </si>
  <si>
    <t>081.02.03.03.05</t>
  </si>
  <si>
    <t>State the relation between MCRIT and MDRAG DIVERGENCE.</t>
  </si>
  <si>
    <t>Effect on pitching moment</t>
  </si>
  <si>
    <t>081.02.03.04</t>
  </si>
  <si>
    <t xml:space="preserve">Discuss the effect of Mach number on the CP location. </t>
  </si>
  <si>
    <t>081.02.03.04.01</t>
  </si>
  <si>
    <r>
      <t xml:space="preserve">Describe the overall change in pitching moment </t>
    </r>
    <r>
      <rPr>
        <sz val="10"/>
        <color rgb="FF000000"/>
        <rFont val="Calibri"/>
        <family val="2"/>
        <scheme val="minor"/>
      </rPr>
      <t xml:space="preserve">above MCRIT </t>
    </r>
    <r>
      <rPr>
        <sz val="10"/>
        <color theme="1"/>
        <rFont val="Calibri"/>
        <family val="2"/>
        <scheme val="minor"/>
      </rPr>
      <t>and explain the ‘tuck under’ or ‘Mach tuck’ effect.</t>
    </r>
  </si>
  <si>
    <t>081.02.03.04.02</t>
  </si>
  <si>
    <t>State the requirement for a Mach trim system to compensate for the effect of the CP movement and ‘tuck under’ effect.</t>
  </si>
  <si>
    <t>081.02.03.04.03</t>
  </si>
  <si>
    <t>Discuss the aerodynamic functioning of the Mach trim system.</t>
  </si>
  <si>
    <t>081.02.03.04.04</t>
  </si>
  <si>
    <t>Discuss the corrective measures if the Mach trim fails.</t>
  </si>
  <si>
    <t>081.02.03.04.05</t>
  </si>
  <si>
    <t>Effect on control effectiveness</t>
  </si>
  <si>
    <t>081.02.03.05</t>
  </si>
  <si>
    <t>Discuss the effects on the effectiveness of control surfaces.</t>
  </si>
  <si>
    <t>081.02.03.05.01</t>
  </si>
  <si>
    <t>081.02.04.00</t>
  </si>
  <si>
    <t>Means to influence critical Mach number (MCRIT)</t>
  </si>
  <si>
    <t>081.02.05.00</t>
  </si>
  <si>
    <t>Wing sweep</t>
  </si>
  <si>
    <t>081.02.05.01</t>
  </si>
  <si>
    <t>Explain the influence of the angle of sweep on: MCRIT; effective thickness/chord change or velocity component perpendicular to the quarter chord line.</t>
  </si>
  <si>
    <t>081.02.05.01.01</t>
  </si>
  <si>
    <t>Describe the influence of the angle of sweepback at subsonic speed on: CLMAX; efficiency of and requirement for high-lift devices; pitch-up stall behaviour.</t>
  </si>
  <si>
    <t>081.02.05.01.02</t>
  </si>
  <si>
    <t>Discuss the effect of wing sweepback on drag.</t>
  </si>
  <si>
    <t>081.02.05.01.03</t>
  </si>
  <si>
    <t>Aerofoil shape</t>
  </si>
  <si>
    <t>081.02.05.02</t>
  </si>
  <si>
    <t>Explain the use of thin aerofoils with reduced camber.</t>
  </si>
  <si>
    <t>081.02.05.02.01</t>
  </si>
  <si>
    <t>Explain the main purpose of supercritical aerofoils.</t>
  </si>
  <si>
    <t>081.02.05.02.02</t>
  </si>
  <si>
    <t>081.02.05.02.03</t>
  </si>
  <si>
    <t>Explain the advantages and disadvantages of supercritical aerofoils for wing design.</t>
  </si>
  <si>
    <t>081.02.05.02.04</t>
  </si>
  <si>
    <t>081.02.05.03</t>
  </si>
  <si>
    <t>Explain the use of vortex generators as a means to avoid or restrict flow separation caused by the presence of a normal shock wave.</t>
  </si>
  <si>
    <t>081.02.05.03.01</t>
  </si>
  <si>
    <t>Stall, Mach tuck, and upset prevention and recovery</t>
  </si>
  <si>
    <t>081.03.00.00</t>
  </si>
  <si>
    <t>The stall</t>
  </si>
  <si>
    <t>081.03.01.00</t>
  </si>
  <si>
    <t>Sources relevant to some of the LOs in this part of the syllabus: CS 23 amendment 4, CS 23.49, CS 23.51, CS 23.201, CS 23.203, CS 23.207, Flight Test Guide for Certification of CS-23 Aeroplanes, para. 17.a; CS 25.201, CS 25.203, CS 25.207</t>
  </si>
  <si>
    <t>Flow separation at increasing alpha</t>
  </si>
  <si>
    <t>081.03.01.01</t>
  </si>
  <si>
    <t>Define the ‘boundary layer’.</t>
  </si>
  <si>
    <t>081.03.01.01.01</t>
  </si>
  <si>
    <t>Describe the thickness of a typical laminar and turbulent boundary layer.</t>
  </si>
  <si>
    <t>081.03.01.01.02</t>
  </si>
  <si>
    <t>Describe the properties, advantages and disadvantages of the laminar boundary layer.</t>
  </si>
  <si>
    <t>081.03.01.01.03</t>
  </si>
  <si>
    <t>Describe the properties, advantages and disadvantages of the turbulent boundary layer.</t>
  </si>
  <si>
    <t>081.03.01.01.04</t>
  </si>
  <si>
    <t>Define the ‘transition point’.</t>
  </si>
  <si>
    <t>081.03.01.01.05</t>
  </si>
  <si>
    <t>Explain why the laminar boundary layer separates easier than the turbulent boundary layer does.</t>
  </si>
  <si>
    <t>081.03.01.01.06</t>
  </si>
  <si>
    <t>Describe why the airflow over the aft part of a wing slows down as the alpha increases.</t>
  </si>
  <si>
    <t>081.03.01.01.07</t>
  </si>
  <si>
    <t>Define the ‘separation point’ and describe its location as a function of alpha.</t>
  </si>
  <si>
    <t>081.03.01.01.08</t>
  </si>
  <si>
    <t>Define alphaCRIT.</t>
  </si>
  <si>
    <t>081.03.01.01.09</t>
  </si>
  <si>
    <t>Describe in straight and level flight the influence of increasing the alpha and the phenomenon that may occur regarding: the forward stagnation point; the pressure distribution; the CP location (straight and swept-back wing); CL; CD and D (drag); the pitching moment (straight and swept-back wing); buffet onset; deterrent buffet for a clean wing at high Mach number; lack of pitch authority; uncommanded pitch down; uncommanded roll.</t>
  </si>
  <si>
    <t>081.03.01.01.10</t>
  </si>
  <si>
    <t>Explain what causes the possible natural buffet on the aeroplane in a pre-stall condition.</t>
  </si>
  <si>
    <t>081.03.01.01.11</t>
  </si>
  <si>
    <t>Describe the effectiveness of the flight controls in a pre-stall condition.</t>
  </si>
  <si>
    <t>081.03.01.01.12</t>
  </si>
  <si>
    <t>Describe and explain the normal post-stall behaviour of a straight-wing aeroplane.</t>
  </si>
  <si>
    <t>081.03.01.01.13</t>
  </si>
  <si>
    <t>Describe the effect and dangers of using the controls close to the stall.</t>
  </si>
  <si>
    <t>081.03.01.01.14</t>
  </si>
  <si>
    <t>Describe the deterrent buffet.</t>
  </si>
  <si>
    <t>081.03.01.01.15</t>
  </si>
  <si>
    <t>CS 25.201</t>
  </si>
  <si>
    <t>Explain the occurrence of the deterrent buffet and why this phenomenon is considered to be a stall limit.</t>
  </si>
  <si>
    <t>081.03.01.01.16</t>
  </si>
  <si>
    <t>The stall speed</t>
  </si>
  <si>
    <t>081.03.01.02</t>
  </si>
  <si>
    <t>Explain VS0, VS1, VSR, and VS1G.</t>
  </si>
  <si>
    <t>081.03.01.02.01</t>
  </si>
  <si>
    <t>CS-Definitions, 2. Abbreviations and symbols</t>
  </si>
  <si>
    <t>Solve VS1G from the lift formula given varying CL.</t>
  </si>
  <si>
    <t>081.03.01.02.02</t>
  </si>
  <si>
    <t>Describe and explain the influence of the following parameters on stall speed: CG; thrust component; slipstream; wing loading; mass; wing contamination; angle of sweep; altitude (for compressibility effects, see 081 02 03 02).</t>
  </si>
  <si>
    <t>081.03.01.02.03</t>
  </si>
  <si>
    <t>Define the ‘load factor n’.</t>
  </si>
  <si>
    <t>081.03.01.02.04</t>
  </si>
  <si>
    <t>CS-Definitions, 1. General definitions</t>
  </si>
  <si>
    <t>Explain why the load factor increases in a turn.</t>
  </si>
  <si>
    <t>081.03.01.02.05</t>
  </si>
  <si>
    <t>Explain why the load factor increases in a pull-up and decreases in a push-over manoeuvre.</t>
  </si>
  <si>
    <t>081.03.01.02.06</t>
  </si>
  <si>
    <t>Describe and explain the influence of the ‘load factor n’ on stall speed.</t>
  </si>
  <si>
    <t>081.03.01.02.07</t>
  </si>
  <si>
    <t>Explain the expression ‘accelerated stall’. Remark: Sometimes, accelerated stall is also erroneously referred to as high-speed stall. This latter expression will not be used for Subject 081.</t>
  </si>
  <si>
    <t>081.03.01.02.08</t>
  </si>
  <si>
    <t>Calculate the change of stall speed as a function of the load factor.</t>
  </si>
  <si>
    <t>081.03.01.02.09</t>
  </si>
  <si>
    <t>Calculate the increase of stall speed in a horizontal coordinated turn as a function of bank angle.</t>
  </si>
  <si>
    <t>081.03.01.02.10</t>
  </si>
  <si>
    <t>Calculate the change of stall speed as a function of the gross mass.</t>
  </si>
  <si>
    <t>081.03.01.02.11</t>
  </si>
  <si>
    <t>The initial stall in spanwise direction</t>
  </si>
  <si>
    <t>081.03.01.03</t>
  </si>
  <si>
    <t>Explain the initial stall sequence on the following planforms: elliptical; rectangular; moderate and high taper; sweepback or delta.</t>
  </si>
  <si>
    <t>081.03.01.03.01</t>
  </si>
  <si>
    <t>Explain the purpose of aerodynamic and geometric twist (washout).</t>
  </si>
  <si>
    <t>081.03.01.03.02</t>
  </si>
  <si>
    <t>081.03.01.03.03</t>
  </si>
  <si>
    <t>Explain the influence of fences, vortilons, saw teeth, vortex generators, and strakes on engine nacelles.</t>
  </si>
  <si>
    <t>081.03.01.03.04</t>
  </si>
  <si>
    <t>Stall warning</t>
  </si>
  <si>
    <t>081.03.01.04</t>
  </si>
  <si>
    <t>CS 25.107, CS 25.125, CS 23 amendment 4, CS 23.51, CS 23.53</t>
  </si>
  <si>
    <t>Explain why stall warning is necessary.</t>
  </si>
  <si>
    <t>081.03.01.04.01</t>
  </si>
  <si>
    <t>Explain when aerodynamic and artificial stall warnings are used.</t>
  </si>
  <si>
    <t>081.03.01.04.02</t>
  </si>
  <si>
    <t>Explain why CS-23 and CS-25 require a margin to stall speed for take-off and landing speeds.</t>
  </si>
  <si>
    <t>081.03.01.04.03</t>
  </si>
  <si>
    <t>Describe: buffet; stall strip; flapper switch (leading-edge stall-warning vane); angle-of-attack vane; angle-of-attack probe; stick shaker.</t>
  </si>
  <si>
    <t>081.03.01.04.04</t>
  </si>
  <si>
    <t>Describe the recovery after: stall warning; stall; stick-pusher actuation.</t>
  </si>
  <si>
    <t>081.03.01.04.05</t>
  </si>
  <si>
    <t>Special phenomena of stall</t>
  </si>
  <si>
    <t>081.03.01.05</t>
  </si>
  <si>
    <t>CS 25.203</t>
  </si>
  <si>
    <t>081.03.01.05.01</t>
  </si>
  <si>
    <t>Explain the difference between power-off and power-on stalls and recovery.</t>
  </si>
  <si>
    <t>081.03.01.05.02</t>
  </si>
  <si>
    <t>Describe stall and recovery in a climbing and descending turn.</t>
  </si>
  <si>
    <t>081.03.01.05.03</t>
  </si>
  <si>
    <t>Describe the pitch-up effect on a swept wing aeroplane and also an aeroplane with a T-tail.</t>
  </si>
  <si>
    <t>081.03.01.05.04</t>
  </si>
  <si>
    <t>Describe super stall or deep stall.</t>
  </si>
  <si>
    <t>081.03.01.05.05</t>
  </si>
  <si>
    <t>Describe the philosophy behind the stick-pusher system.</t>
  </si>
  <si>
    <t>081.03.01.05.06</t>
  </si>
  <si>
    <t>Describe the factors that can lead to the absence of stall warning and explain the associated risks.</t>
  </si>
  <si>
    <t>081.03.01.05.07</t>
  </si>
  <si>
    <t>Describe the indications and explain the consequences of premature stabiliser stall due to ice contamination (negative tail stall).</t>
  </si>
  <si>
    <t>081.03.01.05.08</t>
  </si>
  <si>
    <t>Describe when to expect in-flight icing.</t>
  </si>
  <si>
    <t>081.03.01.05.09</t>
  </si>
  <si>
    <t>Explain how the effect is changed when retracting/extending lift-augmentation devices.</t>
  </si>
  <si>
    <t>081.03.01.05.10</t>
  </si>
  <si>
    <t>081.03.01.05.11</t>
  </si>
  <si>
    <t>Explain the effect of a contaminated wing on the stall speed and alphaCRIT.</t>
  </si>
  <si>
    <t>081.03.01.05.12</t>
  </si>
  <si>
    <t>Explain the hazards associated with airframe contamination when parked and during ground operations in winter conditions, and the aerodynamic effects when attempting a take-off.</t>
  </si>
  <si>
    <t>081.03.01.05.13</t>
  </si>
  <si>
    <t>Explain de-icing/anti-icing holdover time and the likely hazards after it has expired.</t>
  </si>
  <si>
    <t>081.03.01.05.14</t>
  </si>
  <si>
    <t>Describe the aerodynamic effects of heavy tropical rain on stall speed and drag, and the appropriate mitigation in such conditions.</t>
  </si>
  <si>
    <t>081.03.01.05.15</t>
  </si>
  <si>
    <t>The spin</t>
  </si>
  <si>
    <t>081.03.01.06</t>
  </si>
  <si>
    <t>Explain how to avoid spins.</t>
  </si>
  <si>
    <t>081.03.01.06.01</t>
  </si>
  <si>
    <t>List the factors that cause a spin to develop.</t>
  </si>
  <si>
    <t>081.03.01.06.02</t>
  </si>
  <si>
    <t>Describe an ‘incipient’ and ‘developed’ spin, recognition and recovery.</t>
  </si>
  <si>
    <t>081.03.01.06.03</t>
  </si>
  <si>
    <t xml:space="preserve">Describe the differences in spin attitude with forward and aft CG. </t>
  </si>
  <si>
    <t>081.03.01.06.04</t>
  </si>
  <si>
    <t>Buffet onset boundary</t>
  </si>
  <si>
    <t>081.03.02.00</t>
  </si>
  <si>
    <t>Sources relevant to some of the LOs in this part of the syllabus: CS 25.251, CS 25.253</t>
  </si>
  <si>
    <t>Mach buffet</t>
  </si>
  <si>
    <t>081.03.02.01</t>
  </si>
  <si>
    <t>Explain shock-induced separation, and describe its relationship with Mach buffet (high speed buffet) and Mach tuck.</t>
  </si>
  <si>
    <t>081.03.02.01.01</t>
  </si>
  <si>
    <t>081.03.02.01.02</t>
  </si>
  <si>
    <t>Buffet onset</t>
  </si>
  <si>
    <t>081.03.02.02</t>
  </si>
  <si>
    <t>Explain the concept of buffet margin, and describe the influence of the following parameters on the concept of buffet margin: alpha; Mach number; pressure altitude; mass; load factor; angle of bank; CG location.</t>
  </si>
  <si>
    <t>081.03.02.02.01</t>
  </si>
  <si>
    <t>Explain how the buffet onset boundary chart can be used to determine: manoeuvrability; buffet margin.</t>
  </si>
  <si>
    <t>081.03.02.02.02</t>
  </si>
  <si>
    <t>Describe the consequences of exceeding MMO: light buffet, buffet onset.</t>
  </si>
  <si>
    <t>081.03.02.02.03</t>
  </si>
  <si>
    <t>Explain ‘aerodynamic ceiling’ and ‘coffin corner’.</t>
  </si>
  <si>
    <t>081.03.02.02.04</t>
  </si>
  <si>
    <t>Explain the concept of the ‘1.3g’ buffet margin altitude.</t>
  </si>
  <si>
    <t>081.03.02.02.05</t>
  </si>
  <si>
    <t>Find (using an example graph): buffet free range; aerodynamic ceiling at a given mass; load factor and bank angle at which buffet occurs at a given mass, Mach number, and pressure altitude.</t>
  </si>
  <si>
    <t>081.03.02.02.06</t>
  </si>
  <si>
    <t>Explain why descent increases the buffet free range.</t>
  </si>
  <si>
    <t>081.03.02.02.07</t>
  </si>
  <si>
    <t>Situations in which buffet or stall could occur</t>
  </si>
  <si>
    <t>081.03.03.00</t>
  </si>
  <si>
    <t>Explain why buffet or stall occurs</t>
  </si>
  <si>
    <t>081.03.03.01</t>
  </si>
  <si>
    <t>Explain why buffet or stall could occur in the following pilot-induced situations, and the methods to mitigate them: inappropriate take-off configuration, detailing the consequences of errors associated with leading-edge devices; steep turns; go-around using take-off/go-around (TOGA) setting (underslung engines).</t>
  </si>
  <si>
    <t>081.03.03.01.01</t>
  </si>
  <si>
    <t>Explain why buffet or stall could occur in the following environmental conditions at low altitude, and how to mitigate them: thunderstorms; wind shear and microburst; turbulence; wake turbulence; icing conditions.</t>
  </si>
  <si>
    <t>081.03.03.01.02</t>
  </si>
  <si>
    <t>Explain why buffet or stall could occur in the following environmental conditions at high altitude, and how to mitigate them: thunderstorms in the intertropical convergence zone (ITCZ); jet streams; clear-air turbulence.</t>
  </si>
  <si>
    <t>081.03.03.01.03</t>
  </si>
  <si>
    <t>Explain why buffet or stall could occur in the following situations, and how to mitigate them: inappropriate autopilot climb mode; loss of, or unreliable, airspeed indication.</t>
  </si>
  <si>
    <t>081.03.03.01.04</t>
  </si>
  <si>
    <t>Recognition of stalled condition</t>
  </si>
  <si>
    <t>081.03.04.00</t>
  </si>
  <si>
    <t>Recognition and explanation of stalled condition</t>
  </si>
  <si>
    <t>081.03.04.01</t>
  </si>
  <si>
    <t>Explain why a stalled condition can occur at any airspeed, or attitude or altitude.</t>
  </si>
  <si>
    <t>081.03.04.01.01</t>
  </si>
  <si>
    <t>Explain that a stall may be recognised by continuous stall-warning activation accompanied by at least one of the following: buffet, that can be heavy; lack of pitch authority; uncommanded pitch down and uncommanded roll; inability to arrest the descent rate.</t>
  </si>
  <si>
    <t>081.03.04.01.02</t>
  </si>
  <si>
    <t>Explain that ‘stall warning’ means a natural or synthetic indication provided when approaching the stall that may include one or more of the following indications: aerodynamic buffeting; reduced roll stability and aileron effectiveness; visual or aural clues and warnings; reduced elevator (pitch) authority; inability to maintain altitude or arrest a rate of descent; stick-shaker activation.</t>
  </si>
  <si>
    <t>081.03.04.01.03</t>
  </si>
  <si>
    <t>STABILITY</t>
  </si>
  <si>
    <t>081.04.00.00</t>
  </si>
  <si>
    <t>Sources relevant to some of the LOs in this part of the syllabus: CS 23 amendment 4, CS 23.143, CS 23.171, CS 23.173, CS 23.175, CS 23.177, CS 23.181; CS 25.143, CS 25.171, CS 25.1713, CS 25.175, CS 25.177, CS 25.181</t>
  </si>
  <si>
    <t>Static and dynamic stability</t>
  </si>
  <si>
    <t>081.04.01.00</t>
  </si>
  <si>
    <t>Basics and definitions</t>
  </si>
  <si>
    <t>081.04.01.01</t>
  </si>
  <si>
    <t>Define ‘static stability’: describe/identify a statically stable, neutral, and unstable condition (positive, neutral, and negative static stability), and explain why aeroplanes are statically stable.</t>
  </si>
  <si>
    <t>081.04.01.01.01</t>
  </si>
  <si>
    <t>Explain manoeuvrability.</t>
  </si>
  <si>
    <t>081.04.01.01.02</t>
  </si>
  <si>
    <t>Explain the relationship between static stability and manoeuvrability.</t>
  </si>
  <si>
    <t>081.04.01.01.03</t>
  </si>
  <si>
    <t>Define ‘dynamic stability’: describe/identify a dynamically stable, neutral, and unstable motion (positive, neutral, and negative dynamic stability); describe/identify periodic and aperiodic motion.</t>
  </si>
  <si>
    <t>081.04.01.01.04</t>
  </si>
  <si>
    <t>081.04.01.01.05</t>
  </si>
  <si>
    <t>Precondition for static stability</t>
  </si>
  <si>
    <t>081.04.01.02</t>
  </si>
  <si>
    <t xml:space="preserve">Explain an equilibrium of forces and moments as the initial condition for static stability. </t>
  </si>
  <si>
    <t>081.04.01.02.01</t>
  </si>
  <si>
    <t>Sum of forces</t>
  </si>
  <si>
    <t>081.04.01.03</t>
  </si>
  <si>
    <t>Identify the forces considered in the equilibrium of forces.</t>
  </si>
  <si>
    <t>081.04.01.03.01</t>
  </si>
  <si>
    <t>Sum of moments</t>
  </si>
  <si>
    <t>081.04.01.04</t>
  </si>
  <si>
    <t>Identify the moments about all three axes considered in the equilibrium of moments.</t>
  </si>
  <si>
    <t>081.04.01.04.01</t>
  </si>
  <si>
    <t>Discuss the effect of sum of moments not being zero.</t>
  </si>
  <si>
    <t>081.04.01.04.02</t>
  </si>
  <si>
    <t>081.04.02.00</t>
  </si>
  <si>
    <t>Static and dynamic longitudinal stability</t>
  </si>
  <si>
    <t>081.04.03.00</t>
  </si>
  <si>
    <t>Methods for achieving balance</t>
  </si>
  <si>
    <t>081.04.03.01</t>
  </si>
  <si>
    <t>Explain the stabiliser as the means to satisfy the condition of nullifying the total sum of the moments about the lateral axis.</t>
  </si>
  <si>
    <t>081.04.03.01.01</t>
  </si>
  <si>
    <t>Explain the influence of the location of the wing CP relative to the CG on the magnitude and direction of the balancing force on the stabiliser.</t>
  </si>
  <si>
    <t>081.04.03.01.02</t>
  </si>
  <si>
    <t>Explain the influence of the indicated airspeed on the magnitude and direction of the balancing force on the stabiliser.</t>
  </si>
  <si>
    <t>081.04.03.01.03</t>
  </si>
  <si>
    <t>Explain the use of the elevator deflection or stabiliser angle for the generation of the balancing force and its direction.</t>
  </si>
  <si>
    <t>081.04.03.01.04</t>
  </si>
  <si>
    <t>Explain the elevator deflection required to balance thrust change as a function of engine position.</t>
  </si>
  <si>
    <t>081.04.03.01.05</t>
  </si>
  <si>
    <t>Static longitudinal stability</t>
  </si>
  <si>
    <t>081.04.03.02</t>
  </si>
  <si>
    <t>Discuss the effect of the CG location on pitch manoeuvrability and longitudinal stability.</t>
  </si>
  <si>
    <t>081.04.03.02.01</t>
  </si>
  <si>
    <t>Neutral point</t>
  </si>
  <si>
    <t>081.04.03.03</t>
  </si>
  <si>
    <t>Define ‘neutral point’.</t>
  </si>
  <si>
    <t>081.04.03.03.01</t>
  </si>
  <si>
    <t>Explain why the location of the neutral point is only dependent on the aerodynamic design of the aeroplane.</t>
  </si>
  <si>
    <t>081.04.03.03.02</t>
  </si>
  <si>
    <t>Factors affecting neutral point</t>
  </si>
  <si>
    <t>081.04.03.04</t>
  </si>
  <si>
    <t>Describe the location of the neutral point relative to the locations of the aerodynamic centre of the wing and tail.</t>
  </si>
  <si>
    <t>081.04.03.04.01</t>
  </si>
  <si>
    <t>Location of centre of gravity (CG)</t>
  </si>
  <si>
    <t>081.04.03.05</t>
  </si>
  <si>
    <t>Explain the influence of the CG location on the static longitudinal stability of the aeroplane.</t>
  </si>
  <si>
    <t>081.04.03.05.01</t>
  </si>
  <si>
    <t>Explain the CG forward and aft limits with respect to: longitudinal control forces; elevator effectiveness; stability.</t>
  </si>
  <si>
    <t>081.04.03.05.02</t>
  </si>
  <si>
    <t>Define ‘static margin’.</t>
  </si>
  <si>
    <t>081.04.03.05.03</t>
  </si>
  <si>
    <t>The Cm-alpha graph</t>
  </si>
  <si>
    <t>081.04.03.06</t>
  </si>
  <si>
    <t xml:space="preserve">Describe the Cm-alpha graph with respect to the relationship between the slope of the graph and static stability. </t>
  </si>
  <si>
    <t>081.04.03.06.01</t>
  </si>
  <si>
    <t xml:space="preserve">Factors affecting the Cm-alpha graph </t>
  </si>
  <si>
    <t>081.04.03.07</t>
  </si>
  <si>
    <t>Explain: the effect on the Cm-alpha graph of a shift of CG in the forward and aft direction; the effect on the Cm-alpha graph when the elevator is moved up or down; the effect on the Cm-alpha graph when the trim is moved; the effect of the wing contribution; the tail contribution.</t>
  </si>
  <si>
    <t>081.04.03.07.01</t>
  </si>
  <si>
    <t>081.04.03.08</t>
  </si>
  <si>
    <t>081.04.03.09</t>
  </si>
  <si>
    <t xml:space="preserve">The stick force versus speed graph (IAS) </t>
  </si>
  <si>
    <t>081.04.03.10</t>
  </si>
  <si>
    <t>Explain how a pilot perceives stable static longitudinal stick force stability regarding changes in: speed; altitude; mass distribution (CG location).</t>
  </si>
  <si>
    <t>081.04.03.10.01</t>
  </si>
  <si>
    <t>081.04.03.11</t>
  </si>
  <si>
    <t>The manoeuvring stability/stick force per g</t>
  </si>
  <si>
    <t>081.04.03.12</t>
  </si>
  <si>
    <t>Define the ‘stick force per g’, and describe that the stick force increases linearly with increase in g.</t>
  </si>
  <si>
    <t>081.04.03.12.01</t>
  </si>
  <si>
    <t>Explain why: the stick force per g has a prescribed minimum and maximum value; the stick force per g decreases with pressure altitude.</t>
  </si>
  <si>
    <t>081.04.03.12.02</t>
  </si>
  <si>
    <t>081.04.03.13</t>
  </si>
  <si>
    <t>Factors affecting the manoeuvring stability/stick force per g</t>
  </si>
  <si>
    <t>081.04.03.14</t>
  </si>
  <si>
    <t>Explain the influence on stick force per g of: CG location; trim setting.</t>
  </si>
  <si>
    <t>081.04.03.14.01</t>
  </si>
  <si>
    <t>081.04.03.15</t>
  </si>
  <si>
    <t>Dynamic longitudinal stability</t>
  </si>
  <si>
    <t>081.04.03.16</t>
  </si>
  <si>
    <t>Describe the phugoid and short-period motion in terms of period, damping, variations (if applicable) in speed, altitude, and alpha.</t>
  </si>
  <si>
    <t>081.04.03.16.01</t>
  </si>
  <si>
    <t>Explain why the short-period motion is more hazardous than the phugoid.</t>
  </si>
  <si>
    <t>081.04.03.16.02</t>
  </si>
  <si>
    <t>Describe ‘pilot-induced oscillations’.</t>
  </si>
  <si>
    <t>081.04.03.16.03</t>
  </si>
  <si>
    <t>Explain the effect of high altitude on dynamic stability.</t>
  </si>
  <si>
    <t>081.04.03.16.04</t>
  </si>
  <si>
    <t>Describe the influence of the CG location on the dynamic longitudinal stability of the aeroplane.</t>
  </si>
  <si>
    <t>081.04.03.16.05</t>
  </si>
  <si>
    <t>Static directional stability</t>
  </si>
  <si>
    <t>081.04.04.00</t>
  </si>
  <si>
    <t>Definition and effects of static directional stability</t>
  </si>
  <si>
    <t>081.04.04.01</t>
  </si>
  <si>
    <t>Define ‘static directional stability’.</t>
  </si>
  <si>
    <t>081.04.04.01.01</t>
  </si>
  <si>
    <t>Explain the effects of static directional stability being too weak or too strong.</t>
  </si>
  <si>
    <t>081.04.04.01.02</t>
  </si>
  <si>
    <t xml:space="preserve">Sideslip angle </t>
  </si>
  <si>
    <t>081.04.04.02</t>
  </si>
  <si>
    <t>Define ‘sideslip angle’.</t>
  </si>
  <si>
    <t>081.04.04.02.01</t>
  </si>
  <si>
    <t>Identify beta as the symbol used for the sideslip angle.</t>
  </si>
  <si>
    <t>081.04.04.02.02</t>
  </si>
  <si>
    <t xml:space="preserve">Yaw-moment coefficient Cn </t>
  </si>
  <si>
    <t>081.04.04.03</t>
  </si>
  <si>
    <t>Define the ‘yawing-moment coefficient Cn’.</t>
  </si>
  <si>
    <t>081.04.04.03.01</t>
  </si>
  <si>
    <t>Define the relationship between Cn and beta for an aeroplane with static directional stability.</t>
  </si>
  <si>
    <t>081.04.04.03.02</t>
  </si>
  <si>
    <t xml:space="preserve">Cn-beta graph </t>
  </si>
  <si>
    <t>081.04.04.04</t>
  </si>
  <si>
    <t>Explain why: Cn depends on beta; Cn equals zero for that beta that provides static equilibrium about the aeroplane’s normal axis; if no asymmetric engine thrust, flight control or loading condition prevails, the equilibrium beta equals zero.</t>
  </si>
  <si>
    <t>081.04.04.04.01</t>
  </si>
  <si>
    <t>Identify how the slope of the Cn-beta graph is a measure for static directional stability.</t>
  </si>
  <si>
    <t>081.04.04.04.02</t>
  </si>
  <si>
    <t xml:space="preserve">Identify how the slope of the Cn-beta graph is affected by altitude. </t>
  </si>
  <si>
    <t>081.04.04.04.03</t>
  </si>
  <si>
    <t>Factors affecting static directional stability</t>
  </si>
  <si>
    <t>081.04.04.05</t>
  </si>
  <si>
    <t>Describe how the following aeroplane components contribute to static directional stability: wing; fin; dorsal fin; ventral fin; angle of sweep of the wing; angle of sweep of the fin; fuselage at high alpha; strakes.</t>
  </si>
  <si>
    <t>081.04.04.05.01</t>
  </si>
  <si>
    <t>Explain the reduction in static directional stability when the CG moves aft.</t>
  </si>
  <si>
    <t>081.04.04.05.02</t>
  </si>
  <si>
    <t>Static lateral stability</t>
  </si>
  <si>
    <t>081.04.05.00</t>
  </si>
  <si>
    <t>Definition and effects of static lateral stability</t>
  </si>
  <si>
    <t>081.04.05.01</t>
  </si>
  <si>
    <t>Define ‘static lateral stability’.</t>
  </si>
  <si>
    <t>081.04.05.01.01</t>
  </si>
  <si>
    <t>Explain the effects of static lateral stability being too weak or too strong.</t>
  </si>
  <si>
    <t>081.04.05.01.02</t>
  </si>
  <si>
    <t>Bank angle phi</t>
  </si>
  <si>
    <t>081.04.05.02</t>
  </si>
  <si>
    <t>Define ‘bank angle phi’.</t>
  </si>
  <si>
    <t>081.04.05.02.01</t>
  </si>
  <si>
    <t xml:space="preserve">The roll-moment coefficient Cl </t>
  </si>
  <si>
    <t>081.04.05.03</t>
  </si>
  <si>
    <t>Define the ‘roll-moment coefficient Cl’.</t>
  </si>
  <si>
    <t>081.04.05.03.01</t>
  </si>
  <si>
    <t>Contribution of sideslip angle (beta)</t>
  </si>
  <si>
    <t>081.04.05.04</t>
  </si>
  <si>
    <t>Explain how without coordination the bank angle (phi) creates sideslip angle (beta).</t>
  </si>
  <si>
    <t>081.04.05.04.01</t>
  </si>
  <si>
    <t xml:space="preserve">The Cl-beta graph </t>
  </si>
  <si>
    <t>081.04.05.05</t>
  </si>
  <si>
    <t>Describe the Cl-beta graph.</t>
  </si>
  <si>
    <t>081.04.05.05.01</t>
  </si>
  <si>
    <t>Identify the slope of the Cl-beta graph as a measure for static lateral stability.</t>
  </si>
  <si>
    <t>081.04.05.05.02</t>
  </si>
  <si>
    <t>Identify how the slope of the Cl-beta graph is affected by altitude.</t>
  </si>
  <si>
    <t>081.04.05.05.03</t>
  </si>
  <si>
    <t>Factors affecting static lateral stability</t>
  </si>
  <si>
    <t>081.04.05.06</t>
  </si>
  <si>
    <t>Explain the contribution to the static lateral stability of: dihedral, anhedral; high wing, low wing; sweep angle of the wing; ventral fin; vertical tail.</t>
  </si>
  <si>
    <t>081.04.05.06.01</t>
  </si>
  <si>
    <t>Dynamic lateral/directional stability</t>
  </si>
  <si>
    <t>081.04.06.00</t>
  </si>
  <si>
    <t>081.04.06.01</t>
  </si>
  <si>
    <t>Tendency to spiral dive</t>
  </si>
  <si>
    <t>081.04.06.02</t>
  </si>
  <si>
    <t>Explain how lateral and directional stability are coupled.</t>
  </si>
  <si>
    <t>081.04.06.02.01</t>
  </si>
  <si>
    <t>Explain how high static directional stability and low static lateral stability may cause spiral divergence (unstable spiral dive), and under which conditions the spiral dive mode is neutral or stable.</t>
  </si>
  <si>
    <t>081.04.06.02.02</t>
  </si>
  <si>
    <t>Describe an unstable spiral dive mode with respect to deviations in speed, bank angle, nose low-pitch attitude, and decreasing altitude.</t>
  </si>
  <si>
    <t>081.04.06.02.03</t>
  </si>
  <si>
    <t>Dutch roll</t>
  </si>
  <si>
    <t>081.04.06.03</t>
  </si>
  <si>
    <t>Describe Dutch roll.</t>
  </si>
  <si>
    <t>081.04.06.03.01</t>
  </si>
  <si>
    <t>Explain: why Dutch roll occurs when the static lateral stability is higher than static directional stability; the conditions for a stable, neutral or unstable Dutch roll motion; the function of the yaw damper; the actions to be taken when the yaw damper is not available.</t>
  </si>
  <si>
    <t>081.04.06.03.02</t>
  </si>
  <si>
    <t>Describe how the asymmetric nature of shock waves on both wings, at high Mach numbers, can lead to Dutch roll.</t>
  </si>
  <si>
    <t>081.04.06.03.03</t>
  </si>
  <si>
    <t>Effects of altitude on dynamic stability</t>
  </si>
  <si>
    <t>081.04.06.04</t>
  </si>
  <si>
    <t>Explain that increased pressure altitude reduces dynamic lateral/directional stability.</t>
  </si>
  <si>
    <t>081.04.06.04.01</t>
  </si>
  <si>
    <t>CONTROL</t>
  </si>
  <si>
    <t>081.05.00.00</t>
  </si>
  <si>
    <t>081.05.01.00</t>
  </si>
  <si>
    <t>Basics - The three planes and three axes</t>
  </si>
  <si>
    <t>081.05.01.01</t>
  </si>
  <si>
    <t>Define: lateral axis; longitudinal axis; normal axis.</t>
  </si>
  <si>
    <t>081.05.01.01.01</t>
  </si>
  <si>
    <t>Define: pitch angle; bank angle (PHI); yaw angle.</t>
  </si>
  <si>
    <t>081.05.01.01.02</t>
  </si>
  <si>
    <t>Describe the motion about the three axes.</t>
  </si>
  <si>
    <t>081.05.01.01.03</t>
  </si>
  <si>
    <t>Name and describe the devices that control these motions.</t>
  </si>
  <si>
    <t>081.05.01.01.04</t>
  </si>
  <si>
    <t>Camber change</t>
  </si>
  <si>
    <t>081.05.01.02</t>
  </si>
  <si>
    <t>State that camber is changed by movement of a control surface and explain the effect.</t>
  </si>
  <si>
    <t>081.05.01.02.01</t>
  </si>
  <si>
    <t>Angle-of-attack (alpha) change</t>
  </si>
  <si>
    <t>081.05.01.03</t>
  </si>
  <si>
    <t>Explain the influence of local alpha change by movement of a control surface.</t>
  </si>
  <si>
    <t>081.05.01.03.01</t>
  </si>
  <si>
    <t>Pitch (longitudinal) control</t>
  </si>
  <si>
    <t>081.05.02.00</t>
  </si>
  <si>
    <t>Elevator/all-flying tails</t>
  </si>
  <si>
    <t>081.05.02.01</t>
  </si>
  <si>
    <t>Explain the working principle of the elevator/all-flying tail and describe its function.</t>
  </si>
  <si>
    <t>081.05.02.01.01</t>
  </si>
  <si>
    <t>Downwash effects</t>
  </si>
  <si>
    <t>081.05.02.02</t>
  </si>
  <si>
    <t>Explain the effect of downwash on the tailplane alpha.</t>
  </si>
  <si>
    <t>081.05.02.02.01</t>
  </si>
  <si>
    <t>081.05.02.02.02</t>
  </si>
  <si>
    <t>081.05.02.03</t>
  </si>
  <si>
    <t>081.05.02.04</t>
  </si>
  <si>
    <t>Explain the relationship between elevator deflection and CG location to produce a given aeroplane response.</t>
  </si>
  <si>
    <t>081.05.02.04.01</t>
  </si>
  <si>
    <t>Explain the effect of forward CG limit on pitch control.</t>
  </si>
  <si>
    <t>081.05.02.04.02</t>
  </si>
  <si>
    <t>Moments due to engine thrust</t>
  </si>
  <si>
    <t>081.05.02.05</t>
  </si>
  <si>
    <t>Describe the effect of engine thrust on pitching moments for different engine locations.</t>
  </si>
  <si>
    <t>081.05.02.05.01</t>
  </si>
  <si>
    <t>Yaw (directional) control</t>
  </si>
  <si>
    <t>081.05.03.00</t>
  </si>
  <si>
    <t>The rudder</t>
  </si>
  <si>
    <t>081.05.03.01</t>
  </si>
  <si>
    <t>Explain the working principle of the rudder and describe its function. State the relationship between rudder deflection and the moment about the normal axis. Describe the effect of sideslip on the moment about the normal axis.</t>
  </si>
  <si>
    <t>081.05.03.01.01</t>
  </si>
  <si>
    <t>Rudder limiting</t>
  </si>
  <si>
    <t>081.05.03.02</t>
  </si>
  <si>
    <t>Explain why and how rudder deflection is limited on CAT aeroplanes.</t>
  </si>
  <si>
    <t>081.05.03.02.01</t>
  </si>
  <si>
    <t>CS 25.353</t>
  </si>
  <si>
    <t>Roll (lateral) control</t>
  </si>
  <si>
    <t>081.05.04.00</t>
  </si>
  <si>
    <t>Ailerons</t>
  </si>
  <si>
    <t>081.05.04.01</t>
  </si>
  <si>
    <t>Explain the functioning of ailerons.</t>
  </si>
  <si>
    <t>081.05.04.01.01</t>
  </si>
  <si>
    <t>Describe the adverse effects of aileron deflection. (Refer to Subjects 081 05 04 04 and 081 06 01 02)</t>
  </si>
  <si>
    <t>081.05.04.01.02</t>
  </si>
  <si>
    <t>Explain why some aeroplanes have inboard and outboard ailerons.</t>
  </si>
  <si>
    <t>081.05.04.01.03</t>
  </si>
  <si>
    <t>State that the outboard ailerons are locked beyond a given speed to prevent: over-control; exceeding structural limitations; aeroelastic phenomena (flutter, divergence and aileron reversal).</t>
  </si>
  <si>
    <t>081.05.04.01.04</t>
  </si>
  <si>
    <t>Describe the use of aileron deflection in normal flight, flight with sideslip, crosswind landings, horizontal turns, flight with one-engine-inoperative.</t>
  </si>
  <si>
    <t>081.05.04.01.05</t>
  </si>
  <si>
    <t>Define ‘roll rate’.</t>
  </si>
  <si>
    <t>081.05.04.01.06</t>
  </si>
  <si>
    <t>List the factors that affect roll rate.</t>
  </si>
  <si>
    <t>081.05.04.01.07</t>
  </si>
  <si>
    <t>Describe flaperons and aileron droop.</t>
  </si>
  <si>
    <t>081.05.04.01.08</t>
  </si>
  <si>
    <t>081.05.04.02</t>
  </si>
  <si>
    <t>Spoilers</t>
  </si>
  <si>
    <t>081.05.04.03</t>
  </si>
  <si>
    <t>Explain how spoilers can be used to control the rolling movement in combination with or instead of the ailerons.</t>
  </si>
  <si>
    <t>081.05.04.03.01</t>
  </si>
  <si>
    <t>Adverse yaw</t>
  </si>
  <si>
    <t>081.05.04.04</t>
  </si>
  <si>
    <t>Explain why the use of ailerons induces adverse yaw.</t>
  </si>
  <si>
    <t>081.05.04.04.01</t>
  </si>
  <si>
    <t>Means to avoid adverse yaw</t>
  </si>
  <si>
    <t>081.05.04.05</t>
  </si>
  <si>
    <t>Explain how the following reduce adverse yaw: Frise ailerons; differential aileron deflection; rudder aileron cross-coupling; roll spoilers.</t>
  </si>
  <si>
    <t>081.05.04.05.01</t>
  </si>
  <si>
    <t>Roll/yaw interaction</t>
  </si>
  <si>
    <t>081.05.05.00</t>
  </si>
  <si>
    <t>Explain roll/yaw interaction</t>
  </si>
  <si>
    <t>081.05.05.01</t>
  </si>
  <si>
    <t>Explain the secondary effect of roll.</t>
  </si>
  <si>
    <t>081.05.05.01.01</t>
  </si>
  <si>
    <t>Explain the secondary effect of yaw.</t>
  </si>
  <si>
    <t>081.05.05.01.02</t>
  </si>
  <si>
    <t>Means to reduce control forces</t>
  </si>
  <si>
    <t>081.05.06.00</t>
  </si>
  <si>
    <t>Aerodynamic balance</t>
  </si>
  <si>
    <t>081.05.06.01</t>
  </si>
  <si>
    <t>Describe the purpose of aerodynamic balance.</t>
  </si>
  <si>
    <t>081.05.06.01.01</t>
  </si>
  <si>
    <t>Describe the working principle of the horn balance.</t>
  </si>
  <si>
    <t>081.05.06.01.02</t>
  </si>
  <si>
    <t>Describe the working principle of the internal balance.</t>
  </si>
  <si>
    <t>081.05.06.01.03</t>
  </si>
  <si>
    <t>Describe the working principle and application of: balance tab; anti-balance tab; spring tab; servo tab.</t>
  </si>
  <si>
    <t>081.05.06.01.04</t>
  </si>
  <si>
    <t>Artificial means</t>
  </si>
  <si>
    <t>081.05.06.02</t>
  </si>
  <si>
    <t>State the differences between fully powered controls and power-assisted controls.</t>
  </si>
  <si>
    <t>081.05.06.02.01</t>
  </si>
  <si>
    <t>Describe power-assisted controls.</t>
  </si>
  <si>
    <t>081.05.06.02.02</t>
  </si>
  <si>
    <t>Describe the advantages of artificial feel in fully powered control.</t>
  </si>
  <si>
    <t>081.05.06.02.03</t>
  </si>
  <si>
    <t>Fly-by-wire (FBW)</t>
  </si>
  <si>
    <t>081.05.07.00</t>
  </si>
  <si>
    <t>Control laws</t>
  </si>
  <si>
    <t>081.05.07.01</t>
  </si>
  <si>
    <t>Explain which parameters may be controlled in level flight with the pitch control law.</t>
  </si>
  <si>
    <t>081.05.07.01.01</t>
  </si>
  <si>
    <t>Explain the advantages of using the CG position in the FBW system.</t>
  </si>
  <si>
    <t>081.05.07.01.02</t>
  </si>
  <si>
    <t>Explain what type of flight-degraded control laws may be available in case of failure.</t>
  </si>
  <si>
    <t>081.05.07.01.03</t>
  </si>
  <si>
    <t>Explain what are hard and soft protections.</t>
  </si>
  <si>
    <t>081.05.07.01.04</t>
  </si>
  <si>
    <t>Trimming</t>
  </si>
  <si>
    <t>081.05.08.00</t>
  </si>
  <si>
    <t>Reasons to trim</t>
  </si>
  <si>
    <t>081.05.08.01</t>
  </si>
  <si>
    <t>State the reasons for using trimming devices.</t>
  </si>
  <si>
    <t>081.05.08.01.01</t>
  </si>
  <si>
    <t>Explain the difference between a trim tab and the various balance tabs.</t>
  </si>
  <si>
    <t>081.05.08.01.02</t>
  </si>
  <si>
    <t>Trim tabs</t>
  </si>
  <si>
    <t>081.05.08.02</t>
  </si>
  <si>
    <t>Describe the working principle of a trim tab including cockpit indications.</t>
  </si>
  <si>
    <t>081.05.08.02.01</t>
  </si>
  <si>
    <t>Stabiliser trim</t>
  </si>
  <si>
    <t>081.05.08.03</t>
  </si>
  <si>
    <r>
      <t xml:space="preserve">Describe the working principle of </t>
    </r>
    <r>
      <rPr>
        <sz val="10"/>
        <color rgb="FF000000"/>
        <rFont val="Calibri"/>
        <family val="2"/>
        <scheme val="minor"/>
      </rPr>
      <t>a</t>
    </r>
    <r>
      <rPr>
        <sz val="10"/>
        <color rgb="FFFF0000"/>
        <rFont val="Calibri"/>
        <family val="2"/>
        <scheme val="minor"/>
      </rPr>
      <t xml:space="preserve"> </t>
    </r>
    <r>
      <rPr>
        <sz val="10"/>
        <color theme="1"/>
        <rFont val="Calibri"/>
        <family val="2"/>
        <scheme val="minor"/>
      </rPr>
      <t>stabiliser trim including the flight deck indications.</t>
    </r>
  </si>
  <si>
    <t>081.05.08.03.01</t>
  </si>
  <si>
    <t>Explain the advantages and disadvantages of a stabiliser trim compared to a trim tab.</t>
  </si>
  <si>
    <t>081.05.08.03.02</t>
  </si>
  <si>
    <t>Explain the relationship between CG position, take-off trim setting, and stabiliser trim position.</t>
  </si>
  <si>
    <t>081.05.08.03.03</t>
  </si>
  <si>
    <t>Explain the effect of errors in the take-off stabiliser trim setting on the rotation characteristics and stick force during take-off rotation.</t>
  </si>
  <si>
    <t>081.05.08.03.04</t>
  </si>
  <si>
    <t>Discuss the effects of jammed and runaway stabiliser.</t>
  </si>
  <si>
    <t>081.05.08.03.05</t>
  </si>
  <si>
    <t>Explain the consequences of a jammed stabiliser during take-off, landing, and go-around.</t>
  </si>
  <si>
    <t>081.05.08.03.06</t>
  </si>
  <si>
    <t>LIMITATIONS</t>
  </si>
  <si>
    <t>081.06.00.00</t>
  </si>
  <si>
    <t>Operating limitations</t>
  </si>
  <si>
    <t>081.06.01.00</t>
  </si>
  <si>
    <t>Flutter</t>
  </si>
  <si>
    <t>081.06.01.01</t>
  </si>
  <si>
    <t>Sources relevant to some of the LOs in this part of the syllabus: CS 23 amendment 4, CS 23.629; CS 25.629</t>
  </si>
  <si>
    <t xml:space="preserve">Describe the phenomenon of flutter and how IAS and mass distribution affects the likelihood of flutter occurrence. </t>
  </si>
  <si>
    <t>081.06.01.01.01</t>
  </si>
  <si>
    <t>Describe the use of mass balance to alleviate the flutter problem by adjusting the mass distribution: wing-mounted engines on pylons; control surface mass balance.</t>
  </si>
  <si>
    <t>081.06.01.01.02</t>
  </si>
  <si>
    <t>Explain what is the flight envelope free of flutter.</t>
  </si>
  <si>
    <t>081.06.01.01.03</t>
  </si>
  <si>
    <t>081.06.01.02</t>
  </si>
  <si>
    <t>081.06.01.02.01</t>
  </si>
  <si>
    <t>Landing gear/flap operating</t>
  </si>
  <si>
    <t>081.06.01.03</t>
  </si>
  <si>
    <t>Describe the reason for flap/landing gear limitations. Define ‘VLO’. Define ‘VLE’.</t>
  </si>
  <si>
    <t>081.06.01.03.01</t>
  </si>
  <si>
    <t>CS-Definitions, 1. General Definitions and 2. Abbreviations and symbols
CS-25 Large Aeroplanes, Subpart G, CS 25.1515</t>
  </si>
  <si>
    <t>Explain why there is a difference between VLO and VLE in the case of some aeroplane types.</t>
  </si>
  <si>
    <t>081.06.01.03.02</t>
  </si>
  <si>
    <t>Define ‘VFE’ and describe flap limiting speeds.</t>
  </si>
  <si>
    <t>081.06.01.03.03</t>
  </si>
  <si>
    <t xml:space="preserve"> CS-23 Amd. 6, Subpart B, CS 23.2170 and AMC2 23.2170 referring to 
CS-23 Amd. 4, 23.1511  
 CS-25, Subpart G, CS 25.1511</t>
  </si>
  <si>
    <t>Describe flap design features, procedures and warnings to prevent overload.</t>
  </si>
  <si>
    <t>081.06.01.03.04</t>
  </si>
  <si>
    <t>VMO, VNO, and VNE</t>
  </si>
  <si>
    <t>081.06.01.04</t>
  </si>
  <si>
    <t>Define ‘VMO’, ‘VNO’, and ‘VNE’.</t>
  </si>
  <si>
    <t>081.06.01.04.01</t>
  </si>
  <si>
    <t>CS-Definitions, 2. Abbreviations and symbols
CS-23 Amd. 6, Subpart C, CS 23.2170 and AMC2 23.2170 referring to 23.1505 from CS-23 Amd.4 (VNO and VNE)
CS-25, Subpart G, CS 25.1505</t>
  </si>
  <si>
    <t>Explain the significance of VMO, VNO and VNE, and the differences between these airspeeds.</t>
  </si>
  <si>
    <t>081.06.01.04.02</t>
  </si>
  <si>
    <t>Explain the hazards of flying at speeds above VNE and VMO.</t>
  </si>
  <si>
    <t>081.06.01.04.03</t>
  </si>
  <si>
    <t>MMO</t>
  </si>
  <si>
    <t>081.06.01.05</t>
  </si>
  <si>
    <t>Define ‘MMO’ and state its limiting factors.</t>
  </si>
  <si>
    <t>081.06.01.05.01</t>
  </si>
  <si>
    <t>CS-25, Subpart G, CS 25.1505</t>
  </si>
  <si>
    <t>Manoeuvring envelope</t>
  </si>
  <si>
    <t>081.06.02.00</t>
  </si>
  <si>
    <t>Manoeuvring-load diagram</t>
  </si>
  <si>
    <t>081.06.02.01</t>
  </si>
  <si>
    <t>Describe the manoeuvring-load diagram.</t>
  </si>
  <si>
    <t>081.06.02.01.01</t>
  </si>
  <si>
    <t>Define limit and ultimate load factor, and explain what can happen if these values are exceeded.</t>
  </si>
  <si>
    <t>081.06.02.01.02</t>
  </si>
  <si>
    <t>CS 23 amendment 4, CS 23.305; CS 25.305</t>
  </si>
  <si>
    <t>Define ‘VA’, ‘VB’, ‘VC’, and ‘VD’.</t>
  </si>
  <si>
    <t>081.06.02.01.03</t>
  </si>
  <si>
    <t>CS-Definitions, 2. Abbreviations and symbols
CS-23 Amd. 6, Subpart C, CS 23.2200 and AMC2 23.2200 referring to 23.335 from CS-23 Amd.4 (where the speeds are defined)
CS-25, Subpart C, CS 25.335</t>
  </si>
  <si>
    <t>Identify and explain the varying features on the VN diagram: load factor ‘n’; speed scale, equivalent airspeed; equivalent airspeed envelope; 1g stall speed; stall boundary (refer to 081 03 01 02).</t>
  </si>
  <si>
    <t>081.06.02.01.04</t>
  </si>
  <si>
    <t>Describe the relationship between VMO or VNE and VC.</t>
  </si>
  <si>
    <t>081.06.02.01.05</t>
  </si>
  <si>
    <t>CS-23 Amd. 6, Subpart C, CS 23.2170 and AMC2 23.2170 referring to 23.1505 from CS-23 Amd.4
CS-25, Subpart G, CS 25.1505</t>
  </si>
  <si>
    <t>State all the manoeuvring load-factors limits applicable to CS-23 and CS-25 aeroplanes.</t>
  </si>
  <si>
    <t>081.06.02.01.06</t>
  </si>
  <si>
    <t>CS-23 Amd. 6, Subpart C, CS 23.2200 and AMC2 23.2200 referring to 23.337 from CS-23 Amd.4 (where the factors are given)
CS-25, Subpart C, CS 25.337</t>
  </si>
  <si>
    <t>Explain the relationship between VA and VS in a formula, and calculate the values.</t>
  </si>
  <si>
    <t>081.06.02.01.07</t>
  </si>
  <si>
    <t>CS-23 Amd. 6, Subpart C, CS 23.2200 and AMC2 23.2200 referring to 23.335 from CS-23 Amd.4 (where the speeds are defined)
CS-25, Subpart C, CS 25.335</t>
  </si>
  <si>
    <t>Explain the significance of VA and the adverse consequences of applying full, abrupt nose-up elevator deflection when exceeding VA.</t>
  </si>
  <si>
    <t>081.06.02.01.08</t>
  </si>
  <si>
    <t>Factors affecting the manoeuvring-load diagram</t>
  </si>
  <si>
    <t>081.06.02.02</t>
  </si>
  <si>
    <t>State the relationship of mass to load-factor limits and accelerated stall speed boundary limit.</t>
  </si>
  <si>
    <t>081.06.02.02.01</t>
  </si>
  <si>
    <t>Calculate the change of VA with changing mass.</t>
  </si>
  <si>
    <t>081.06.02.02.02</t>
  </si>
  <si>
    <t>Explain why VA loses significance at higher altitude.</t>
  </si>
  <si>
    <t>081.06.02.02.03</t>
  </si>
  <si>
    <t>Define ‘MC’ and ‘MD’.</t>
  </si>
  <si>
    <t>081.06.02.02.04</t>
  </si>
  <si>
    <t>Gust envelope</t>
  </si>
  <si>
    <t>081.06.03.00</t>
  </si>
  <si>
    <t>Gust-load diagram</t>
  </si>
  <si>
    <t>081.06.03.01</t>
  </si>
  <si>
    <t xml:space="preserve">Recognise a typical gust-load diagram, and state the minimum gust speeds in ft/s, m/s and kt that the aeroplane must be designed to withstand at VB to VC and VD. </t>
  </si>
  <si>
    <t>081.06.03.01.01</t>
  </si>
  <si>
    <t>CS-23 Amd. 6, Subpart C, CS 23.2200 and AMC2 23.2200 referring to 23.341 from CS-23 Amd.4
CS-25, Subpart C, CS 25.341</t>
  </si>
  <si>
    <t>Discuss considerations for the selection of VRA.</t>
  </si>
  <si>
    <t>081.06.03.01.02</t>
  </si>
  <si>
    <t>CS-25, Subpart G, CS 25.1517</t>
  </si>
  <si>
    <t>Explain the adverse effects on the aeroplane when flying in turbulence.</t>
  </si>
  <si>
    <t>081.06.03.01.03</t>
  </si>
  <si>
    <t>Factors affecting the gust-load diagram</t>
  </si>
  <si>
    <t>081.06.03.02</t>
  </si>
  <si>
    <t>Describe and explain the relationship between the gust-load factor and the following: lift-curve slope, aspect ratio, angle of sweep, altitude, wing loading, weight, wing area, equivalent airspeed (EAS), and speed of vertical gust. (Note: For examination purposes, the ECQB questions will not be calculation based.)</t>
  </si>
  <si>
    <t>081.06.03.02.01</t>
  </si>
  <si>
    <t>PROPELLERS</t>
  </si>
  <si>
    <t>081.07.00.00</t>
  </si>
  <si>
    <t>Conversion of engine torque to thrust</t>
  </si>
  <si>
    <t>081.07.01.00</t>
  </si>
  <si>
    <t>Explain conversion of aerodynamic force on a propeller blade</t>
  </si>
  <si>
    <t>081.07.01.01</t>
  </si>
  <si>
    <t>Explain the resolution of aerodynamic force on a propeller blade element into lift and drag or into thrust and torque.</t>
  </si>
  <si>
    <t>081.07.01.01.01</t>
  </si>
  <si>
    <t>Describe how propeller thrust and aerodynamic torque vary with IAS.</t>
  </si>
  <si>
    <t>081.07.01.01.02</t>
  </si>
  <si>
    <t>Relevant propeller parameters</t>
  </si>
  <si>
    <t>081.07.01.02</t>
  </si>
  <si>
    <t>Describe the geometry of a typical propeller blade element at the reference section: blade chord line; propeller rotational velocity vector; true airspeed vector; blade angle of attack; pitch or blade angle; advance or helix angle. Define ‘geometric pitch’, ‘effective pitch’, and ‘propeller slip’. Remark: For theoretical knowledge examination purposes, the following definition is used for geometric pitch: the theoretical distance a propeller would advance in one revolution at zero blade angle of attack.</t>
  </si>
  <si>
    <t>081.07.01.02.01</t>
  </si>
  <si>
    <t>Describe how the terms ‘fine pitch’ and ‘coarse pitch’ can be used to express blade angle.</t>
  </si>
  <si>
    <t>081.07.01.02.02</t>
  </si>
  <si>
    <t>Blade twist</t>
  </si>
  <si>
    <t>081.07.01.03</t>
  </si>
  <si>
    <t>Define ‘blade twist’.</t>
  </si>
  <si>
    <t>081.07.01.03.01</t>
  </si>
  <si>
    <t>Explain why blade twist is necessary.</t>
  </si>
  <si>
    <t>081.07.01.03.02</t>
  </si>
  <si>
    <t>Fixed pitch and variable pitch/constant speed</t>
  </si>
  <si>
    <t>081.07.01.04</t>
  </si>
  <si>
    <t>List the different types of propellers: fixed pitch; adjustable pitch or variable pitch (non-governing); variable pitch (governing)/constant speed.</t>
  </si>
  <si>
    <t>081.07.01.04.01</t>
  </si>
  <si>
    <t>Discuss the advantages and disadvantages of fixed-pitch and constant-speed propellers.</t>
  </si>
  <si>
    <t>081.07.01.04.02</t>
  </si>
  <si>
    <t>Discuss climb and cruise propellers.</t>
  </si>
  <si>
    <t>081.07.01.04.03</t>
  </si>
  <si>
    <t>Explain the relationship between blade angle, blade angle of attack, and airspeed for fixed and variable pitch propellers.</t>
  </si>
  <si>
    <t>081.07.01.04.04</t>
  </si>
  <si>
    <t>Describe and explain the forces that act on a rotating blade element in normal, feathered, windmilling, and reverse operation.</t>
  </si>
  <si>
    <t>081.07.01.04.05</t>
  </si>
  <si>
    <t>Explain the effects of changing propeller pitch at constant IAS.</t>
  </si>
  <si>
    <t>081.07.01.04.06</t>
  </si>
  <si>
    <t>Propeller efficiency versus speed</t>
  </si>
  <si>
    <t>081.07.01.05</t>
  </si>
  <si>
    <t>Define ‘propeller efficiency’.</t>
  </si>
  <si>
    <t>081.07.01.05.01</t>
  </si>
  <si>
    <t>Explain and describe the relationship between propeller efficiency and speed (TAS) for different types of propellers.</t>
  </si>
  <si>
    <t>081.07.01.05.02</t>
  </si>
  <si>
    <t>Explain the relationship between blade angle and thrust.</t>
  </si>
  <si>
    <t>081.07.01.05.03</t>
  </si>
  <si>
    <t>Effects of ice on propeller</t>
  </si>
  <si>
    <t>081.07.01.06</t>
  </si>
  <si>
    <t>Describe the effects and hazards of ice on a propeller.</t>
  </si>
  <si>
    <t>081.07.01.06.01</t>
  </si>
  <si>
    <t>081.07.02.00</t>
  </si>
  <si>
    <t>Windmilling drag</t>
  </si>
  <si>
    <t>081.07.02.01</t>
  </si>
  <si>
    <t>Describe the effects of an inoperative engine on the performance and controllability of an aeroplane: thrust loss/drag increase; influence on yaw moment during asymmetric power.</t>
  </si>
  <si>
    <t>081.07.02.01.01</t>
  </si>
  <si>
    <t>Feathering</t>
  </si>
  <si>
    <t>081.07.02.02</t>
  </si>
  <si>
    <t>Explain the reasons for feathering a propeller, including the effect on the yaw moment, performance and controllability.</t>
  </si>
  <si>
    <t>081.07.02.02.01</t>
  </si>
  <si>
    <t>Design features for power absorption</t>
  </si>
  <si>
    <t>081.07.03.00</t>
  </si>
  <si>
    <t>Propeller design characteristics that increase power absorption</t>
  </si>
  <si>
    <t>081.07.03.01</t>
  </si>
  <si>
    <t>Name the propeller design characteristics that increase power absorption.</t>
  </si>
  <si>
    <t>081.07.03.01.01</t>
  </si>
  <si>
    <t>Diameter of propeller</t>
  </si>
  <si>
    <t>081.07.03.02</t>
  </si>
  <si>
    <t>Explain the reasons for restricting propeller diameter.</t>
  </si>
  <si>
    <t>081.07.03.02.01</t>
  </si>
  <si>
    <t>Number of blades</t>
  </si>
  <si>
    <t>081.07.03.03</t>
  </si>
  <si>
    <t>Define ‘solidity’.</t>
  </si>
  <si>
    <t>081.07.03.03.01</t>
  </si>
  <si>
    <t>Describe the advantages and disadvantages of increasing the number of blades.</t>
  </si>
  <si>
    <t>081.07.03.03.02</t>
  </si>
  <si>
    <t>Propeller noise</t>
  </si>
  <si>
    <t>081.07.03.04</t>
  </si>
  <si>
    <t>Describe how propeller noise can be minimised.</t>
  </si>
  <si>
    <t>081.07.03.04.01</t>
  </si>
  <si>
    <t>Secondary effects of propellers</t>
  </si>
  <si>
    <t>081.07.04.00</t>
  </si>
  <si>
    <t>Torque reaction</t>
  </si>
  <si>
    <t>081.07.04.01</t>
  </si>
  <si>
    <t>Describe the effects of engine/propeller torque.</t>
  </si>
  <si>
    <t>081.07.04.01.01</t>
  </si>
  <si>
    <t>Describe the following methods for counteracting engine/propeller torque: counter-rotating propellers; contra-rotating propellers.</t>
  </si>
  <si>
    <t>081.07.04.01.02</t>
  </si>
  <si>
    <t>Gyroscopic precession</t>
  </si>
  <si>
    <t>081.07.04.02</t>
  </si>
  <si>
    <t>Describe what causes gyroscopic precession.</t>
  </si>
  <si>
    <t>081.07.04.02.01</t>
  </si>
  <si>
    <t>Describe the effect on the aeroplane due to the gyroscopic effect.</t>
  </si>
  <si>
    <t>081.07.04.02.02</t>
  </si>
  <si>
    <t>Slipstream effect</t>
  </si>
  <si>
    <t>081.07.04.03</t>
  </si>
  <si>
    <t>Describe the possible effects of the rotating propeller slipstream.</t>
  </si>
  <si>
    <t>081.07.04.03.01</t>
  </si>
  <si>
    <t>Asymmetric blade effect</t>
  </si>
  <si>
    <t>081.07.04.04</t>
  </si>
  <si>
    <t>Explain the asymmetric blade effect (also called P factor).</t>
  </si>
  <si>
    <t>081.07.04.04.01</t>
  </si>
  <si>
    <t>Explain the influence of direction of rotation on the critical engine on twin-engine aeroplanes.</t>
  </si>
  <si>
    <t>081.07.04.04.02</t>
  </si>
  <si>
    <t>Consideration of propeller effects</t>
  </si>
  <si>
    <t>081.07.04.05</t>
  </si>
  <si>
    <t>Describe, given direction of propeller rotation, the propeller effects during take-off run, rotation and initial climb, and their consequence on controllability.</t>
  </si>
  <si>
    <t>081.07.04.05.01</t>
  </si>
  <si>
    <t>Describe, given the direction of propeller rotation, the propeller effects during a go-around and their consequence on controllability.</t>
  </si>
  <si>
    <t>081.07.04.05.02</t>
  </si>
  <si>
    <t>Explain how propeller effects during go-around can be affected by: high engine performance conditions and their effect on the VMC speeds; loss of the critical engine; crosswind; high flap setting;</t>
  </si>
  <si>
    <t>081.07.04.05.03</t>
  </si>
  <si>
    <t>Explain how propeller effects during go-around can be affected by: high engine performance conditions and their effect on the VMC speeds; loss of the critical engine; crosswind; high flap setting.</t>
  </si>
  <si>
    <t>FLIGHT MECHANICS</t>
  </si>
  <si>
    <t>081.08.00.00</t>
  </si>
  <si>
    <t>Forces acting on an aeroplane</t>
  </si>
  <si>
    <t>081.08.01.00</t>
  </si>
  <si>
    <t>Straight, horizontal, steady flight</t>
  </si>
  <si>
    <t>081.08.01.01</t>
  </si>
  <si>
    <t>Describe the forces that act on an aeroplane in straight, horizontal, and steady flight.</t>
  </si>
  <si>
    <t>081.08.01.01.01</t>
  </si>
  <si>
    <t>List the four forces and state where they act on.</t>
  </si>
  <si>
    <t>081.08.01.01.02</t>
  </si>
  <si>
    <t>Explain how the four forces are balanced, including the function of the tailplane.</t>
  </si>
  <si>
    <t>081.08.01.01.03</t>
  </si>
  <si>
    <t>Straight, steady climb</t>
  </si>
  <si>
    <t>081.08.01.02</t>
  </si>
  <si>
    <t>Define ‘flight-path angle’ (gamma).</t>
  </si>
  <si>
    <t>081.08.01.02.01</t>
  </si>
  <si>
    <t>Describe the relationship between pitch attitude, gamma and alpha for zero-wind and zero-bank conditions.</t>
  </si>
  <si>
    <t>081.08.01.02.02</t>
  </si>
  <si>
    <t>Describe the forces that act on an aeroplane in a straight, steady climb.</t>
  </si>
  <si>
    <t>081.08.01.02.03</t>
  </si>
  <si>
    <t>Name the forces parallel and perpendicular to the direction of flight. Apply the formula relating to the parallel forces (T equals D plus W sin gamma). Apply the formula relating to the perpendicular forces (L equals W cos gamma).</t>
  </si>
  <si>
    <t>081.08.01.02.04</t>
  </si>
  <si>
    <t>Explain why thrust is greater than drag.</t>
  </si>
  <si>
    <t>081.08.01.02.05</t>
  </si>
  <si>
    <t>Explain why lift is less than weight.</t>
  </si>
  <si>
    <t>081.08.01.02.06</t>
  </si>
  <si>
    <t>Explain the formula (for small angles) that gives the relationship between gamma, thrust, weight, and lift-drag ratio, and use this formula for simple calculations.</t>
  </si>
  <si>
    <t>081.08.01.02.07</t>
  </si>
  <si>
    <t>Explain how IAS, alpha, and gamma change in a climb performed with constant vertical speed and constant thrust setting.</t>
  </si>
  <si>
    <t>081.08.01.02.08</t>
  </si>
  <si>
    <t>Straight, steady descent</t>
  </si>
  <si>
    <t>081.08.01.03</t>
  </si>
  <si>
    <t>Describe the forces that act on an aeroplane in a straight, steady descent.</t>
  </si>
  <si>
    <t>081.08.01.03.01</t>
  </si>
  <si>
    <t>Name the forces parallel and perpendicular to the direction of flight. Apply the formula for forces parallel to the direction of flight (T equals D - W sin gamma). Apply the formula relating to the perpendicular forces (L equals W cos gamma).</t>
  </si>
  <si>
    <t>081.08.01.03.02</t>
  </si>
  <si>
    <t>081.08.01.03.03</t>
  </si>
  <si>
    <t>Explain why thrust is less than drag.</t>
  </si>
  <si>
    <t>081.08.01.03.04</t>
  </si>
  <si>
    <t>Straight, steady glide</t>
  </si>
  <si>
    <t>081.08.01.04</t>
  </si>
  <si>
    <t>Describe the forces that act on an aeroplane in a straight, steady glide.</t>
  </si>
  <si>
    <t>081.08.01.04.01</t>
  </si>
  <si>
    <t>Name the forces parallel and perpendicular to the direction of flight. Apply the formula for forces parallel to the direction of flight (D equals W sin gamma). Apply the formula for forces perpendicular to the direction of flight (L equals W cos gamma).</t>
  </si>
  <si>
    <t>081.08.01.04.02</t>
  </si>
  <si>
    <t>Describe the relationship between the glide gradient and the lift-drag ratio, and calculate glide range given: initial height; L-D ratio; glide speed and wind speed.</t>
  </si>
  <si>
    <t>081.08.01.04.03</t>
  </si>
  <si>
    <t>Define VMD (speed for minimum drag) and explain the relationship between alpha, VMD and the best lift-drag ratio.</t>
  </si>
  <si>
    <t>081.08.01.04.04</t>
  </si>
  <si>
    <t>Explain the effect of wind component on glide angle, duration, and distance.</t>
  </si>
  <si>
    <t>081.08.01.04.05</t>
  </si>
  <si>
    <t>Explain the effect of mass change on glide angle, duration, and distance, given that the aeroplane remains at either the same airspeed or at VMD.</t>
  </si>
  <si>
    <t>081.08.01.04.06</t>
  </si>
  <si>
    <t>Explain the effect of configuration change on glide angle and duration.</t>
  </si>
  <si>
    <t>081.08.01.04.07</t>
  </si>
  <si>
    <t>Describe the relation between TAS, gradient of descent, and rate of descent.</t>
  </si>
  <si>
    <t>081.08.01.04.08</t>
  </si>
  <si>
    <t>Define VMP (speed for minimum power) and describe that the minimum rate of descent in the glide will be at VMP, and explain the relationship of this speed to the optimum speed for minimum glide angle.</t>
  </si>
  <si>
    <t>081.08.01.04.09</t>
  </si>
  <si>
    <t>Discuss when a pilot could elect to fly for minimum glide rate of descent or minimum glide angle, and why speed stability or headwinds/tailwinds may favour a speed that is faster or slower than the optimum airspeed in still air.</t>
  </si>
  <si>
    <t>081.08.01.04.10</t>
  </si>
  <si>
    <t>Steady, coordinated turn</t>
  </si>
  <si>
    <t>081.08.01.05</t>
  </si>
  <si>
    <t>Describe the forces that act on an aeroplane in a steady, coordinated turn.</t>
  </si>
  <si>
    <t>081.08.01.05.01</t>
  </si>
  <si>
    <t xml:space="preserve">Resolve the forces that act horizontally and vertically during a coordinated turn (tan phi equals V squared over gR). </t>
  </si>
  <si>
    <t>081.08.01.05.02</t>
  </si>
  <si>
    <t>Describe the difference between a coordinated and an uncoordinated turn, and describe how to correct an uncoordinated turn using turn and slip indicator or turn coordinator.</t>
  </si>
  <si>
    <t>081.08.01.05.03</t>
  </si>
  <si>
    <t>Explain why the angle of bank is independent of mass, and that it only depends on TAS and radius of turn.</t>
  </si>
  <si>
    <t>081.08.01.05.04</t>
  </si>
  <si>
    <t>Resolve the forces to show that for a given angle of bank the radius of turn is determined solely by airspeed (tan phi equals V squared over gR).</t>
  </si>
  <si>
    <t>081.08.01.05.05</t>
  </si>
  <si>
    <t>Calculate the turn radius of a steady turn given TAS and angle of bank.</t>
  </si>
  <si>
    <t>081.08.01.05.06</t>
  </si>
  <si>
    <t>Explain the effects of bank angle on: load factor (LF equals 1 over cos phi); alpha; thrust; drag.</t>
  </si>
  <si>
    <t>081.08.01.05.07</t>
  </si>
  <si>
    <t>Define ‘angular velocity’.</t>
  </si>
  <si>
    <t>081.08.01.05.08</t>
  </si>
  <si>
    <t>Define ‘rate of turn’ and ‘rate-1 turn’.</t>
  </si>
  <si>
    <t>081.08.01.05.09</t>
  </si>
  <si>
    <t>Explain the influence of TAS on rate of turn at a given bank angle.</t>
  </si>
  <si>
    <t>081.08.01.05.10</t>
  </si>
  <si>
    <t>Calculate the load factor and stall speed in a turn given angle of bank and 1g stall speed.</t>
  </si>
  <si>
    <t>081.08.01.05.11</t>
  </si>
  <si>
    <t>Explain situations in which turn radius is relevant for safety, such as maximum speed limits on departure or arrival plates, or outbound speed categories on approach plates, and the implications/hazards of exceeding given speeds.</t>
  </si>
  <si>
    <t>081.08.01.05.12</t>
  </si>
  <si>
    <t>ICAO Doc 8168 PANS-OPS Volume I Flight Procedures, Part II, Section 5</t>
  </si>
  <si>
    <t xml:space="preserve">Describe the hazards of excessive use of rudder to increase the rate of turn in a swept-wing aeroplane. </t>
  </si>
  <si>
    <t>081.08.01.05.13</t>
  </si>
  <si>
    <t>Asymmetric thrust</t>
  </si>
  <si>
    <t>081.08.02.00</t>
  </si>
  <si>
    <t>Jet-engined and propeller-driven aeroplanes</t>
  </si>
  <si>
    <t>081.08.02.01</t>
  </si>
  <si>
    <t>Describe the effects on the aeroplane of asymmetric thrust during flight, for both jet-engined and propeller-driven aeroplanes.</t>
  </si>
  <si>
    <t>081.08.02.01.01</t>
  </si>
  <si>
    <t>Explain critical engine, and explain, for a propeller-driven aeroplane, the effect of the direction of propeller rotation.</t>
  </si>
  <si>
    <t>081.08.02.01.02</t>
  </si>
  <si>
    <t>Explain the effect of steady, asymmetric flight on a conventional (ball) slip indicator/turn indicator.</t>
  </si>
  <si>
    <t>081.08.02.01.03</t>
  </si>
  <si>
    <t>Explain the effect of a crosswind on asymmetric flight.</t>
  </si>
  <si>
    <t>081.08.02.01.04</t>
  </si>
  <si>
    <t>Balanced moments about the normal axis</t>
  </si>
  <si>
    <t>081.08.02.02</t>
  </si>
  <si>
    <t>Explain the yaw moments about the CG.</t>
  </si>
  <si>
    <t>081.08.02.02.01</t>
  </si>
  <si>
    <t>Explain the change to the yaw moment caused by the effect of air density on thrust.</t>
  </si>
  <si>
    <t>081.08.02.02.02</t>
  </si>
  <si>
    <t>Describe the changes to the yaw moment caused by engine distance from CG.</t>
  </si>
  <si>
    <t>081.08.02.02.03</t>
  </si>
  <si>
    <t>Describe the methods to achieve directional balance following engine loss.</t>
  </si>
  <si>
    <t>081.08.02.02.04</t>
  </si>
  <si>
    <t>Forces parallel to the lateral axis</t>
  </si>
  <si>
    <t>081.08.02.03</t>
  </si>
  <si>
    <t>Explain: the force on the vertical fin; the fuselage side force due to sideslip (using wing-level method); the use of bank angle to tilt the lift vector (in wing-down method).</t>
  </si>
  <si>
    <t>081.08.02.03.01</t>
  </si>
  <si>
    <r>
      <t xml:space="preserve">Explain </t>
    </r>
    <r>
      <rPr>
        <sz val="10"/>
        <color rgb="FF000000"/>
        <rFont val="Calibri"/>
        <family val="2"/>
        <scheme val="minor"/>
      </rPr>
      <t>the flight hazards at VMC:</t>
    </r>
    <r>
      <rPr>
        <sz val="10"/>
        <color theme="1"/>
        <rFont val="Calibri"/>
        <family val="2"/>
        <scheme val="minor"/>
      </rPr>
      <t xml:space="preserve"> alpha; side slip; loads on the fin; alpha on the fin.</t>
    </r>
  </si>
  <si>
    <t>081.08.02.03.02</t>
  </si>
  <si>
    <t>Explain the effect on fin alpha due to sideslip.</t>
  </si>
  <si>
    <t>081.08.02.03.03</t>
  </si>
  <si>
    <t>Influence of aeroplane mass</t>
  </si>
  <si>
    <t>081.08.02.04</t>
  </si>
  <si>
    <t>Explain why controllability with one-engine-inoperative is a typical problem arising from the low speeds associated with low aeroplane mass.</t>
  </si>
  <si>
    <t>081.08.02.04.01</t>
  </si>
  <si>
    <t>081.08.02.05</t>
  </si>
  <si>
    <t>081.08.02.06</t>
  </si>
  <si>
    <t>081.08.02.07</t>
  </si>
  <si>
    <t>Minimum control speed (VMC)</t>
  </si>
  <si>
    <t>081.08.02.08</t>
  </si>
  <si>
    <t>Define ‘VMC’.</t>
  </si>
  <si>
    <t>081.08.02.08.01</t>
  </si>
  <si>
    <t>CS-23 Amd. 6, Subpart B, CS 23.2135 and AMC2 23.2135 referring to 23.149 of CS-23 Amd. 4
CS-25, Subpart B, CS 25.149</t>
  </si>
  <si>
    <t>Describe how VMC is determined.</t>
  </si>
  <si>
    <t>081.08.02.08.02</t>
  </si>
  <si>
    <t xml:space="preserve">Explain the influence of the CG location. </t>
  </si>
  <si>
    <t>081.08.02.08.03</t>
  </si>
  <si>
    <t>Minimum control speed during approach and landing (VMCL)</t>
  </si>
  <si>
    <t>081.08.02.09</t>
  </si>
  <si>
    <t>Define ‘VMCL’.</t>
  </si>
  <si>
    <t>081.08.02.09.01</t>
  </si>
  <si>
    <t>CS-25, Subpart B, CS 25.149</t>
  </si>
  <si>
    <t>Describe how VMCL is determined.</t>
  </si>
  <si>
    <t>081.08.02.09.02</t>
  </si>
  <si>
    <t>Explain the influence of the CG location.</t>
  </si>
  <si>
    <t>081.08.02.09.03</t>
  </si>
  <si>
    <t>Minimum control speed on the ground (VMCG)</t>
  </si>
  <si>
    <t>081.08.02.10</t>
  </si>
  <si>
    <t>Define ‘VMCG’.</t>
  </si>
  <si>
    <t>081.08.02.10.01</t>
  </si>
  <si>
    <t xml:space="preserve">Describe how VMCG is determined. </t>
  </si>
  <si>
    <t>081.08.02.10.02</t>
  </si>
  <si>
    <t>081.08.02.10.03</t>
  </si>
  <si>
    <t>Influence of density</t>
  </si>
  <si>
    <t>081.08.02.11</t>
  </si>
  <si>
    <t>Describe the influence of density on thrust during asymmetric flight.</t>
  </si>
  <si>
    <t>081.08.02.11.01</t>
  </si>
  <si>
    <r>
      <t>Explain why VMC, VMCL and VMCG reduce with</t>
    </r>
    <r>
      <rPr>
        <sz val="10"/>
        <color rgb="FF000000"/>
        <rFont val="Calibri"/>
        <family val="2"/>
        <scheme val="minor"/>
      </rPr>
      <t xml:space="preserve"> a </t>
    </r>
    <r>
      <rPr>
        <sz val="10"/>
        <color theme="1"/>
        <rFont val="Calibri"/>
        <family val="2"/>
        <scheme val="minor"/>
      </rPr>
      <t>reduction in thrust.</t>
    </r>
  </si>
  <si>
    <t>081.08.02.11.02</t>
  </si>
  <si>
    <t>Significant points on a polar curve</t>
  </si>
  <si>
    <t>081.08.03.00</t>
  </si>
  <si>
    <t>Identify and explain</t>
  </si>
  <si>
    <t>081.08.03.01</t>
  </si>
  <si>
    <t xml:space="preserve">Identify and explain the significant points on a polar curve. </t>
  </si>
  <si>
    <t>081.08.03.01.01</t>
  </si>
  <si>
    <r>
      <rPr>
        <b/>
        <sz val="11"/>
        <color theme="1"/>
        <rFont val="Calibri"/>
        <family val="2"/>
        <scheme val="minor"/>
      </rPr>
      <t>Source / Comment ECQB 2026</t>
    </r>
    <r>
      <rPr>
        <sz val="11"/>
        <color theme="1"/>
        <rFont val="Calibri"/>
        <family val="2"/>
        <scheme val="minor"/>
      </rPr>
      <t>: amendment 10 AMC &amp; GM to Part-FCL removed the source information that had been part of the text of many LOs. The source information is instead provided in this Document. It considers EU Regulations and related AMC/GM/CSs, ICAO SARPs and Documents as published to mid 2025. See the sheet "Source Information" for further details.</t>
    </r>
  </si>
  <si>
    <r>
      <rPr>
        <b/>
        <sz val="11"/>
        <color theme="1"/>
        <rFont val="Calibri"/>
        <family val="2"/>
        <scheme val="minor"/>
      </rPr>
      <t>BK</t>
    </r>
    <r>
      <rPr>
        <sz val="11"/>
        <color theme="1"/>
        <rFont val="Calibri"/>
        <family val="2"/>
        <scheme val="minor"/>
      </rPr>
      <t xml:space="preserve">: the “x” is as per the syllabus of amendment 10 AMC &amp; GM to Part-FCL, and indicates that the LO must be taught but is not addressed directly by a dedicated question in the ECQB. These LOs are not the subject of dedicated examination questions, which focus only on the specific subject matter required by the LO, for example, recalling the appropriate unit of measurement to be used. However, student pilots will still be required to assimilate the specific knowledge required by the BK LOs in order to have the ability to answer examination questions based on LOs which target higher levels of understanding in the same subject. These other LOs, themselves, build upon this basic knowledge. The ATOs must ensure their training covers all LOs (including BK LOs) in the syllabus applicable to the course of training being delivered. </t>
    </r>
  </si>
  <si>
    <t>ICAO Doc 8168, Vol. III, Section 2, Chapter 4, which refers to an altimeter set at 1013.2 for flight levels</t>
  </si>
  <si>
    <r>
      <t xml:space="preserve">General Information
</t>
    </r>
    <r>
      <rPr>
        <sz val="11"/>
        <rFont val="Calibri"/>
        <family val="2"/>
        <scheme val="minor"/>
      </rPr>
      <t>This document has been created to support EASA in managing the ECQB content, as regards alignment with the detailed syllabus and learning objectives as published in ED Decision 2020/018/R against the relevant EU Regulations, AMC, GM, CS, and ICAO Annexes and Documents. It does not provide a comprehensive list of references for all LOs. The relevant AMCs are AMC1 FCL.310; FCL.515(b); FCL.615(b); FCL.835(d),  AMC1 ARA.FCL.300(b) and AMC2 ARA.FCL.300(b)). 
Comparison is made with the TK syllabi and LOs as published in the ED Decisions listed below: 
- Amendment 4 to AMC/GM to Part-FCL, EDD 2018/001/R, 
- Amendment 6 to AMC/GM to Part-FCL, EDD 2018/011/R,  
- Amendment 8 to AMC/GM to Part-FCL, EDD 2019/017/R,
- Amendment 10 to AMC/GM to Part-FCL, EDD 2020/018/R.</t>
    </r>
  </si>
  <si>
    <r>
      <t xml:space="preserve">Change information from version 6 to version 5: 
</t>
    </r>
    <r>
      <rPr>
        <sz val="11"/>
        <rFont val="Calibri"/>
        <family val="2"/>
        <scheme val="minor"/>
      </rPr>
      <t>- Hides columns B, C and F to K, comparing the syllabus and LOs published in 2018-2019 against those published in 2020. Click on the "+" to unhide the columns.
- The sheet "Source information" is updated for ECQB 2026 based on EU Regulations, AMC &amp; GM &amp; ICAO SARPs and Documents published up to mid 2025.
- All subject sheets have new and/or amended entries. This can be identified by filtering for "6" on the column "Entry added/amended in TK v."</t>
    </r>
  </si>
  <si>
    <t>Detailed references have been removed from the LOs with amendment 10 AMC &amp; GM to Part-FCL, and are available in a dedicated column in the subject-specific sheets of this TK Syllabus Comparison Document. The preamble of AMC1 FCL.310; FCL.515(b); FCL.615(b); FCL.835(d) still contains information on the references. It is important that the syllabus and LOs remain current, for alignment with  amendments made to the relevant legal/regulatory documents and standards. In some cases, amendments have been made to legal documents/standards that do not affect the content of the rule/standard, but only change its number/title. In other cases, the amendments change the rule/standard, but do not require a re-wording of the Part-FCL LO. As updating EASA AMC &amp; GM must be performed in accordance with the Rulemaking Procedure, there is a risk that the syllabus and LOs become misaligned with the relevant legal material, without frequent updates. In order to reduce the need for frequent amendments to AMC1 FCL.310; FCL.515(b); FCL.615(b); FCL.835(d), EASA has removed the detailed source references directly within the LOs; they are provided in this document, in a dedicated column for the relevant subject. This is a gradual process and each version of the TK Syllabus Comparison Document provides information for more subjects.</t>
  </si>
  <si>
    <t>Version 2025 amendment 1</t>
  </si>
  <si>
    <t>RADIO NAVIGATION</t>
  </si>
  <si>
    <t>062.00.00.00</t>
  </si>
  <si>
    <t>BASIC RADIO PROPAGATION THEORY</t>
  </si>
  <si>
    <t>062.01.00.00</t>
  </si>
  <si>
    <t>062.01.01.00</t>
  </si>
  <si>
    <t>Electromagnetic waves</t>
  </si>
  <si>
    <t>062.01.01.01</t>
  </si>
  <si>
    <t>State that radio waves travel at the speed of light, being approximately 300 000 km/s.</t>
  </si>
  <si>
    <t>062.01.01.01.01</t>
  </si>
  <si>
    <t>Define a ‘cycle’: a complete series of values of a periodical process.</t>
  </si>
  <si>
    <t>062.01.01.01.02</t>
  </si>
  <si>
    <t xml:space="preserve">Frequency, wavelength, amplitude, phase angle </t>
  </si>
  <si>
    <t>062.01.01.02</t>
  </si>
  <si>
    <t>Define ‘frequency’: the number of cycles occurring in 1 second expressed in Hertz (Hz).</t>
  </si>
  <si>
    <t>062.01.01.02.01</t>
  </si>
  <si>
    <t>Define ‘wavelength’: the physical distance travelled by a radio wave during one cycle of transmission.</t>
  </si>
  <si>
    <t>062.01.01.02.02</t>
  </si>
  <si>
    <t>Define ‘amplitude’: the maximum deflection in an oscillation or wave.</t>
  </si>
  <si>
    <t>062.01.01.02.03</t>
  </si>
  <si>
    <t>State that the relationship between wavelength and frequency is: wavelength (lamda) = speed of light (c) / frequency (f).</t>
  </si>
  <si>
    <t>062.01.01.02.04</t>
  </si>
  <si>
    <t>Define ‘phase angle’: the fraction of one wavelength expressed in degrees from 000 degrees to 360 degrees .</t>
  </si>
  <si>
    <t>062.01.01.02.05</t>
  </si>
  <si>
    <t>Define ‘phase angle difference/shift’: the angular difference between the corresponding points of two cycles of equal wavelength, which is measurable in degrees.</t>
  </si>
  <si>
    <t>062.01.01.02.06</t>
  </si>
  <si>
    <t>Frequency bands, sidebands, single sideband</t>
  </si>
  <si>
    <t>062.01.01.03</t>
  </si>
  <si>
    <t>List the bands of the frequency spectrum for electromagnetic waves: very low frequency (VLF): 3-30 kHz; low frequency (LF): 30-300 kHz; medium frequency (MF): 300-3 000 kHz; high frequency (HF): 3-30 MHz; very high frequency (VHF): 30-300 MHz; ultra-high frequency (UHF): 300-3 000 MHz; super high frequency (SHF): 3-30 GHz; extremely high frequency (EHF): 30-300 GHz.</t>
  </si>
  <si>
    <t>062.01.01.03.01</t>
  </si>
  <si>
    <t>ITU-Radio Regulations</t>
  </si>
  <si>
    <t>State that when a carrier wave is modulated, the resultant radiation consists of the carrier frequency plus additional upper and lower sidebands.</t>
  </si>
  <si>
    <t>062.01.01.03.02</t>
  </si>
  <si>
    <t>State that HF meteorological information for aircraft in flight (VOLMET) and HF two-way communication use a single sideband.</t>
  </si>
  <si>
    <t>062.01.01.03.03</t>
  </si>
  <si>
    <t>State that the following abbreviations (classifications according to International Telecommunication Union (ITU) regulations) are used for aviation applications: N0N: carrier without modulation as used by non-directional radio beacons (NDBs); A1A: carrier with keyed Morse code modulation as used by NDBs; A2A: carrier with amplitude modulated Morse code as used by NDBs; A3E: carrier with amplitude modulated speech used for communication (VHF-COM).</t>
  </si>
  <si>
    <t>062.01.01.03.04</t>
  </si>
  <si>
    <t xml:space="preserve">Pulse characteristics </t>
  </si>
  <si>
    <t>062.01.01.04</t>
  </si>
  <si>
    <t>Define the following terms that are associated with a pulse string: pulse length; pulse power; continuous power.</t>
  </si>
  <si>
    <t>062.01.01.04.01</t>
  </si>
  <si>
    <t>Carrier, modulation</t>
  </si>
  <si>
    <t>062.01.01.05</t>
  </si>
  <si>
    <t>Define ‘carrier wave’: the radio wave acting as the carrier or transporter.</t>
  </si>
  <si>
    <t>062.01.01.05.01</t>
  </si>
  <si>
    <t>Define ‘modulation’: the technical term for the process of impressing and transporting information by radio waves.</t>
  </si>
  <si>
    <t>062.01.01.05.02</t>
  </si>
  <si>
    <t>Kinds of modulation (amplitude, frequency, pulse, phase)</t>
  </si>
  <si>
    <t>062.01.01.06</t>
  </si>
  <si>
    <t xml:space="preserve">Define ‘amplitude modulation’: the information that is impressed onto the carrier wave by altering the amplitude of the carrier. </t>
  </si>
  <si>
    <t>062.01.01.06.01</t>
  </si>
  <si>
    <t>Define ‘frequency modulation’: the information that is impressed onto the carrier wave by altering the frequency of the carrier.</t>
  </si>
  <si>
    <t>062.01.01.06.02</t>
  </si>
  <si>
    <t>Describe ‘pulse modulation’: a modulation form used in radar by transmitting short pulses followed by larger interruptions.</t>
  </si>
  <si>
    <t>062.01.01.06.03</t>
  </si>
  <si>
    <t>Describe ‘phase modulation’: a modulation form used in GPS where the phase of the carrier wave is reversed.</t>
  </si>
  <si>
    <t>062.01.01.06.04</t>
  </si>
  <si>
    <t>Antennas</t>
  </si>
  <si>
    <t>062.01.02.00</t>
  </si>
  <si>
    <t>Characteristics</t>
  </si>
  <si>
    <t>062.01.02.01</t>
  </si>
  <si>
    <t>Define ‘antenna’: an antenna or aerial is an electrical device which converts electric power into radio waves, and vice versa.</t>
  </si>
  <si>
    <t>062.01.02.01.01</t>
  </si>
  <si>
    <t>State that the simplest type of antenna is a dipole, which is a wire of length equal to one half of the wavelength.</t>
  </si>
  <si>
    <t>062.01.02.01.02</t>
  </si>
  <si>
    <t>State that an electromagnetic wave always consists of an oscillating electric (E) and an oscillating magnetic (H) field which propagates at the speed of light.</t>
  </si>
  <si>
    <t>062.01.02.01.03</t>
  </si>
  <si>
    <t>State that the E and H fields are perpendicular to each other. The oscillations are perpendicular to the propagation direction and are in-phase.</t>
  </si>
  <si>
    <t>062.01.02.01.04</t>
  </si>
  <si>
    <t>Polarisation</t>
  </si>
  <si>
    <t>062.01.02.02</t>
  </si>
  <si>
    <t>State that the polarisation of an electromagnetic wave describes the orientation of the plane of oscillation of the electrical component of the wave with regard to its direction of propagation.</t>
  </si>
  <si>
    <t>062.01.02.02.01</t>
  </si>
  <si>
    <t>Types of antennas</t>
  </si>
  <si>
    <t>062.01.02.03</t>
  </si>
  <si>
    <t>Name the common different types of directional antennas: loop antenna used in old automatic direction-finding (ADF) receivers; parabolic antenna used in weather radars; slotted planar array used in more modern weather radars.</t>
  </si>
  <si>
    <t>062.01.02.03.01</t>
  </si>
  <si>
    <t>Explain ‘antenna shadowing’.</t>
  </si>
  <si>
    <t>062.01.02.03.02</t>
  </si>
  <si>
    <t>Explain the importance of antenna placement on aircraft.</t>
  </si>
  <si>
    <t>062.01.02.03.03</t>
  </si>
  <si>
    <t>Wave propagation</t>
  </si>
  <si>
    <t>062.01.03.00</t>
  </si>
  <si>
    <t>Structure of the ionosphere and its effect on radio waves</t>
  </si>
  <si>
    <t>062.01.03.01</t>
  </si>
  <si>
    <t>State that the ionosphere is the ionised component of the Earth’s upper atmosphere from approximately 60 to 400 km above the surface, which is vertically structured in three regions or layers.</t>
  </si>
  <si>
    <t>062.01.03.01.01</t>
  </si>
  <si>
    <t>State that the layers of the ionosphere are named D, E and F layers, and their depth varies with time.</t>
  </si>
  <si>
    <t>062.01.03.01.02</t>
  </si>
  <si>
    <t>State that electromagnetic waves refracted from the E and F layers of the ionosphere are called sky waves.</t>
  </si>
  <si>
    <t>062.01.03.01.03</t>
  </si>
  <si>
    <t>Explain how the different layers of the ionosphere influence wave propagation.</t>
  </si>
  <si>
    <t>062.01.03.01.04</t>
  </si>
  <si>
    <t>Ground waves</t>
  </si>
  <si>
    <t>062.01.03.02</t>
  </si>
  <si>
    <t>Define ‘ground or surface waves’: the electromagnetic waves travelling along the surface of the Earth.</t>
  </si>
  <si>
    <t>062.01.03.02.01</t>
  </si>
  <si>
    <t>Space waves</t>
  </si>
  <si>
    <t>062.01.03.03</t>
  </si>
  <si>
    <t>Define ‘space waves’: the electromagnetic waves travelling through the air directly from the transmitter to the receiver.</t>
  </si>
  <si>
    <t>062.01.03.03.01</t>
  </si>
  <si>
    <t>Propagation with the frequency bands</t>
  </si>
  <si>
    <t>062.01.03.04</t>
  </si>
  <si>
    <t>State that radio waves in VHF, UHF, SHF and EHF propagate as space waves.</t>
  </si>
  <si>
    <t>062.01.03.04.01</t>
  </si>
  <si>
    <t>State that radio waves in LF, MF and HF propagate as surface/ground waves and sky waves.</t>
  </si>
  <si>
    <t>062.01.03.04.02</t>
  </si>
  <si>
    <t>Doppler principle</t>
  </si>
  <si>
    <t>062.01.03.05</t>
  </si>
  <si>
    <t>State that the Doppler effect is the phenomenon where the frequency of a wave will increase or decrease if there is relative motion between the transmitter and the receiver.</t>
  </si>
  <si>
    <t>062.01.03.05.01</t>
  </si>
  <si>
    <t>Factors affecting propagation</t>
  </si>
  <si>
    <t>062.01.03.06</t>
  </si>
  <si>
    <t>Define ‘skip distance’: the distance between the transmitter and the point on the surface of the Earth where the first sky wave return arrives.</t>
  </si>
  <si>
    <t>062.01.03.06.01</t>
  </si>
  <si>
    <t>State that skip zone/dead space is the distance between the limit of the surface wave and the sky wave.</t>
  </si>
  <si>
    <t>062.01.03.06.02</t>
  </si>
  <si>
    <t>Describe ‘fading’: when a receiver picks up two signals with the same frequency, and the signals will interfere with each other causing changes in the resultant signal strength and polarisation.</t>
  </si>
  <si>
    <t>062.01.03.06.03</t>
  </si>
  <si>
    <t>State that radio waves in the VHF band and above are limited in range as they are not reflected by the ionosphere and do not have a surface wave.</t>
  </si>
  <si>
    <t>062.01.03.06.04</t>
  </si>
  <si>
    <t>Describe the physical phenomena ‘reflection’, ‘refraction’, ‘diffraction’, ‘absorption’ and ‘interference’.</t>
  </si>
  <si>
    <t>062.01.03.06.05</t>
  </si>
  <si>
    <t>State that multipath is when the signal arrives at the receiver via more than one path (the signal being reflected from surfaces near the receiver).</t>
  </si>
  <si>
    <t>062.01.03.06.06</t>
  </si>
  <si>
    <t>ICAO Annex 10, Vol. I,  Attachment C</t>
  </si>
  <si>
    <t>RADIO AIDS</t>
  </si>
  <si>
    <t>062.02.00.00</t>
  </si>
  <si>
    <t>Ground direction finding (DF)</t>
  </si>
  <si>
    <t>062.02.01.00</t>
  </si>
  <si>
    <t>Principles</t>
  </si>
  <si>
    <t>062.02.01.01</t>
  </si>
  <si>
    <t>Describe the use of a ground DF.</t>
  </si>
  <si>
    <t>062.02.01.01.01</t>
  </si>
  <si>
    <t>Explain the limitation of range because of the path of the VHF signal.</t>
  </si>
  <si>
    <t>062.02.01.01.02</t>
  </si>
  <si>
    <t>Presentation and interpretation</t>
  </si>
  <si>
    <t>062.02.01.02</t>
  </si>
  <si>
    <t>Define the term ‘QDM’: the magnetic bearing to the station.</t>
  </si>
  <si>
    <t>062.02.01.02.01</t>
  </si>
  <si>
    <t>Define the term ‘QDR’: the magnetic bearing from the station.</t>
  </si>
  <si>
    <t>062.02.01.02.02</t>
  </si>
  <si>
    <t>Explain that by using more than one ground station, the position of an aircraft can be determined and transmitted to the pilot.</t>
  </si>
  <si>
    <t>062.02.01.02.03</t>
  </si>
  <si>
    <t xml:space="preserve">Coverage and range </t>
  </si>
  <si>
    <t>062.02.01.03</t>
  </si>
  <si>
    <t>Use the formula: 1.23 × sqrt transmitter height in feet plus 1.23 × sqrt receiver height in feet to calculate the range in NM.</t>
  </si>
  <si>
    <t>062.02.01.03.01</t>
  </si>
  <si>
    <t>AMC/GM to Part-FCL Amd. 10, EDD 2020/018/R, Appendix SUBJECT 061, AMC1 FCL.310; FCL.515(b); FCL.615(b),
LO 062 02 01 03 (01)</t>
  </si>
  <si>
    <t>Errors and accuracy</t>
  </si>
  <si>
    <t>062.02.01.04</t>
  </si>
  <si>
    <t>Explain why synchronous transmissions will cause errors.</t>
  </si>
  <si>
    <t>062.02.01.04.01</t>
  </si>
  <si>
    <t>Describe the effect of ‘multipath signals’.</t>
  </si>
  <si>
    <t>062.02.01.04.02</t>
  </si>
  <si>
    <t>Explain that VDF information is divided into the following classes according to ICAO Annex 10: Class A: accurate to a range within plus/minus 2 degrees ; Class B: accurate to a range within plus/minus 5 degrees ; Class C: accurate to a range within plus/minus 10 degrees ; Class D: accurate to less than Class C.</t>
  </si>
  <si>
    <t>062.02.01.04.03</t>
  </si>
  <si>
    <t>ICAO Annex 10, Vol. II, Chapter 6, 6.2.12</t>
  </si>
  <si>
    <t>Non-directional radio beacon (NDB)/automatic direction finding (ADF)</t>
  </si>
  <si>
    <t>062.02.02.00</t>
  </si>
  <si>
    <t>062.02.02.01</t>
  </si>
  <si>
    <t>Define the acronym ‘NDB’: non-directional radio beacon.</t>
  </si>
  <si>
    <t>062.02.02.01.01</t>
  </si>
  <si>
    <t>Define the acronym ‘ADF’: automatic direction-finding equipment.</t>
  </si>
  <si>
    <t>062.02.02.01.02</t>
  </si>
  <si>
    <t>State that the NDB is the ground part of the system.</t>
  </si>
  <si>
    <t>062.02.02.01.03</t>
  </si>
  <si>
    <t>State that the ADF is the airborne part of the system.</t>
  </si>
  <si>
    <t>062.02.02.01.04</t>
  </si>
  <si>
    <t>State that the NDB operates in the LF and MF frequency bands.</t>
  </si>
  <si>
    <t>062.02.02.01.05</t>
  </si>
  <si>
    <t>State that the frequency band assigned to aeronautical NDBs according to ICAO Annex 10 is 190-1750 kHz.</t>
  </si>
  <si>
    <t>062.02.02.01.06</t>
  </si>
  <si>
    <t>ICAO Annex 10, Vol. I, Chapter 3, 3.4.4</t>
  </si>
  <si>
    <t xml:space="preserve">Define a ‘locator beacon’: an LF/MF NDB used as an aid to final approach usually with a range of 10-25 NM. </t>
  </si>
  <si>
    <t>062.02.02.01.07</t>
  </si>
  <si>
    <t>ICAO Annex 10, Vol. I, Chapter 3, 3.4.1</t>
  </si>
  <si>
    <t>State that certain commercial radio stations transmit within the frequency band of the NDB.</t>
  </si>
  <si>
    <t>062.02.02.01.08</t>
  </si>
  <si>
    <t>State that according to ICAO Annex 10, an NDB station has an automatic ground monitoring system.</t>
  </si>
  <si>
    <t>062.02.02.01.09</t>
  </si>
  <si>
    <t>Describe the use of NDBs for navigation.</t>
  </si>
  <si>
    <t>062.02.02.01.10</t>
  </si>
  <si>
    <t>Describe the procedure to identify an NDB station.</t>
  </si>
  <si>
    <t>062.02.02.01.11</t>
  </si>
  <si>
    <t>Interpret the term ‘cone of confusion’ in respect of an NDB.</t>
  </si>
  <si>
    <t>062.02.02.01.12</t>
  </si>
  <si>
    <t>State that an NDB station emits a N0N/A1A or a N0N/A2A signal.</t>
  </si>
  <si>
    <t>062.02.02.01.13</t>
  </si>
  <si>
    <t>State the function of the beat frequency oscillator (BFO).</t>
  </si>
  <si>
    <t>062.02.02.01.14</t>
  </si>
  <si>
    <t>State that in order to identify a N0N/A1A NDB, the BFO circuit of the receiver has to be activated.</t>
  </si>
  <si>
    <t>062.02.02.01.15</t>
  </si>
  <si>
    <t>State that on modern aircraft, the BFO is activated automatically.</t>
  </si>
  <si>
    <t>062.02.02.01.16</t>
  </si>
  <si>
    <t>062.02.02.02</t>
  </si>
  <si>
    <t>Name the types of indicators commonly in use: electronic display; radio magnetic indicator (RMI); fixed-card ADF (radio compass); moving-card ADF.</t>
  </si>
  <si>
    <t>062.02.02.02.01</t>
  </si>
  <si>
    <t>Interpret the indications given on RMI, fixed-card and moving-card ADF displays.</t>
  </si>
  <si>
    <t>062.02.02.02.02</t>
  </si>
  <si>
    <t>Given a display, interpret the relevant ADF information.</t>
  </si>
  <si>
    <t>062.02.02.02.03</t>
  </si>
  <si>
    <t>Calculate the true bearing from the compass heading and relative bearing.</t>
  </si>
  <si>
    <t>062.02.02.02.04</t>
  </si>
  <si>
    <t>Convert the compass bearing into magnetic bearing and true bearing.</t>
  </si>
  <si>
    <t>062.02.02.02.05</t>
  </si>
  <si>
    <t xml:space="preserve">Describe how to fly the following in-flight ADF procedures: homing and tracking, and explain the influence of wind; interception of inbound QDM and outbound QDR; changing from one QDM/QDR to another; determining station passage and the abeam point. </t>
  </si>
  <si>
    <t>062.02.02.02.06</t>
  </si>
  <si>
    <t>Coverage and range</t>
  </si>
  <si>
    <t>062.02.02.03</t>
  </si>
  <si>
    <t>State that the power of the transmitter limits the range of an NDB.</t>
  </si>
  <si>
    <t>062.02.02.03.01</t>
  </si>
  <si>
    <t xml:space="preserve">Explain the relationship between power and range. </t>
  </si>
  <si>
    <t>062.02.02.03.02</t>
  </si>
  <si>
    <t>ICAO Annex 10, Vol. I, Attachment C, 6.3</t>
  </si>
  <si>
    <t>Describe the propagation path of NDB radio waves with respect to the ionosphere and the Earth’s surface.</t>
  </si>
  <si>
    <t>062.02.02.03.03</t>
  </si>
  <si>
    <t>Explain that the interference between sky waves and ground waves leads to ‘fading’.</t>
  </si>
  <si>
    <t>062.02.02.03.04</t>
  </si>
  <si>
    <t>Define that the accuracy the pilot has to fly the required bearing in order to be considered established during approach, according to ICAO Doc 8168, has to be within plus/minus 5 degrees.</t>
  </si>
  <si>
    <t>062.02.02.03.05</t>
  </si>
  <si>
    <t>ICAO Doc 8168 Vol. I, Part II, Section 5, Chapter 3, 3.3.4</t>
  </si>
  <si>
    <t>State that there is no warning indication of NDB failure.</t>
  </si>
  <si>
    <t>062.02.02.03.06</t>
  </si>
  <si>
    <t>062.02.02.04</t>
  </si>
  <si>
    <t>Explain ‘coastal refraction’: as a radio wave travelling over land crosses the coast, the wave speeds up over water and the wave front bends.</t>
  </si>
  <si>
    <t>062.02.02.04.01</t>
  </si>
  <si>
    <t xml:space="preserve">Define ‘night/twilight effect’: the influence of sky waves and ground waves arriving at the ADF receiver with a difference of phase and polarisation which introduce bearing errors. </t>
  </si>
  <si>
    <t>062.02.02.04.02</t>
  </si>
  <si>
    <t>State that interference from other NDB stations on the same frequency may occur at night due to sky-wave contamination.</t>
  </si>
  <si>
    <t>062.02.02.04.03</t>
  </si>
  <si>
    <t>ICAO Annex 10, Vol. I, Attachment C, 6.2.1.4</t>
  </si>
  <si>
    <t>Factors affecting range and accuracy</t>
  </si>
  <si>
    <t>062.02.02.05</t>
  </si>
  <si>
    <t>Describe diffraction of radio waves in mountainous terrain (mountain effect).</t>
  </si>
  <si>
    <t>062.02.02.05.01</t>
  </si>
  <si>
    <t>State that static radiation energy from a cumulonimbus cloud may interfere with the radio wave and influence the ADF bearing indication.</t>
  </si>
  <si>
    <t>062.02.02.05.02</t>
  </si>
  <si>
    <t>Explain that the bank angle of the aircraft causes a dip error.</t>
  </si>
  <si>
    <t>062.02.02.05.03</t>
  </si>
  <si>
    <t>VHF omnidirectional radio range (VOR): conventional VOR (CVOR) and Doppler VOR (DVOR)</t>
  </si>
  <si>
    <t>062.02.03.00</t>
  </si>
  <si>
    <t>062.02.03.01</t>
  </si>
  <si>
    <t>Explain the working principle of VOR using the following general terms: reference phase; variable phase; phase difference.</t>
  </si>
  <si>
    <t>062.02.03.01.01</t>
  </si>
  <si>
    <t>State that the frequency band allocated to VOR according to ICAO Annex 10 is VHF, and the frequencies used are 108.0-117.975 MHz.</t>
  </si>
  <si>
    <t>062.02.03.01.02</t>
  </si>
  <si>
    <t>ICAO Annex 10, Vol. I, Chapter 3, 3.3.2.1,ICAO Annex 10, Vol. V, Chapter 4, 4.2.1 and 4.2.3.1</t>
  </si>
  <si>
    <t>State that frequencies within the allocated VOR range 108.0-111.975 MHz, which have an odd number in the first decimal place, are used by instrument landing system (ILS).</t>
  </si>
  <si>
    <t>062.02.03.01.03</t>
  </si>
  <si>
    <t>ICAO Annex 10, Vol. I, Chapter 3, 3.1.6.1
Annex 10, Vol. V, Chapter 4, 4.2.1</t>
  </si>
  <si>
    <t>State that the following types of VOR are in operation: conventional VOR (CVOR): a first-generation VOR station emitting signals by means of a rotating antenna; Doppler VOR (DVOR): a second-generation VOR station emitting signals by means of a combination of fixed antennas utilising the Doppler principle; en-route VOR for use by IFR traffic; terminal VOR (TVOR): a station with a shorter range used as part of the approach and departure structure at major aerodromes; test VOR (VOT): a VOR station emitting a signal to test VOR indicators in an aircraft.</t>
  </si>
  <si>
    <t>062.02.03.01.04</t>
  </si>
  <si>
    <t>State that automatic terminal information service (ATIS) information is transmitted on VOR frequencies.</t>
  </si>
  <si>
    <t>062.02.03.01.05</t>
  </si>
  <si>
    <t>List the three main components of VOR airborne equipment: the antenna; the receiver; the indicator.</t>
  </si>
  <si>
    <t>062.02.03.01.06</t>
  </si>
  <si>
    <t>Describe the identification of a VOR in terms of Morse-code letters and additional plain text.</t>
  </si>
  <si>
    <t>062.02.03.01.07</t>
  </si>
  <si>
    <t>State that according to ICAO Annex 10, a VOR station has an automatic ground monitoring system.</t>
  </si>
  <si>
    <t>062.02.03.01.08</t>
  </si>
  <si>
    <t>State that failure of the VOR station to stay within the required limits can cause the removal of identification and navigation components from the carrier or radiation to cease.</t>
  </si>
  <si>
    <t>062.02.03.01.09</t>
  </si>
  <si>
    <t>ICAO Annex 10, Vol. I, Chapter 3, 3.3.7.2</t>
  </si>
  <si>
    <t>062.02.03.02</t>
  </si>
  <si>
    <t>Read off the radial on an RMI.</t>
  </si>
  <si>
    <t>062.02.03.02.01</t>
  </si>
  <si>
    <t>Read off the angular displacement in relation to a preselected radial on a horizontal situation indicator (HSI) or omnibearing indicator (OBI).</t>
  </si>
  <si>
    <t>062.02.03.02.02</t>
  </si>
  <si>
    <t>Explain the use of the TO/FROM indicator in order to determine aircraft position relative to the VOR considering also the heading of the aircraft.</t>
  </si>
  <si>
    <t>062.02.03.02.03</t>
  </si>
  <si>
    <t>Interpret VOR information as displayed on HSI, CDI and RMI.</t>
  </si>
  <si>
    <t>062.02.03.02.04</t>
  </si>
  <si>
    <t>Describe the following in-flight VOR procedures: tracking, and explain the influence of wind when tracking; interception of a radial inbound and outbound to/from a VOR; changing from one radial inbound/outbound to another; determining station passage and the abeam point.</t>
  </si>
  <si>
    <t>062.02.03.02.05</t>
  </si>
  <si>
    <t>State that when converting a radial into a true bearing, the variation at the VOR station has to be taken into account.</t>
  </si>
  <si>
    <t>062.02.03.02.06</t>
  </si>
  <si>
    <t>062.02.03.03</t>
  </si>
  <si>
    <t>062.02.03.04</t>
  </si>
  <si>
    <t>Define that the accuracy the pilot has to fly the required bearing in order to be considered established on a VOR track when flying approach procedures, according to ICAO Doc 8168, has to be within the half-full scale deflection of the required track.</t>
  </si>
  <si>
    <t>062.02.03.04.01</t>
  </si>
  <si>
    <t>State that due to reflections from terrain, radials can be bent and lead to wrong or fluctuating indications, which is called ‘scalloping’.</t>
  </si>
  <si>
    <t>062.02.03.04.02</t>
  </si>
  <si>
    <t>Distance-measuring equipment (DME)</t>
  </si>
  <si>
    <t>062.02.04.00</t>
  </si>
  <si>
    <t>062.02.04.01</t>
  </si>
  <si>
    <t>State that DME operates in the UHF band.</t>
  </si>
  <si>
    <t>062.02.04.01.01</t>
  </si>
  <si>
    <t>ICAO Annex 10 Vol. I, Chapter 3, 3.5</t>
  </si>
  <si>
    <t xml:space="preserve">State that the system comprises two basic components: the aircraft component: the interrogator; the ground component: the transponder. </t>
  </si>
  <si>
    <t>062.02.04.01.02</t>
  </si>
  <si>
    <t>Describe the principle of distance measurement using DME in terms of a timed transmission from the interrogator and reply from the transponder on different frequencies.</t>
  </si>
  <si>
    <t>062.02.04.01.03</t>
  </si>
  <si>
    <t>Explain that the distance measured by DME is slant range.</t>
  </si>
  <si>
    <t>062.02.04.01.04</t>
  </si>
  <si>
    <t>ICAO Annex 10 Vol. I, Chapter 3, 3.5.2.1</t>
  </si>
  <si>
    <t>Illustrate that a position line using DME is a circle with the station at its centre.</t>
  </si>
  <si>
    <t>062.02.04.01.05</t>
  </si>
  <si>
    <t>State that the pairing of VHF and UHF frequencies (VOR/DME) enables the selection of two items of navigation information from one frequency setting.</t>
  </si>
  <si>
    <t>062.02.04.01.06</t>
  </si>
  <si>
    <t>Describe, in the case of co-location with VOR and ILS, the frequency pairing and identification procedure.</t>
  </si>
  <si>
    <t>062.02.04.01.07</t>
  </si>
  <si>
    <t>State that military UHF tactical air navigation aid (TACAN) stations may be used for DME information.</t>
  </si>
  <si>
    <t>062.02.04.01.08</t>
  </si>
  <si>
    <t>062.02.04.02</t>
  </si>
  <si>
    <t>State that when identifying a DME station co-located with a VOR station, the identification signal with the higher-tone frequency is the DME which identifies itself approximately every 40 seconds.</t>
  </si>
  <si>
    <t>062.02.04.02.01</t>
  </si>
  <si>
    <t>Calculate ground distance from given slant range and altitude.</t>
  </si>
  <si>
    <t>062.02.04.02.02</t>
  </si>
  <si>
    <t>Describe the use of DME to fly a DME arc in accordance with ICAO Doc 8168 Volume 1.</t>
  </si>
  <si>
    <t>062.02.04.02.03</t>
  </si>
  <si>
    <t>ICAO Doc 8168 Vol. I, Part II, Section 6, Chapter 2, 2.2.7 and Figure II-6-2-1</t>
  </si>
  <si>
    <t>State that a DME system may have a ground speed (GS) and time to station read-out combined with the DME read-out.</t>
  </si>
  <si>
    <t>062.02.04.02.04</t>
  </si>
  <si>
    <t>062.02.04.03</t>
  </si>
  <si>
    <t>Explain why a ground station can generally respond to a maximum of 100 aircraft.</t>
  </si>
  <si>
    <t>062.02.04.03.01</t>
  </si>
  <si>
    <t>ICAO Annex 10 Vol. I, Chapter 3, 3.5.3.5 and Attachment C, 7.1.5</t>
  </si>
  <si>
    <t>Explain which aircraft will be denied a DME range first when more than 100 interrogations are being made.</t>
  </si>
  <si>
    <t>062.02.04.03.02</t>
  </si>
  <si>
    <t>062.02.04.04</t>
  </si>
  <si>
    <t>062.02.04.05</t>
  </si>
  <si>
    <t>Explain why the GS read-out from a DME can be less than the actual GS, and is zero when flying a DME arc.</t>
  </si>
  <si>
    <t>062.02.04.05.01</t>
  </si>
  <si>
    <t>Instrument landing system (ILS)</t>
  </si>
  <si>
    <t>062.02.05.00</t>
  </si>
  <si>
    <t>062.02.05.01</t>
  </si>
  <si>
    <t>Name the three main components of an ILS: the localiser (LOC); the glide path (GP); range information (markers or DME).</t>
  </si>
  <si>
    <t>062.02.05.01.01</t>
  </si>
  <si>
    <t>ICAO Annex 10 Vol. I, Chapter 3, 3.1.2</t>
  </si>
  <si>
    <t>State the site locations of the ILS components: the LOC antenna should be located on the extension of the runway centre line at the stop-end; the GP antenna should be locate beyond the runway threshold, laterally displaced to the side of the runway centre line.</t>
  </si>
  <si>
    <t>062.02.05.01.02</t>
  </si>
  <si>
    <t>Explain that marker beacons produce radiation patterns to indicate predetermined distances from the threshold along the ILS GP.</t>
  </si>
  <si>
    <t>062.02.05.01.03</t>
  </si>
  <si>
    <t>ICAO Annex 10 Vol. I, Chapter 3, 3.1.7.1</t>
  </si>
  <si>
    <t>State that marker beacons are sometimes replaced by a DME paired with the LOC frequency.</t>
  </si>
  <si>
    <t>062.02.05.01.04</t>
  </si>
  <si>
    <t>ICAO Annex 10 Vol. I, Chapter 3, 3.1.7.6.5</t>
  </si>
  <si>
    <t>State that in the ILS LOC frequency assigned band 108.0-111.975 MHz, only frequencies which have an odd number in the first decimal are ILS LOC frequencies.</t>
  </si>
  <si>
    <t>062.02.05.01.05</t>
  </si>
  <si>
    <t>ICAO Annex 10 Vol. V, Chapter 4, 4.2.1</t>
  </si>
  <si>
    <t xml:space="preserve">State that the GP operates in the UHF band. </t>
  </si>
  <si>
    <t>062.02.05.01.06</t>
  </si>
  <si>
    <t>Describe the use of the 90-Hz and the 150-Hz signals in the LOC and GP transmitters/receivers, stating how the signals at the receivers vary with angular deviation.</t>
  </si>
  <si>
    <t>062.02.05.01.07</t>
  </si>
  <si>
    <t>State that the UHF GP frequency is selected automatically by being paired with the LOC frequency.</t>
  </si>
  <si>
    <t>062.02.05.01.08</t>
  </si>
  <si>
    <t>ICAO Annex 10 Vol. I, Chapter 3, 3.1.6</t>
  </si>
  <si>
    <t>Explain that both the LOC and the GP antenna radiates side lobes (false beams) which can give rise to false centre-line and false GP indication.</t>
  </si>
  <si>
    <t>062.02.05.01.09</t>
  </si>
  <si>
    <t>Explain that the back beam from the LOC antenna may be used as a published ‘non-precision approach’.</t>
  </si>
  <si>
    <t>062.02.05.01.10</t>
  </si>
  <si>
    <t>State that the recommended GP is 3 degrees .</t>
  </si>
  <si>
    <t>062.02.05.01.11</t>
  </si>
  <si>
    <t>ICAO Annex 10 Vol. I, Chapter 3, 3.1.5.1.2</t>
  </si>
  <si>
    <t>Name the frequency, modulation and identification assigned to all marker beacons. All marker beacons operate on 75-MHz carrier frequency. The modulation frequencies of the audio are: outer marker: low; middle marker: medium; inner marker: high. The audio frequency modulation (for identification) is the continuous modulation of the audio frequency and is keyed as follows: outer marker: 2 dashes per second continuously; middle marker: a continuous series of alternate dots and dashes; inner marker: 6 dots per second continuously. The outer-marker cockpit indicator is coloured blue, the middle marker amber, and the inner marker white.</t>
  </si>
  <si>
    <t>062.02.05.01.12</t>
  </si>
  <si>
    <t>Name the frequency, modulation and identification assigned to all marker beacons. All marker beacons operate on 75-MHz carrier frequency. The modulation frequencies of the audio are: outer marker: low; middle marker: medium; inner marker: high. The audio frequency modulation (for identification) is the continuous modulation of the audio frequency and is keyed as follows: outer marker: 2 dashes per second continuously; middle marker: a continuous series of alternate dots and dashes; inner marker: 6 dots per second continuously. 
The outer-marker cockpit indicator is coloured blue, the middle marker amber, and the inner marker white.</t>
  </si>
  <si>
    <t>ICAO Annex 10 Vol. I, Chapter 3, 3.1.7, 3.1.7.5</t>
  </si>
  <si>
    <t>State that the final-approach area contains a fix or facility that permits verification of the ILS GP-altimeter relationship. The outer marker or DME is usually used for this purpose.</t>
  </si>
  <si>
    <t>062.02.05.01.13</t>
  </si>
  <si>
    <t>ICAO Doc 8168 Vol. I, Part II, Section 5, Chapter 5, 5.5.4</t>
  </si>
  <si>
    <t>062.02.05.02</t>
  </si>
  <si>
    <t>Describe the ILS identification regarding frequency and Morse code or plain text.</t>
  </si>
  <si>
    <t>062.02.05.02.01</t>
  </si>
  <si>
    <t>State that an ILS installation has an automatic ground monitoring system.</t>
  </si>
  <si>
    <t>062.02.05.02.02</t>
  </si>
  <si>
    <t>State that the LOC and GP monitoring system monitors any shift in the LOC and GP mean course line or reduction in signal strength.</t>
  </si>
  <si>
    <t>062.02.05.02.03</t>
  </si>
  <si>
    <t>State that warning flags will appear for both the LOC and the GP if the received signal strength is below a threshold value.</t>
  </si>
  <si>
    <t>062.02.05.02.04</t>
  </si>
  <si>
    <t>Describe the circumstances in which warning flags will appear for both the LOC and the GP: absence of the carrier frequency; absence of the modulation simultaneously; the percentage modulation of the navigation signal reduced to 0.</t>
  </si>
  <si>
    <t>062.02.05.02.05</t>
  </si>
  <si>
    <t>ICAO Annex 10 Vol. I, Attachment C, 2.3.3</t>
  </si>
  <si>
    <t>Interpret the indications on a CDI and an HSI: full-scale deflection of the CDI needle corresponds to approximately 2.5 degrees displacement from the ILS centre line; full-scale deflection on the GP corresponds to approximately 0.7 degrees from the ILS GP centre line.</t>
  </si>
  <si>
    <t>062.02.05.02.06</t>
  </si>
  <si>
    <t>Interpret the aircraft’s position in relation to the extended runway centre line on a back-beam approach.</t>
  </si>
  <si>
    <t>062.02.05.02.07</t>
  </si>
  <si>
    <t>Explain the setting of the course pointer of an HSI and the course selector of an omnibearing indicator (OBI) for front-beam and back-beam approaches.</t>
  </si>
  <si>
    <t>062.02.05.02.08</t>
  </si>
  <si>
    <t>062.02.05.03</t>
  </si>
  <si>
    <t>Sketch the standard coverage area of the LOC and GP with angular sector limits in degrees and distance limits from the transmitter: LOC coverage area is 10 degrees on either side of the centre line to a distance of 25 NM from the runway, and 35 degrees on either side of the centre line to a distance of 17 NM from the runway; GP coverage area is 8 degrees on either side of the centre line to a distance of minimum 10 NM from the runway.</t>
  </si>
  <si>
    <t>062.02.05.03.01</t>
  </si>
  <si>
    <t>ICAO Annex 10 Vol. I, Chapter 3, 3.1.3.3.1 and 3.1.5.3.1</t>
  </si>
  <si>
    <t>062.02.05.04</t>
  </si>
  <si>
    <t>Explain that ILS approaches are divided into facility performance categories defined in ICAO Annex 10.</t>
  </si>
  <si>
    <t>062.02.05.04.01</t>
  </si>
  <si>
    <t>ICAO Annex 10 Vol. I, Chapter 3, 3.1.1</t>
  </si>
  <si>
    <t>Define the following ILS operation categories: Category I; Category II; Category IIIA; Category IIIB; Category IIIC.</t>
  </si>
  <si>
    <t>062.02.05.04.02</t>
  </si>
  <si>
    <t>Explain that all Category III ILS operations guidance information is provided from the coverage limits of the facility to, and along, the surface of the runway.</t>
  </si>
  <si>
    <t>062.02.05.04.03</t>
  </si>
  <si>
    <t xml:space="preserve">Explain why the accuracy requirements are progressively higher for CAT I, CAT II and CAT III ILS. </t>
  </si>
  <si>
    <t>062.02.05.04.04</t>
  </si>
  <si>
    <t>Explain the following in accordance with ICAO Doc 8168: the accuracy the pilot has to fly the ILS LOC to be considered established on an ILS track is within the half-full scale deflection of the required track; the aircraft has to be established within the half-scale deflection of the LOC before starting descent on the GP; the pilot has to fly the ILS GP to a maximum of half-scale fly-up deflection of the GP in order to stay in protected airspace.</t>
  </si>
  <si>
    <t>062.02.05.04.05</t>
  </si>
  <si>
    <t xml:space="preserve">ICAO Doc 8168 Vol. I, Part II, Section 5, Chapter 3, 3.3.4
</t>
  </si>
  <si>
    <t>State that if a pilot deviates by more than half-course deflection on the LOC or by more than half-dot deflection on the GP, an immediate go-around should be executed because obstacle clearance may no longer be guaranteed.</t>
  </si>
  <si>
    <t>062.02.05.04.06</t>
  </si>
  <si>
    <t xml:space="preserve">Describe ILS beam bends as deviations from the nominal LOC and GP respectively which can be assessed by flight test. </t>
  </si>
  <si>
    <t>062.02.05.04.07</t>
  </si>
  <si>
    <t>ICAO Annex 10 Vol. I, Attachment C, 2.1.2.5 and 2.1.3</t>
  </si>
  <si>
    <t>Explain that multipath interference is caused by reflections from objects within the ILS coverage area.</t>
  </si>
  <si>
    <t>062.02.05.04.08</t>
  </si>
  <si>
    <t>ICAO Annex 10 Vol. I, Attachment C, 2.1.9.1</t>
  </si>
  <si>
    <t>062.02.05.05</t>
  </si>
  <si>
    <t>Define the ‘ILS-critical area’: an area of defined dimensions around the LOC and GP antennas where vehicles, including aircraft, are excluded during all ILS operations.</t>
  </si>
  <si>
    <t>062.02.05.05.01</t>
  </si>
  <si>
    <t>ICAO Annex 10 Vol. I, Attachment C, 2.1.9.2</t>
  </si>
  <si>
    <t>Define the ‘ILS-sensitive area’: an area extending beyond the ILS-critical area where the parking or movement of vehicles, including aircraft, is controlled to prevent the possibility of unacceptable interference to the ILS signal during ILS operations.</t>
  </si>
  <si>
    <t>062.02.05.05.02</t>
  </si>
  <si>
    <t xml:space="preserve">Microwave landing system (MLS) </t>
  </si>
  <si>
    <t>062.02.06.00</t>
  </si>
  <si>
    <t>062.02.06.01</t>
  </si>
  <si>
    <t>Explain the principle of operation: horizontal course guidance during the approach; vertical guidance during the approach; horizontal guidance for departure and missed approach; DME (DME/P) distance; transmission of special information regarding the system and the approach conditions.</t>
  </si>
  <si>
    <t>062.02.06.01.01</t>
  </si>
  <si>
    <t>State that MLS operates in the SHF band on any one of 200 channels, on assigned frequencies.</t>
  </si>
  <si>
    <t>062.02.06.01.02</t>
  </si>
  <si>
    <t>ICAO Annex 10 Vol. I, Chapter 3, 3.11.4.1.1</t>
  </si>
  <si>
    <t>Explain the reason why MLS can be installed at aerodromes where, as a result of the effects of surrounding buildings or terrain, ILS siting is difficult.</t>
  </si>
  <si>
    <t>062.02.06.01.03</t>
  </si>
  <si>
    <t>062.02.06.02</t>
  </si>
  <si>
    <t xml:space="preserve">Interpret the display of airborne equipment designed to continuously show the position of the aircraft in relation to a preselected course and glide path, along with distance information, during approach and departure. </t>
  </si>
  <si>
    <t>062.02.06.02.01</t>
  </si>
  <si>
    <t>Explain that segmented approaches can be carried out with a presentation with two cross bars directed by a computer which has been programmed with the approach to be flown.</t>
  </si>
  <si>
    <t>062.02.06.02.02</t>
  </si>
  <si>
    <t>Illustrate that segmented and curved approaches can only be executed with DME/P installed.</t>
  </si>
  <si>
    <t>062.02.06.02.03</t>
  </si>
  <si>
    <t>Explain why aircraft are equipped with a multimode receiver (MMR) in order to be able to receive ILS, MLS and GPS.</t>
  </si>
  <si>
    <t>062.02.06.02.04</t>
  </si>
  <si>
    <t>Explain why MLS without DME/P gives an ILS lookalike straight-line approach.</t>
  </si>
  <si>
    <t>062.02.06.02.05</t>
  </si>
  <si>
    <t>062.02.06.03</t>
  </si>
  <si>
    <t>Describe the coverage area for the approach direction as being within a sector of plus/minus 40 degrees of the centre line out to a range of 20 NM from the threshold (according to ICAO Annex 10).</t>
  </si>
  <si>
    <t>062.02.06.03.01</t>
  </si>
  <si>
    <t>ICAO Annex 10 Vol. I, Chapter 3, 3.11.4.9.4.3</t>
  </si>
  <si>
    <t>RADAR</t>
  </si>
  <si>
    <t>062.03.00.00</t>
  </si>
  <si>
    <t xml:space="preserve">Pulse techniques </t>
  </si>
  <si>
    <t>062.03.01.00</t>
  </si>
  <si>
    <t>Pulse techniques and associated terms</t>
  </si>
  <si>
    <t>062.03.01.01</t>
  </si>
  <si>
    <t>Name the different applications of radar with respect to air traffic control (ATC), weather observations, and airborne weather radar (AWR).</t>
  </si>
  <si>
    <t>062.03.01.01.01</t>
  </si>
  <si>
    <t>Describe the pulse technique and echo principle on which primary radar systems are based.</t>
  </si>
  <si>
    <t>062.03.01.01.02</t>
  </si>
  <si>
    <t>State that the range of a radar depends on pulse repetition frequency (PRF), pulse length, pulse power, height of aircraft, height of antenna and frequency used.</t>
  </si>
  <si>
    <t>062.03.01.01.03</t>
  </si>
  <si>
    <t>Ground radar</t>
  </si>
  <si>
    <t>062.03.02.00</t>
  </si>
  <si>
    <t>062.03.02.01</t>
  </si>
  <si>
    <t>Explain that primary radar provides bearing and distance of targets.</t>
  </si>
  <si>
    <t>062.03.02.01.01</t>
  </si>
  <si>
    <t>Explain that primary ground radar is used to detect aircraft that are not equipped with a secondary radar transponder.</t>
  </si>
  <si>
    <t>062.03.02.01.02</t>
  </si>
  <si>
    <t xml:space="preserve">Presentation and interpretation </t>
  </si>
  <si>
    <t>062.03.02.02</t>
  </si>
  <si>
    <t>State that modern ATC systems use inputs from various sensors to generate the display.</t>
  </si>
  <si>
    <t>062.03.02.02.01</t>
  </si>
  <si>
    <t>Airborne weather radar</t>
  </si>
  <si>
    <t>062.03.03.00</t>
  </si>
  <si>
    <t>062.03.03.01</t>
  </si>
  <si>
    <t>List the two main tasks of the weather radar in respect of weather and navigation.</t>
  </si>
  <si>
    <t>062.03.03.01.01</t>
  </si>
  <si>
    <t>State that modern weather radars employ frequencies that give wavelengths of about 3 cm that reflect best on wet hailstones.</t>
  </si>
  <si>
    <t>062.03.03.01.02</t>
  </si>
  <si>
    <t>State that the antenna is stabilised in the horizontal plane with signals from the aircraft’s attitude reference system.</t>
  </si>
  <si>
    <t>062.03.03.01.03</t>
  </si>
  <si>
    <t>Describe the cone-shaped pencil beam of about 3 to 5 degrees beam width used for weather detection.</t>
  </si>
  <si>
    <t>062.03.03.01.04</t>
  </si>
  <si>
    <t>062.03.03.02</t>
  </si>
  <si>
    <t>Explain the functions of the following different controls on the radar control panel: off/on switch; function switch with WX, WX plus T and MAP modes; gain-control setting (auto/manual); tilt/autotilt switch.</t>
  </si>
  <si>
    <t>062.03.03.02.01</t>
  </si>
  <si>
    <t>Name, for areas of differing reflection intensity, the colour gradations (green, yellow, red and magenta) indicating the increasing intensity of precipitation.</t>
  </si>
  <si>
    <t>062.03.03.02.02</t>
  </si>
  <si>
    <t>State the use of azimuth-marker lines and range lines in respect of the relative bearing and the distance to a thunderstorm on the screen.</t>
  </si>
  <si>
    <t>062.03.03.02.03</t>
  </si>
  <si>
    <t>062.03.03.03</t>
  </si>
  <si>
    <t>Explain how the radar is used for weather detection and for mapping (range, tilt and gain, if available).</t>
  </si>
  <si>
    <t>062.03.03.03.01</t>
  </si>
  <si>
    <t>Errors, accuracy, limitations</t>
  </si>
  <si>
    <t>062.03.03.04</t>
  </si>
  <si>
    <t>Explain why AWR should be used with extreme caution when on the ground.</t>
  </si>
  <si>
    <t>062.03.03.04.01</t>
  </si>
  <si>
    <t>062.03.03.05</t>
  </si>
  <si>
    <t>Explain the danger of the area behind heavy rain (shadow area) where no radar waves will penetrate.</t>
  </si>
  <si>
    <t>062.03.03.05.01</t>
  </si>
  <si>
    <t>Describe appropriate tilt settings in relation to altitude and thunderstorms.</t>
  </si>
  <si>
    <t>062.03.03.05.02</t>
  </si>
  <si>
    <t>Explain why a thunderstorm may not be detected when the tilt is set too high.</t>
  </si>
  <si>
    <t>062.03.03.05.03</t>
  </si>
  <si>
    <t xml:space="preserve">Application for navigation </t>
  </si>
  <si>
    <t>062.03.03.06</t>
  </si>
  <si>
    <t>Describe the navigation function of the radar in the mapping mode.</t>
  </si>
  <si>
    <t>062.03.03.06.01</t>
  </si>
  <si>
    <t>Describe the use of the weather radar to avoid a thunderstorm (Cb).</t>
  </si>
  <si>
    <t>062.03.03.06.02</t>
  </si>
  <si>
    <t>Explain how turbulence (not CAT) can be detected by a modern weather radar.</t>
  </si>
  <si>
    <t>062.03.03.06.03</t>
  </si>
  <si>
    <t>Explain how wind shear can be detected by a modern weather radar.</t>
  </si>
  <si>
    <t>062.03.03.06.04</t>
  </si>
  <si>
    <t>Secondary surveillance radar and transponder</t>
  </si>
  <si>
    <t>062.03.04.00</t>
  </si>
  <si>
    <t>062.03.04.01</t>
  </si>
  <si>
    <t>State that the ATC system is based on the replies provided by the airborne transponders in response to interrogations from the ATC secondary radar.</t>
  </si>
  <si>
    <t>062.03.04.01.01</t>
  </si>
  <si>
    <t>State that the ground ATC secondary radar uses techniques which provide the ATC with information that cannot be acquired by the primary radar.</t>
  </si>
  <si>
    <t>062.03.04.01.02</t>
  </si>
  <si>
    <t>State that an airborne transponder provides coded-reply signals in response to interrogation signals from the ground secondary radar and from aircraft equipped with traffic alert and collision avoidance system (TCAS).</t>
  </si>
  <si>
    <t>062.03.04.01.03</t>
  </si>
  <si>
    <t>State the advantages of secondary surveillance radar (SSR) over a primary radar regarding range and collected information due to transponder principal information and active participation of the aircraft.</t>
  </si>
  <si>
    <t>062.03.04.01.04</t>
  </si>
  <si>
    <t>Modes and codes</t>
  </si>
  <si>
    <t>062.03.04.02</t>
  </si>
  <si>
    <t>State that the interrogator transmits its interrogations in the form of a series of pulse pairs.</t>
  </si>
  <si>
    <t>062.03.04.02.01</t>
  </si>
  <si>
    <t>Name the interrogation modes: Mode A; Mode C; Mode S.</t>
  </si>
  <si>
    <t>062.03.04.02.02</t>
  </si>
  <si>
    <t>State that the interrogation frequency and the reply frequency are different.</t>
  </si>
  <si>
    <t>062.03.04.02.03</t>
  </si>
  <si>
    <t>Explain that the decoding of the time interval between the pulse pairs determines the operating mode of the transponder: Mode A: transmission of aircraft transponder code; Mode C: transmission of aircraft pressure altitude; Mode S: selection of aircraft address and transmission of flight data for the ground surveillance.</t>
  </si>
  <si>
    <t>062.03.04.02.04</t>
  </si>
  <si>
    <t xml:space="preserve">ICAO Annex 10 Vol. IV, Chapter 2, 2.1.2.1
</t>
  </si>
  <si>
    <t>State that Mode A designation is a sequence of four digits which can be manually selected from 4 096 available codes.</t>
  </si>
  <si>
    <t>062.03.04.02.05</t>
  </si>
  <si>
    <t>ICAO Annex 10 Vol. IV, Chapter 3, 3.1.1.7.12</t>
  </si>
  <si>
    <t>State that in Mode C reply, the pressure altitude is reported in 100-ft increments.</t>
  </si>
  <si>
    <t>062.03.04.02.06</t>
  </si>
  <si>
    <t>ICAO Annex 10 Vol. IV, Chapter 3, 3.1.1.7.12.2</t>
  </si>
  <si>
    <t>State that in addition to the information provided, on request from ATC, a special position identification (SPI) pulse can be transmitted but only as a result of a manual selection by the pilot (IDENT button).</t>
  </si>
  <si>
    <t>062.03.04.02.07</t>
  </si>
  <si>
    <t xml:space="preserve">ICAO Annex 10 Vol. IV, Chapter 3, 3.1.1.6.3 </t>
  </si>
  <si>
    <t>State the need for compatibility of Mode S with Mode A and C.</t>
  </si>
  <si>
    <t>062.03.04.02.08</t>
  </si>
  <si>
    <t>Explain that Mode S transponders receive interrogations from TCAS and SSR ground stations.</t>
  </si>
  <si>
    <t>062.03.04.02.09</t>
  </si>
  <si>
    <t>State that Mode S interrogation contains either the aircraft address, selective call or all-call address.</t>
  </si>
  <si>
    <t>062.03.04.02.10</t>
  </si>
  <si>
    <t>State that every aircraft is allocated an ICAO aircraft address, which is hard-coded into the Mode S transponder (Mode S address).</t>
  </si>
  <si>
    <t>062.03.04.02.11</t>
  </si>
  <si>
    <t>ICAO Annex 10 Vol. III, Chapter 9, 9.1 and Appendix to Chapter 9</t>
  </si>
  <si>
    <t>Explain that a 24-bit address is used in all Mode S transmissions, so that every interrogation can be directed to a specific aircraft.</t>
  </si>
  <si>
    <t>062.03.04.02.12</t>
  </si>
  <si>
    <t>State that Mode S can provide enhanced vertical tracking, using a 25-ft altitude increment.</t>
  </si>
  <si>
    <t>062.03.04.02.13</t>
  </si>
  <si>
    <t>ICAO Annex 10 Vol. IV, Chapter 2, 2.1.3.2.2</t>
  </si>
  <si>
    <t>State that SSR can be used for automatic dependent surveillance - broadcast (ADS-B).</t>
  </si>
  <si>
    <t>062.03.04.02.14</t>
  </si>
  <si>
    <t xml:space="preserve">ICAO Annex 10 Vol. IV, Chapter 1 Definitions and 3.1.2.8.6 </t>
  </si>
  <si>
    <t>062.03.04.03</t>
  </si>
  <si>
    <t>State that an aircraft can be identified by a unique code.</t>
  </si>
  <si>
    <t>062.03.04.03.01</t>
  </si>
  <si>
    <t>State which information can be presented on the ATC display system: pressure altitude; flight level; flight number or aircraft registration number; GS.</t>
  </si>
  <si>
    <t>062.03.04.03.02</t>
  </si>
  <si>
    <t>Explain the use and function of the selector modes: OFF, Standby, ON (Mode A), ALT (Mode A, C and S), TEST, and of the reply lamp.</t>
  </si>
  <si>
    <t>062.03.04.03.03</t>
  </si>
  <si>
    <t>062.04.00.00</t>
  </si>
  <si>
    <t>062.05.00.00</t>
  </si>
  <si>
    <t>GLOBAL NAVIGATION SATELLITE SYSTEMS (GNSSs)</t>
  </si>
  <si>
    <t>062.06.00.00</t>
  </si>
  <si>
    <t>Global navigation satellite systems (GNSSs)</t>
  </si>
  <si>
    <t>062.06.01.00</t>
  </si>
  <si>
    <t>062.06.01.01</t>
  </si>
  <si>
    <t>State that there are four main GNSSs. These are: USA NAVigation System with Timing And Ranging Global Positioning System (NAVSTAR GPS); Russian GLObal NAvigation Satellite System (GLONASS); European Galileo (under construction); Chinese BeiDou (under construction).</t>
  </si>
  <si>
    <t>062.06.01.01.01</t>
  </si>
  <si>
    <t>ICAO Annex 10 Vol. I, Chapter 3, 3.7.2.2</t>
  </si>
  <si>
    <t>State that all four systems (will) consist of a constellation of satellites which can be used by a suitably equipped receiver to determine position.</t>
  </si>
  <si>
    <t>062.06.01.01.02</t>
  </si>
  <si>
    <t>062.06.01.02</t>
  </si>
  <si>
    <t>Global navigation satellite system (GNSS)</t>
  </si>
  <si>
    <t xml:space="preserve">State that there are currently two modes of operation: standard positioning service (SPS) for civilian users, and precise positioning service (PPS) for authorised users. </t>
  </si>
  <si>
    <t>062.06.01.02.01</t>
  </si>
  <si>
    <t>ICAO Doc 9849, Chapter 2, 2.3.1, and Chapter 3, 3.2.4</t>
  </si>
  <si>
    <t xml:space="preserve">SPS was originally designed to provide civilian users with a less accurate positioning capability than PPS. </t>
  </si>
  <si>
    <t>062.06.01.02.02</t>
  </si>
  <si>
    <t>ICAO Doc 9849, Chapter 3, 3.2.5</t>
  </si>
  <si>
    <t>Name the three GNSS segments as follows: space segment; control segment; user segment.</t>
  </si>
  <si>
    <t>062.06.01.02.03</t>
  </si>
  <si>
    <t>Space segment (example: NAVSTAR GPS)</t>
  </si>
  <si>
    <t>State that each satellite broadcasts ranging signals on two UHF frequencies: L1 and L2.</t>
  </si>
  <si>
    <t>062.06.01.02.04</t>
  </si>
  <si>
    <t xml:space="preserve">State that SPS is a positioning and timing service provided on frequency L1. </t>
  </si>
  <si>
    <t>062.06.01.02.05</t>
  </si>
  <si>
    <t>ICAO Doc 9849, Chapter 2, 2.3.1, 
ICAO Annex 10 vol. I, Chapter 3, 3.7.3.1, 3.7.3.1.1.8,
and https://www.gps.gov/performance-standards-specifications, 2020-SPS-performance-standard.pdf, 1.3</t>
  </si>
  <si>
    <t xml:space="preserve">State that PPS uses both frequencies L1 and L2. </t>
  </si>
  <si>
    <t>062.06.01.02.06</t>
  </si>
  <si>
    <t>https://www.gps.gov/performance-standards-specifications, 2007-PPS-performance-standard.pdf, 1.3</t>
  </si>
  <si>
    <t>State that the satellites transmit a coded signal used for ranging, identification (satellite individual PRN code), timing and navigation.</t>
  </si>
  <si>
    <t>062.06.01.02.07</t>
  </si>
  <si>
    <t>State that the navigation message contains: satellite clock correction parameters; Universal Time Coordinated (UTC) parameters; an ionospheric model; satellite health data.</t>
  </si>
  <si>
    <t>062.06.01.02.08</t>
  </si>
  <si>
    <t xml:space="preserve">State that an ionospheric model is used to calculate the time delay of the signal travelling through the ionosphere. </t>
  </si>
  <si>
    <t>062.06.01.02.09</t>
  </si>
  <si>
    <t>State that two codes are transmitted on the L1 frequency, namely a coarse acquisition (C/A) code and a precision (P) code. The P code is not used for standard positioning service (SPS).</t>
  </si>
  <si>
    <t>062.06.01.02.10</t>
  </si>
  <si>
    <t>State that satellites are equipped with atomic clocks which allow the system to keep very accurate time reference.</t>
  </si>
  <si>
    <t>062.06.01.02.11</t>
  </si>
  <si>
    <t>Control segment</t>
  </si>
  <si>
    <t>State that the control segment comprises: a master control station; a ground antenna; monitoring stations.</t>
  </si>
  <si>
    <t>062.06.01.02.12</t>
  </si>
  <si>
    <t>State that the control segment provides: monitoring of the constellation status; correction of orbital parameters; navigation data uploading.</t>
  </si>
  <si>
    <t>062.06.01.02.13</t>
  </si>
  <si>
    <t>User segment</t>
  </si>
  <si>
    <t>State that GNSS supplies three-dimensional position fixes and speed data, plus a precise time reference.</t>
  </si>
  <si>
    <t>062.06.01.02.14</t>
  </si>
  <si>
    <t>State that a GNSS receiver is able to determine the distance to a satellite by determining the difference between the time of transmission by the satellite and the time of reception.</t>
  </si>
  <si>
    <t>062.06.01.02.15</t>
  </si>
  <si>
    <t>State that the initial distance calculated to the satellites is called pseudo-range because the difference between the GNSS receiver and the satellite time references initially creates an erroneous range.</t>
  </si>
  <si>
    <t>062.06.01.02.16</t>
  </si>
  <si>
    <t>State that each range defines a sphere with its centre at the satellite.</t>
  </si>
  <si>
    <t>062.06.01.02.17</t>
  </si>
  <si>
    <t>State that there are four unknown parameters (x, y, z and Delta t) (receiver clock error) which require the measurement of ranges to four different satellites in order to get the position.</t>
  </si>
  <si>
    <t>062.06.01.02.18</t>
  </si>
  <si>
    <t xml:space="preserve">State that the GNSS receiver is able to synchronise to the correct time reference when receiving four satellites. </t>
  </si>
  <si>
    <t>062.06.01.02.19</t>
  </si>
  <si>
    <t xml:space="preserve">State that the receiver is able to calculate aircraft ground speed using the space vehicle (SV) Doppler frequency shift or the change in receiver position over time. </t>
  </si>
  <si>
    <t>062.06.01.02.20</t>
  </si>
  <si>
    <t>NAVigation System with Timing And Ranging Global Positioning System (NAVSTAR GPS) integrity</t>
  </si>
  <si>
    <t xml:space="preserve">Define ‘receiver autonomous integrity monitoring (RAIM)’ as a technique that ensures the integrity of the provided data by redundant measurements. </t>
  </si>
  <si>
    <t>062.06.01.02.21</t>
  </si>
  <si>
    <t>ICAO Doc 9849, Chapter 4, 4.2.2.3</t>
  </si>
  <si>
    <t>State that RAIM is achieved by consistency checks among range measurements.</t>
  </si>
  <si>
    <t>062.06.01.02.22</t>
  </si>
  <si>
    <t>https://www.gps.gov/performance-standards-specifications, 2020-SPS-performance-standard.pdf, SECTION C.1, RAIM</t>
  </si>
  <si>
    <t>State that basic RAIM requires five satellites. A sixth one is for isolating a faulty satellite from the navigation solution.</t>
  </si>
  <si>
    <t>062.06.01.02.23</t>
  </si>
  <si>
    <t>State that agreements have been concluded between the appropriate agencies for the compatibility and interoperability by any approved user of NAVSTAR and GLONASS systems.</t>
  </si>
  <si>
    <t>062.06.01.02.24</t>
  </si>
  <si>
    <t>State that the different GNSSs use different data with respect to reference systems, orbital data, and navigation services.</t>
  </si>
  <si>
    <t>062.06.01.02.25</t>
  </si>
  <si>
    <t>Errors and factors affecting accuracy</t>
  </si>
  <si>
    <t>062.06.01.03</t>
  </si>
  <si>
    <t>List the most significant factors that affect accuracy: ionospheric propagation delay; dilution of precision; satellite clock error; satellite orbital variations; multipath.</t>
  </si>
  <si>
    <t>062.06.01.03.01</t>
  </si>
  <si>
    <t>State that a user equivalent range error (UERE) can be computed from all these factors.</t>
  </si>
  <si>
    <t>062.06.01.03.02</t>
  </si>
  <si>
    <t>https://www.gps.gov/sites/default/files/2025-07/2020-SPS-performance-standard.pdf
https://www.gps.gov/sites/default/files/2025-07/2007-PPS-performance-standard_0.pdf</t>
  </si>
  <si>
    <t>State that the error from the ionospheric propagation delay (IPD) can be reduced by modelling, using a model of the ionosphere, or can almost be eliminated by using two frequencies.</t>
  </si>
  <si>
    <t>062.06.01.03.03</t>
  </si>
  <si>
    <t>State that ionospheric delay is the most significant error.</t>
  </si>
  <si>
    <t>062.06.01.03.04</t>
  </si>
  <si>
    <t xml:space="preserve">State that dilution of precision arises from the geometry and number of satellites in view. It is called geometric dilution of precision (GDOP). </t>
  </si>
  <si>
    <t>062.06.01.03.05</t>
  </si>
  <si>
    <t>State that the UERE in combination with the geometric dilution of precision (GDOP) allows for an estimation of position accuracy.</t>
  </si>
  <si>
    <t>062.06.01.03.06</t>
  </si>
  <si>
    <t>State that errors in the satellite orbits are due to: solar winds; gravitation of the Sun and the Moon.</t>
  </si>
  <si>
    <t>062.06.01.03.07</t>
  </si>
  <si>
    <t xml:space="preserve">Ground-, satellite- and aircraft-based augmentation systems </t>
  </si>
  <si>
    <t>062.06.02.00</t>
  </si>
  <si>
    <t>Ground-based augmentation systems (GBASs)</t>
  </si>
  <si>
    <t>062.06.02.01</t>
  </si>
  <si>
    <t>Explain the principle of a GBAS: to measure on the ground the errors in the signals transmitted by GNSS satellites and relay the measured errors to the user for correction.</t>
  </si>
  <si>
    <t>062.06.02.01.01</t>
  </si>
  <si>
    <t>State that the ICAO GBAS standard is based on this technique through the use of a data link in the VHF band of ILS-VOR systems (108-118 MHz).</t>
  </si>
  <si>
    <t>062.06.02.01.02</t>
  </si>
  <si>
    <t>State that for a GBAS station the coverage is about 20 NM.</t>
  </si>
  <si>
    <t>062.06.02.01.03</t>
  </si>
  <si>
    <t>ICAO Annex 10 Vol. I, Chapter 3, 3.7.3.5.4.3 Note 2</t>
  </si>
  <si>
    <t xml:space="preserve">State that GBAS provides information for guidance in the terminal area, and for three-dimensional guidance in the final approach segment (FAS) by transmitting the FAS data block. </t>
  </si>
  <si>
    <t>062.06.02.01.04</t>
  </si>
  <si>
    <t xml:space="preserve">State that one ground station can support all the aircraft subsystems within its coverage providing the aircraft with approach data, corrections and integrity information for GNSS satellites in view via a VHF data broadcast (VDB). </t>
  </si>
  <si>
    <t>062.06.02.01.05</t>
  </si>
  <si>
    <t>ICAO Doc 9849, Chapter 4, 4.4.1</t>
  </si>
  <si>
    <t>State that the minimum software designed coverage area is 10 degrees on either side of the final approach path to a distance between 15 and 20 NM, and 35 degrees on either side of the final approach path up to a distance of 15 NM.</t>
  </si>
  <si>
    <t>062.06.02.01.06</t>
  </si>
  <si>
    <t>State that outside this area the FAS data of GBAS is not used.</t>
  </si>
  <si>
    <t>062.06.02.01.07</t>
  </si>
  <si>
    <t>State that GBAS based on GPS is sometimes called local area augmentation system (LAAS).</t>
  </si>
  <si>
    <t>062.06.02.01.08</t>
  </si>
  <si>
    <t>State that a GBAS-based approach is called GLS approach (GLS-GNSS landing system).</t>
  </si>
  <si>
    <t>062.06.02.01.09</t>
  </si>
  <si>
    <t>ICAO Doc 9849, Chapter 4, 4.4.2
ICAO Doc 8168, Volume I, Part I, Section 1, Chapter 1</t>
  </si>
  <si>
    <t>Satellite-based augmentation systems (SBASs)</t>
  </si>
  <si>
    <t>062.06.02.02</t>
  </si>
  <si>
    <t>Explain the principle of an SBAS: to measure on the ground the errors in the signals received from the satellites and transmit differential corrections and integrity messages for navigation satellites.</t>
  </si>
  <si>
    <t>062.06.02.02.01</t>
  </si>
  <si>
    <t>State that the frequency band of the data link is identical to that of the GPS signals.</t>
  </si>
  <si>
    <t>062.06.02.02.02</t>
  </si>
  <si>
    <t>Explain that the use of geostationary satellites enables messages to be broadcast over very wide areas.</t>
  </si>
  <si>
    <t>062.06.02.02.03</t>
  </si>
  <si>
    <t>State that pseudo-range measurements to these geostationary satellites can also be made, as if they were GPS satellites.</t>
  </si>
  <si>
    <t>062.06.02.02.04</t>
  </si>
  <si>
    <t>State that SBAS consists of two elements: ground infrastructure (monitoring and processing stations); communication satellites.</t>
  </si>
  <si>
    <t>062.06.02.02.05</t>
  </si>
  <si>
    <t>State that SBAS allows the implementation of three-dimensional Type A and Type B approaches.</t>
  </si>
  <si>
    <t>062.06.02.02.06</t>
  </si>
  <si>
    <t>ICAO Annex 10 Vol. I, Chapter 1</t>
  </si>
  <si>
    <t>State the following examples of SBAS: European Geostationary Navigation Overlay Service (EGNOS) in western Europe and the Mediterranean; wide area augmentation system (WAAS) in the USA; multi-functional transport satellite (MTSAT)-based augmentation system (MSAS) in Japan; GPS and geostationary earth orbit augmented navigation (GAGAN) in India.</t>
  </si>
  <si>
    <t>062.06.02.02.07</t>
  </si>
  <si>
    <t>State that SBAS is designed to significantly improve accuracy and integrity.</t>
  </si>
  <si>
    <t>062.06.02.02.08</t>
  </si>
  <si>
    <t xml:space="preserve">Explain that integrity and safety are improved by alerting SBAS users within 6 seconds if a GPS malfunction occurs. </t>
  </si>
  <si>
    <t>062.06.02.02.09</t>
  </si>
  <si>
    <t>ICAO Doc 9613, Vol. II, Part C, Chapter 5, Section B,
5.3.3.1.2,
ICAO Annex 10, Vol. I, Table 3.7.2.4-1</t>
  </si>
  <si>
    <t>062.06.02.03</t>
  </si>
  <si>
    <t>Aircraft-based augmentation systems (ABASs)</t>
  </si>
  <si>
    <t>062.06.02.04</t>
  </si>
  <si>
    <t>Explain the principle of ABAS: to use redundant elements within the GPS constellation (e.g. multiplicity of distance measurements to various satellites) or the combination of GNSS measurements with those of other navigation sensors (such as inertial systems) in order to develop integrity control.</t>
  </si>
  <si>
    <t>062.06.02.04.01</t>
  </si>
  <si>
    <t>State that the type of ABAS using only GNSS information is named receiver autonomous integrity monitoring (RAIM).</t>
  </si>
  <si>
    <t>062.06.02.04.02</t>
  </si>
  <si>
    <t>State that a system using information from additional onboard sensors is named aircraft autonomous integrity monitoring (AAIM).</t>
  </si>
  <si>
    <t>062.06.02.04.03</t>
  </si>
  <si>
    <t>ICAO Doc 9613, Vol. II, Part C, Chapter 1, 1.3.2.2.2</t>
  </si>
  <si>
    <t>Explain that the typical sensors used are barometric altimeter and inertial reference system (IRS).</t>
  </si>
  <si>
    <t>062.06.02.04.04</t>
  </si>
  <si>
    <t>PERFORMANCE-BASED NAVIGATION (PBN)</t>
  </si>
  <si>
    <t>062.07.00.00</t>
  </si>
  <si>
    <t>Performance-based navigation (PBN) concept (as described in ICAO Doc 9613)</t>
  </si>
  <si>
    <t>062.07.01.00</t>
  </si>
  <si>
    <t>PBN principles</t>
  </si>
  <si>
    <t>062.07.01.01</t>
  </si>
  <si>
    <t>List the factors used to define area navigation (RNAV) or required navigation performance (RNP) system performance requirements (accuracy, integrity and continuity).</t>
  </si>
  <si>
    <t>062.07.01.01.01</t>
  </si>
  <si>
    <t>ICAO Doc 9613, Vol. I, Part A, Chapter 1, 1.1</t>
  </si>
  <si>
    <t>State that these RNAV and RNP systems are necessary to optimise the utilisation of available airspace.</t>
  </si>
  <si>
    <t>062.07.01.01.02</t>
  </si>
  <si>
    <t>State that it is necessary for flight crew and air traffic controllers to be aware of the on-board RNAV or RNP system capabilities in order to determine whether the performance of the RNAV or RNP system is appropriate for the specific airspace requirements.</t>
  </si>
  <si>
    <t>062.07.01.01.03</t>
  </si>
  <si>
    <t>ICAO Doc 9613, Vol. I, Part A, Chapter 3, 3.5</t>
  </si>
  <si>
    <t>Define accuracy as the conformance of the true position and the required position.</t>
  </si>
  <si>
    <t>062.07.01.01.04</t>
  </si>
  <si>
    <t>ICAO Doc 9613, Vol. I, Part A, Chapter 3, 3.2, 3.5</t>
  </si>
  <si>
    <t>Define continuity as the capability of the system to perform its function without unscheduled interruptions during the intended operation.</t>
  </si>
  <si>
    <t>062.07.01.01.05</t>
  </si>
  <si>
    <t>ICAO Doc 9613, Executive Summary;
ICAO Doc 9849, Chapter 2, 2.2.5</t>
  </si>
  <si>
    <t>Define integrity as a measure of the trust that can be placed in the correctness of the information supplied by the total system. Integrity includes the ability of a system to provide timely and valid alerts to the user.</t>
  </si>
  <si>
    <t>062.07.01.01.06</t>
  </si>
  <si>
    <t>ICAO Doc 9613, Vol. I, Chapter 1, 1.2.2.2;
ICAO Doc 9849, Chapter 2, 2.2.4</t>
  </si>
  <si>
    <t>State that, unlike conventional navigation, PBN is not sensor-specific.</t>
  </si>
  <si>
    <t>062.07.01.01.07</t>
  </si>
  <si>
    <t>ICAO Doc 9613, Vol. I, Chapter 1, 1.1.2</t>
  </si>
  <si>
    <t>Explain the difference between raw data and computed data.</t>
  </si>
  <si>
    <t>062.07.01.01.08</t>
  </si>
  <si>
    <t>ICAO Doc 9613, Vol. I, Chapter 3, 3.2.2</t>
  </si>
  <si>
    <t>Define availability as the percentage of time (annually) during which the system is available for use.</t>
  </si>
  <si>
    <t>062.07.01.01.09</t>
  </si>
  <si>
    <t xml:space="preserve">ICAO Doc 9849, Chapter 2, 2.2.6;
GM to Definition from Regulation on Air Operations, GM1 Annex I Definitions, (d)
</t>
  </si>
  <si>
    <t>PBN components</t>
  </si>
  <si>
    <t>062.07.01.02</t>
  </si>
  <si>
    <t>List the components of PBN as navigational aid (NAVAID) infrastructure, navigation specification and navigation application.</t>
  </si>
  <si>
    <t>062.07.01.02.01</t>
  </si>
  <si>
    <t>ICAO Doc 9613, Vol. I, Chapter 1, 1.1.3</t>
  </si>
  <si>
    <t>PBN scope</t>
  </si>
  <si>
    <t>062.07.01.03</t>
  </si>
  <si>
    <t>State that in oceanic/remote, en-route and terminal phases of flight, PBN is limited to operations with linear lateral performance requirements and time constraints.</t>
  </si>
  <si>
    <t>062.07.01.03.01</t>
  </si>
  <si>
    <t>ICAO Doc 9613, Vol. I, Chapter 1, 1.1.4</t>
  </si>
  <si>
    <t>State that in the approach phases of flight, PBN accommodates both linear and angular laterally guided operations, and explain the difference between the two.</t>
  </si>
  <si>
    <t>062.07.01.03.02</t>
  </si>
  <si>
    <t>Navigation specifications</t>
  </si>
  <si>
    <t>062.07.02.00</t>
  </si>
  <si>
    <t>Area navigation (RNAV) and required navigation performance (RNP)</t>
  </si>
  <si>
    <t>062.07.02.01</t>
  </si>
  <si>
    <t>State the difference between RNAV and RNP in terms of the requirement for on-board performance monitoring and alerting.</t>
  </si>
  <si>
    <t>062.07.02.01.01</t>
  </si>
  <si>
    <t>ICAO Doc 9613, PBN terminology, Vol. I, Chapter 1, 1.2.1.2, Figure I-1-3, and Vol. II, Part A, Chapter 2, 2.3</t>
  </si>
  <si>
    <t>Navigation functional requirements</t>
  </si>
  <si>
    <t>062.07.02.02</t>
  </si>
  <si>
    <t>List the basic functional requirements of the RNAV and RNP specifications (continuous indication of lateral deviation, distance/bearing to active waypoint, GS or time to active waypoint, navigation data storage and failure indication).</t>
  </si>
  <si>
    <t>062.07.02.02.01</t>
  </si>
  <si>
    <t>Designation of RNP and RNAV specifications</t>
  </si>
  <si>
    <t>062.07.02.03</t>
  </si>
  <si>
    <t>Interpret X in RNAV X or RNP X as the lateral navigation (LNAV) accuracy (total system error) in nautical miles, which is expected to be achieved at least 95 per cent of the flight time by the population of aircraft operating within the given airspace, route or procedure.</t>
  </si>
  <si>
    <t>062.07.02.03.01</t>
  </si>
  <si>
    <t>GM1 CAT.OP.MPA.126;
ICAO Doc 9613, Vol. I, Chapter 1, 1.2.4.1.2</t>
  </si>
  <si>
    <t>State that aircraft approved to the more stringent accuracy requirements may not necessarily meet some of the functional requirements of the navigation specification that has a less stringent accuracy requirement.</t>
  </si>
  <si>
    <t>062.07.02.03.02</t>
  </si>
  <si>
    <t>ICAO Doc 9613, PBN terminology;
GM3 CAT.IDE.A.345;
GM3 CAT.IDE.H.345</t>
  </si>
  <si>
    <t>State that RNAV 10 and RNP 4 are used in the oceanic/remote phase of flight.</t>
  </si>
  <si>
    <t>062.07.02.03.03</t>
  </si>
  <si>
    <t>ICAO Doc 9613, Vol. I, Chapter 1, Figure I-1-3, Chapter 2, 2.3.1, Vol. II, Part A, Chapter 1, 1.2.2.1, Table II-A-1-1</t>
  </si>
  <si>
    <t>State that RNAV 5 is used in the en-route and arrival phases of flight.</t>
  </si>
  <si>
    <t>062.07.02.03.04</t>
  </si>
  <si>
    <t>ICAO Doc 9613, Vol. I, Chapter 1, Figure I-1-3, Vol. II, Part A, Chapter 1, 1.2.2.1, Table II-A-1-1</t>
  </si>
  <si>
    <t>State that RNAV 2 and RNP 2 are also used as navigation specifications.</t>
  </si>
  <si>
    <t>062.07.02.03.05</t>
  </si>
  <si>
    <t>State that RNP 2 is used in the en-route and oceanic/remote phases of flight.</t>
  </si>
  <si>
    <t>062.07.02.03.06</t>
  </si>
  <si>
    <t>State that RNAV 2 might be used in the en-route continental, arrival and departure phases of flight.</t>
  </si>
  <si>
    <t>062.07.02.03.07</t>
  </si>
  <si>
    <t>ICAO Doc 9613, Vol. II, Part A, Chapter 1, 1.2.2.1, Table II-A-1-1</t>
  </si>
  <si>
    <t>State that RNAV 1 and RNP 1 are used in the arrival and departure phases of flight.</t>
  </si>
  <si>
    <t>062.07.02.03.08</t>
  </si>
  <si>
    <t>State that required navigation performance approach (RNP APCH) is used in the approach phase of flight.</t>
  </si>
  <si>
    <t>062.07.02.03.09</t>
  </si>
  <si>
    <t>State that required navigation performance authorisation required approach (RNP AR APCH) is used in the approach phase of flight.</t>
  </si>
  <si>
    <t>062.07.02.03.10</t>
  </si>
  <si>
    <t>ICAO Doc 9613, Vol. II, Part A, Chapter 1, 1.2.2.1, Table II-A-1-1, Part C, Chapter 6, 6.1.1</t>
  </si>
  <si>
    <t>State that RNP 0.3 navigation specification is used in all phases of flight except for oceanic/remote and final approach, primarily for helicopters.</t>
  </si>
  <si>
    <t>062.07.02.03.11</t>
  </si>
  <si>
    <t>ICAO Doc 9613, Executive Summary, Development of the PBN concept, and Vol. II, Part A, Chapter 1, 1.2.2.1, Table II-A-1-1</t>
  </si>
  <si>
    <t>State that RNAV 1, RNP 1 and RNP 0.3 may also be used in en-route phases of low-level instrument flight rule (IFR) helicopter flights.</t>
  </si>
  <si>
    <t>062.07.02.03.12</t>
  </si>
  <si>
    <t>Use of performance-based navigation (PBN)</t>
  </si>
  <si>
    <t>062.07.03.00</t>
  </si>
  <si>
    <t>062.07.03.01</t>
  </si>
  <si>
    <t>062.07.03.02</t>
  </si>
  <si>
    <t>Specific RNAV and RNP system functions</t>
  </si>
  <si>
    <t>062.07.03.03</t>
  </si>
  <si>
    <t>Recognise the definition of radius to fix (RF) leg.</t>
  </si>
  <si>
    <t>062.07.03.03.01</t>
  </si>
  <si>
    <t>ICAO Doc 9613, Vol. I, Chapter 1, 1.2.2.2 Note and Attachment A, 5.1</t>
  </si>
  <si>
    <t>Recognise the definition of a fixed radius transition (FRT).</t>
  </si>
  <si>
    <t>062.07.03.03.02</t>
  </si>
  <si>
    <t>ICAO Doc 9613, Vol. I, Chapter 1, 1.2.2.2 Note and Attachment A, 5.1, 
Vol. II Appendix 2 to PART C, 1.1</t>
  </si>
  <si>
    <t>State the importance of respecting the flight director guidance and the speed constraints associated with an RF procedure.</t>
  </si>
  <si>
    <t>062.07.03.03.03</t>
  </si>
  <si>
    <t>ICAO Doc 9613, Vol. II,
Appendix 1 to Part C, 5.4</t>
  </si>
  <si>
    <t>Explain the difference between a fly-by-turn and a fly-over.</t>
  </si>
  <si>
    <t>062.07.03.03.04</t>
  </si>
  <si>
    <t>ICAO Doc 9613, Vol. I, Attachment A, 5.2; 
ICAO Doc 8168, Vol. I, Part II, Section 1, Chapter 1, 1.5</t>
  </si>
  <si>
    <t>State that the Aeronautical Radio, Incorporated (ARINC) 424 path terminators set the standards for coding the SIDs, STARs and instrument approach procedures (IAPs) from the official published government source documentation into the ARINC navigation database format.</t>
  </si>
  <si>
    <t>062.07.03.03.05</t>
  </si>
  <si>
    <t>State that the path terminators define a specific type of termination of the previous flight path.</t>
  </si>
  <si>
    <t>062.07.03.03.06</t>
  </si>
  <si>
    <t>ICAO Doc 8168, Vol. II, Part I, Section 1, Chapter 1, “Path Terminator” definition</t>
  </si>
  <si>
    <t>Define the term ‘offset flight path’.</t>
  </si>
  <si>
    <t>062.07.03.03.07</t>
  </si>
  <si>
    <t>ICAO Doc 9613, Vol. I, Attachment A, 5.4</t>
  </si>
  <si>
    <t>062.07.03.04</t>
  </si>
  <si>
    <t>Performance-based navigation (PBN) operations</t>
  </si>
  <si>
    <t>062.07.04.00</t>
  </si>
  <si>
    <t>Performance-based navigation (PBN) principles</t>
  </si>
  <si>
    <t>062.07.04.01</t>
  </si>
  <si>
    <t>Define ‘path definition error’ (PDE).</t>
  </si>
  <si>
    <t>062.07.04.01.01</t>
  </si>
  <si>
    <t>ICAO Doc 9613, Vol. II, Part A, Chapter 2, 2.2.1, and Part C, Chapter 1, 1.3.3.7.3</t>
  </si>
  <si>
    <t>Define ‘flight technical error’ (FTE) and state that the FTE is the error in following the prescribed path, either by the auto-flight system or by the pilot.</t>
  </si>
  <si>
    <t>062.07.04.01.02</t>
  </si>
  <si>
    <t>Define ‘navigation system error’ (NSE) and state that the accuracy of a navigation system may be referred to as NSE.</t>
  </si>
  <si>
    <t>062.07.04.01.03</t>
  </si>
  <si>
    <t>ICAO Doc 9613, Vol. II, Part A, Chapter 2, 2.2.1</t>
  </si>
  <si>
    <t>Define ‘total system error’ (TSE) and state that the geometric sum of the PDE, FTE and NSE equals the TSE.</t>
  </si>
  <si>
    <t>062.07.04.01.04</t>
  </si>
  <si>
    <t>ICAO Doc 9613, Vol. II, Part A, Chapter 2, 2.2.1 and Figure II-A-2-1, and Part C, Chapter 2, 2.3.3.1.2</t>
  </si>
  <si>
    <t>State that navigation accuracy depends on the TSE.</t>
  </si>
  <si>
    <t>062.07.04.01.05</t>
  </si>
  <si>
    <t>ICAO Doc 9613, Vol. I, Part A, Chapter 1, 1.2.5.1.2, and Vol. II, Part A, Chapter 2, Figure II-A-2-1, and Part C, Chapter 2, 2.3.3.1.2</t>
  </si>
  <si>
    <t>On-board performance monitoring and alerting</t>
  </si>
  <si>
    <t>062.07.04.02</t>
  </si>
  <si>
    <t>State that on-board performance monitoring and alerting of flight technical errors is managed by on-board systems or flight crew procedures.</t>
  </si>
  <si>
    <t>062.07.04.02.01</t>
  </si>
  <si>
    <t>AMC4 CAT.OP.MPA.126 Performance-based navigation</t>
  </si>
  <si>
    <t>State that on-board performance monitoring and alerting of navigation system errors is a requirement of on-board equipment for RNP.</t>
  </si>
  <si>
    <t>062.07.04.02.02</t>
  </si>
  <si>
    <t>ICAO Doc 9613, Vol. II, Part A, Chapter 2, 2.3, 2.3.3</t>
  </si>
  <si>
    <t>State that, dependent on the navigation sensor, the estimated position error (EPE) is compared with the required navigation specification.</t>
  </si>
  <si>
    <t>062.07.04.02.03</t>
  </si>
  <si>
    <t>Explain how a navigation system assesses the EPE.</t>
  </si>
  <si>
    <t>062.07.04.02.04</t>
  </si>
  <si>
    <t>Give an example of how the loss of the ability to operate in RNP airspace may be indicated by the navigation system.</t>
  </si>
  <si>
    <t>062.07.04.02.05</t>
  </si>
  <si>
    <t>State that on-board performance monitoring and alerting of path definition error is managed by gross reasonableness checks of navigation data.</t>
  </si>
  <si>
    <t>062.07.04.02.06</t>
  </si>
  <si>
    <t>Abnormal situations</t>
  </si>
  <si>
    <t>062.07.04.03</t>
  </si>
  <si>
    <t>State that abnormal and contingency procedures are to be used in case of loss of the PBN capability.</t>
  </si>
  <si>
    <t>062.07.04.03.01</t>
  </si>
  <si>
    <t>AMC7 CAT.OP.MPA.126;
ICAO Doc 9613, Vol. I, Chapter 3, 3.5.2, Vol. II, Part C, Chapter 5, Section A, 5.3.4.6</t>
  </si>
  <si>
    <t>Database management</t>
  </si>
  <si>
    <t>062.07.04.04</t>
  </si>
  <si>
    <t>State that, unless otherwise specified in the operations documentation or acceptable means of compliance (AMCs), the navigational database must be valid for the current aeronautical information regulation and control (AIRAC) cycle.</t>
  </si>
  <si>
    <t>062.07.04.04.01</t>
  </si>
  <si>
    <t>AMC2 CAT.OP.MPA.175;
ICAO Doc 9613, Vol. II, Part B, Chapter 2, 2.3.6</t>
  </si>
  <si>
    <t>Requirements of specific RNAV and RNP specifications</t>
  </si>
  <si>
    <t>062.07.05.00</t>
  </si>
  <si>
    <t>RNAV 10</t>
  </si>
  <si>
    <t>062.07.05.01</t>
  </si>
  <si>
    <t>State that RNAV 10 requires that aircraft operating in oceanic and remote areas be equipped with at least two independent and serviceable long-range navigation systems (LRNSs) comprising an INS, an inertial reference system (IRS)/flight management system (FMS) or a GNSS.</t>
  </si>
  <si>
    <t>062.07.05.01.01</t>
  </si>
  <si>
    <t>ICAO Doc 9613, Vol. II, Part B, Chapter 1, 1.3.4</t>
  </si>
  <si>
    <t>State that operators may extend their RNAV 10 navigation capability time by updating.</t>
  </si>
  <si>
    <t>062.07.05.01.02</t>
  </si>
  <si>
    <t>ICAO Doc 9613, Vol. II, Part B, Chapter 1, 1.3.9.7</t>
  </si>
  <si>
    <t>RNAV 5</t>
  </si>
  <si>
    <t>062.07.05.02</t>
  </si>
  <si>
    <t>State that manual data entry is acceptable for RNAV 5.</t>
  </si>
  <si>
    <t>062.07.05.02.01</t>
  </si>
  <si>
    <t>ICAO Doc 9613, Vol. II, Part B, Chapter 2, 2.2.5.3</t>
  </si>
  <si>
    <t>RNAV 1/RNAV 2/RNP 1/RNP 2</t>
  </si>
  <si>
    <t>062.07.05.03</t>
  </si>
  <si>
    <t>State that pilots must not fly an RNAV 1, RNAV 2, RNP 1 or RNP 2 standard instrument departure (SID) or standard instrument arrival (STAR) unless it is retrievable by route name from the on-board navigation database and conforms to the charted route.</t>
  </si>
  <si>
    <t>062.07.05.03.01</t>
  </si>
  <si>
    <t>ICAO Doc 9613, Vol. II, Part B, Chapter 3, 3.3.4.5.4, Part C, Chapter 2, 2.3.4.4.4, and Chapter 3, 3.3.4.4.4, and Appendix 1 to Part C, 5.4</t>
  </si>
  <si>
    <t>State that the route may subsequently be modified through the insertion (from the database) or deletion of specific waypoints in response to ATC clearances.</t>
  </si>
  <si>
    <t>062.07.05.03.02</t>
  </si>
  <si>
    <t>ICAO Doc 9613, Vol. II, Part B, Chapter 3, 3.3.4.5.4, Part C, Chapter 2, 2.3.4.4.4, and Chapter 3, 3.3.4.4.4</t>
  </si>
  <si>
    <t>State that the manual entry, or creation of new waypoints by manual entry, of either latitude and longitude or place/bearing/distance values is not permitted.</t>
  </si>
  <si>
    <t>062.07.05.03.03</t>
  </si>
  <si>
    <t>ICAO Doc 9613, Vol. II, Part B, Chapter 3, 3.3.4.5.4, 3.3.4.5.5, 3.3.4.7.2, 3.3.4.7.4, Part C, Chapter 2, 2.3.4.4.4, Chapter 3, 3.3.4.4.4</t>
  </si>
  <si>
    <t>062.07.05.04</t>
  </si>
  <si>
    <t>Required navigation performance approach (RNP APCH)</t>
  </si>
  <si>
    <t>062.07.05.05</t>
  </si>
  <si>
    <t>State that pilots must not fly an RNP APCH unless it is retrievable by procedure name from the on-board navigation database and conforms to the charted procedure.</t>
  </si>
  <si>
    <t>062.07.05.05.01</t>
  </si>
  <si>
    <t>ICAO Doc 9613, Vol. II, Part C, Chapter 5, Section B, 5.3.3.3.1.2</t>
  </si>
  <si>
    <t>State that an RNP APCH to LNAV minima is a non-precision IAP designed for two-dimensional approach operations.</t>
  </si>
  <si>
    <t>062.07.05.05.02</t>
  </si>
  <si>
    <t>ICAO Doc 8168, Vol. I, Attachment B, 7.4.1, Table B-2</t>
  </si>
  <si>
    <t>State that an RNP APCH to lateral navigation (LNAV)/vertical navigation (VNAV) minima has lateral guidance based on GNSS and vertical guidance based on either SBAS or barometric vertical navigation (Baro-VNAV).</t>
  </si>
  <si>
    <t>062.07.05.05.03</t>
  </si>
  <si>
    <t>ICAO Doc 9613, Vol. II, Part C, Chapter 5, Section A, 5.3.1</t>
  </si>
  <si>
    <t>State that an RNP APCH to LNAV/VNAV minima may only be conducted with vertical guidance certified for the purpose.</t>
  </si>
  <si>
    <t>062.07.05.05.04</t>
  </si>
  <si>
    <t>Explain why an RNP APCH to LNAV/VNAV minima based on Baro-VNAV may only be conducted when the aerodrome temperature is within a promulgated range if the barometric input is not automatically temperature-compensated.</t>
  </si>
  <si>
    <t>062.07.05.05.05</t>
  </si>
  <si>
    <t>AMC2 CAT.OP.MPA.126</t>
  </si>
  <si>
    <t>State that the correct altimeter setting is critical for the safe conduct of an RNP APCH using Baro-VNAV.</t>
  </si>
  <si>
    <t>062.07.05.05.06</t>
  </si>
  <si>
    <t>AMC2 CAT.OP.MPA.126;
ICAO Doc 9613, Vol. II, Attachment B, 1.</t>
  </si>
  <si>
    <t>State that an RNP APCH to LNAV/VNAV minima is a three-dimensional operation.</t>
  </si>
  <si>
    <t>062.07.05.05.07</t>
  </si>
  <si>
    <t>State that an RNP APCH to localiser performance with vertical guidance (LPV) minima is a three-dimensional operation.</t>
  </si>
  <si>
    <t>062.07.05.05.08</t>
  </si>
  <si>
    <t>State that RNP APCH to LPV minima requires a final approach segment (FAS) data block.</t>
  </si>
  <si>
    <t>062.07.05.05.09</t>
  </si>
  <si>
    <t>ICAO Doc 9613, Vol. II, Part C, Chapter 5, Section B, 5.2.6, 5.3.3.3.1.2</t>
  </si>
  <si>
    <t>State that RNP approaches to LPV minima require SBAS.</t>
  </si>
  <si>
    <t>062.07.05.05.10</t>
  </si>
  <si>
    <t>State that the FAS data block is a standard data format to describe the final approach path.</t>
  </si>
  <si>
    <t>062.07.05.05.11</t>
  </si>
  <si>
    <t>ICAO Doc 9613, Vol. II, Part C, Chapter 5, Section B, 5.1.2, 5.2.6</t>
  </si>
  <si>
    <t>Required navigation performance authorisation required approach (RNP AR APCH)</t>
  </si>
  <si>
    <t>062.07.05.06</t>
  </si>
  <si>
    <t>State that RNP AR APCH requires authorisation.</t>
  </si>
  <si>
    <t>062.07.05.06.01</t>
  </si>
  <si>
    <t>ARO.OPS.240;
SPA.PBN.100;
GM1 SPA.PBN.100, Table 1;
ICAO Doc 9613, Vol. II, Part C, Chapter 6, 6.2</t>
  </si>
  <si>
    <t>Advanced required navigation performance (A-RNP)</t>
  </si>
  <si>
    <t>062.07.05.07</t>
  </si>
  <si>
    <t>State that A-RNP incorporates the navigation specifications RNAV 5, RNAV 2, RNAV 1, RNP 2, RNP 1 and RNP APCH.</t>
  </si>
  <si>
    <t>062.07.05.07.01</t>
  </si>
  <si>
    <t>ICAO Doc 9613, Vol. II, Part C, Appendix to Chapter 4, Table II-C-4-App-1</t>
  </si>
  <si>
    <t>PBN point-in-space (PinS) departure</t>
  </si>
  <si>
    <t>062.07.05.08</t>
  </si>
  <si>
    <t>State that a PinS departure is a departure procedure designed for helicopters only.</t>
  </si>
  <si>
    <t>062.07.05.08.01</t>
  </si>
  <si>
    <t>ICAO Doc 8168, Vol. II, Part IV, Chapter 1, 1.3</t>
  </si>
  <si>
    <t>State that a PinS departure procedure includes either a ‘proceed VFR’ or a ‘proceed visually’ instruction from the landing location to the initial departure fix (IDF).</t>
  </si>
  <si>
    <t>062.07.05.08.02</t>
  </si>
  <si>
    <t>ICAO Doc 8168, Vol. II, Part IV, Chapter 1, 1.3.1.1</t>
  </si>
  <si>
    <t>Recognise the differences in the instructions ‘proceed VFR’ and ‘proceed visually’.</t>
  </si>
  <si>
    <t>062.07.05.08.03</t>
  </si>
  <si>
    <t>PBN point-in-space (PinS) approach</t>
  </si>
  <si>
    <t>062.07.05.09</t>
  </si>
  <si>
    <t>State that a PinS approach procedure is an instrument RNP APCH procedure designed for helicopters only, and that it may be published with LNAV minima or LPV minima.</t>
  </si>
  <si>
    <t>062.07.05.09.01</t>
  </si>
  <si>
    <t>ICAO Doc 8168, Vol. II, Part IV, Chapter 2, 2.1, and Chapter 3, 3.1</t>
  </si>
  <si>
    <t>State that a PinS approach procedure includes either a ‘proceed VFR’ or a ‘proceed visually’ instruction from the missed approach point (MAPt) to a landing location.</t>
  </si>
  <si>
    <t>062.07.05.09.02</t>
  </si>
  <si>
    <t>ICAO Doc 8168, Vol. I, Part II, Section 7, Chapter 3, 3.2.1</t>
  </si>
  <si>
    <t>Recognise the differences between ‘proceed VFR’ and ‘proceed visually’.</t>
  </si>
  <si>
    <t>062.07.05.09.03</t>
  </si>
  <si>
    <t>ICAO Doc 8168, Vol. II, Part IV, Chapter 1, 1.3.1, 1.3.3 - 1.3.5, Chapter 2, 2.9, 2.10</t>
  </si>
  <si>
    <t>United Nations
Office for Outer Space Affairs, The Interoperable 
Global Navigation 
Satellite Systems
Space Service Volume, https://www.unoosa.org/res/oosadoc/data/documents/2018/stspace/stspace75_0_html/st_space_75E.pdf</t>
  </si>
  <si>
    <t>ICAO Annex 10, Vol. I, Attachment D, 3.2, 4.2</t>
  </si>
  <si>
    <t>127 entries added / amended</t>
  </si>
  <si>
    <t xml:space="preserve">AMC4 CAT.OP.MPA.126 Performance-based navigation; AMC2 SPA.PBN.105(d) PBN operational approval;
ICAO Doc 9613, Vol. II, Part A, Chapter 2, 2.2.1, and Part C, Chapter 1, 1.3.3.7.9
</t>
  </si>
  <si>
    <t>ICAO Doc 10037 GOLD</t>
  </si>
  <si>
    <t>Date: 17/12/2025</t>
  </si>
  <si>
    <t>Entry added/amended in TK version</t>
  </si>
  <si>
    <r>
      <rPr>
        <b/>
        <sz val="11"/>
        <color theme="1"/>
        <rFont val="Calibri"/>
        <family val="2"/>
        <scheme val="minor"/>
      </rPr>
      <t>Entry added / amended in TK version</t>
    </r>
    <r>
      <rPr>
        <sz val="11"/>
        <color theme="1"/>
        <rFont val="Calibri"/>
        <family val="2"/>
        <scheme val="minor"/>
      </rPr>
      <t>: indicates when the entry was added or amended</t>
    </r>
  </si>
  <si>
    <t>ICAO Doc 9849, Chapter 4, 4.2,
ICAO Doc 9613, Glossary</t>
  </si>
  <si>
    <t>ICAO Annex 10, Vol. I, Attachment D, 5.1,
ICAO Doc 9613, Vol. II, Part C, Chapter 5, Section A, 5.3.4.3.4
ICAO Doc 9849, Chapter 4, 4.2.1.5</t>
  </si>
  <si>
    <t>The LO is no longer in line with the current provisions of ICAO Annex 14, Volume 1, Chapter 2, 2.6 Strength of pavements. The ECQB/Subject 010 does not cover this LO.</t>
  </si>
  <si>
    <t>EU provisions on pavement strength are not aligned with the latest provisions in ICAO Annex 14, Volume 1, Chapter 2, 2.6 Strength of pavements. As of end 2025 pavement strength in the EU Member States is still determined using the ACN / PCN. See ADR.OPS.A.005, ADR.OPS.C.011 and related AMC/GM. The LO remains in use pending amendments to the EU provisions on pavement strength.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</si>
</sst>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0"/>
      <name val="Calibri"/>
      <family val="2"/>
      <scheme val="minor"/>
    </font>
    <font>
      <sz val="10"/>
      <name val="Calibri"/>
      <family val="2"/>
      <scheme val="minor"/>
    </font>
    <font>
      <b/>
      <sz val="9"/>
      <name val="Calibri"/>
      <family val="2"/>
      <scheme val="minor"/>
    </font>
    <font>
      <sz val="10"/>
      <color theme="1"/>
      <name val="Calibri"/>
      <family val="2"/>
      <scheme val="minor"/>
    </font>
    <font>
      <b/>
      <sz val="10"/>
      <color theme="1"/>
      <name val="Calibri"/>
      <family val="2"/>
      <scheme val="minor"/>
    </font>
    <font>
      <b/>
      <i/>
      <sz val="10"/>
      <color theme="1"/>
      <name val="Calibri"/>
      <family val="2"/>
      <scheme val="minor"/>
    </font>
    <font>
      <u/>
      <sz val="11"/>
      <color theme="10"/>
      <name val="Calibri"/>
      <family val="2"/>
      <scheme val="minor"/>
    </font>
    <font>
      <sz val="10"/>
      <color rgb="FFFF0000"/>
      <name val="Calibri"/>
      <family val="2"/>
      <scheme val="minor"/>
    </font>
    <font>
      <b/>
      <i/>
      <sz val="10"/>
      <color rgb="FF000000"/>
      <name val="Calibri"/>
      <family val="2"/>
      <scheme val="minor"/>
    </font>
    <font>
      <strike/>
      <sz val="10"/>
      <color rgb="FF000000"/>
      <name val="Calibri"/>
      <family val="2"/>
      <scheme val="minor"/>
    </font>
    <font>
      <sz val="10"/>
      <color rgb="FF000000"/>
      <name val="Calibri"/>
      <family val="2"/>
      <scheme val="minor"/>
    </font>
    <font>
      <b/>
      <strike/>
      <sz val="10"/>
      <color rgb="FF000000"/>
      <name val="Calibri"/>
      <family val="2"/>
      <scheme val="minor"/>
    </font>
    <font>
      <sz val="9"/>
      <color theme="1"/>
      <name val="Calibri"/>
      <family val="2"/>
      <scheme val="minor"/>
    </font>
    <font>
      <sz val="11"/>
      <color theme="1"/>
      <name val="Calibri"/>
      <family val="2"/>
      <scheme val="minor"/>
    </font>
    <font>
      <b/>
      <i/>
      <sz val="11"/>
      <color theme="1"/>
      <name val="Calibri"/>
      <family val="2"/>
      <scheme val="minor"/>
    </font>
    <font>
      <b/>
      <sz val="11"/>
      <color theme="1"/>
      <name val="Calibri"/>
      <family val="2"/>
      <scheme val="minor"/>
    </font>
    <font>
      <strike/>
      <sz val="10"/>
      <color rgb="FFFF0000"/>
      <name val="Calibri"/>
      <family val="2"/>
      <scheme val="minor"/>
    </font>
    <font>
      <vertAlign val="subscript"/>
      <sz val="10"/>
      <color theme="1"/>
      <name val="Calibri"/>
      <family val="2"/>
      <scheme val="minor"/>
    </font>
    <font>
      <b/>
      <i/>
      <vertAlign val="subscript"/>
      <sz val="10"/>
      <color theme="1"/>
      <name val="Calibri"/>
      <family val="2"/>
      <scheme val="minor"/>
    </font>
    <font>
      <strike/>
      <sz val="10"/>
      <color theme="1"/>
      <name val="Calibri"/>
      <family val="2"/>
      <scheme val="minor"/>
    </font>
    <font>
      <strike/>
      <sz val="10"/>
      <name val="Calibri"/>
      <family val="2"/>
      <scheme val="minor"/>
    </font>
    <font>
      <sz val="11"/>
      <name val="Calibri"/>
      <family val="2"/>
      <scheme val="minor"/>
    </font>
    <font>
      <b/>
      <i/>
      <strike/>
      <sz val="10"/>
      <color theme="1"/>
      <name val="Calibri"/>
      <family val="2"/>
      <scheme val="minor"/>
    </font>
    <font>
      <b/>
      <sz val="14"/>
      <color theme="1"/>
      <name val="Calibri"/>
      <family val="2"/>
      <scheme val="minor"/>
    </font>
    <font>
      <b/>
      <sz val="12"/>
      <color theme="1"/>
      <name val="Calibri"/>
      <family val="2"/>
      <scheme val="minor"/>
    </font>
    <font>
      <b/>
      <sz val="11"/>
      <name val="Calibri"/>
      <family val="2"/>
      <scheme val="minor"/>
    </font>
    <font>
      <u/>
      <sz val="11"/>
      <color theme="4"/>
      <name val="Calibri"/>
      <family val="2"/>
      <scheme val="minor"/>
    </font>
    <font>
      <i/>
      <sz val="10"/>
      <color theme="1"/>
      <name val="Calibri"/>
      <family val="2"/>
      <scheme val="minor"/>
    </font>
    <font>
      <u/>
      <sz val="10"/>
      <color theme="10"/>
      <name val="Calibri"/>
      <family val="2"/>
      <scheme val="minor"/>
    </font>
    <font>
      <i/>
      <sz val="10"/>
      <color rgb="FFFF0000"/>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rgb="FFFFC000"/>
        <bgColor indexed="64"/>
      </patternFill>
    </fill>
    <fill>
      <patternFill patternType="solid">
        <fgColor rgb="FFC198E0"/>
        <bgColor indexed="64"/>
      </patternFill>
    </fill>
    <fill>
      <patternFill patternType="solid">
        <fgColor theme="4" tint="0.39997558519241921"/>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s>
  <cellStyleXfs count="4">
    <xf numFmtId="0" fontId="0" fillId="0" borderId="0"/>
    <xf numFmtId="0" fontId="7" fillId="0" borderId="0" applyNumberFormat="0" applyFill="0" applyBorder="0" applyAlignment="0" applyProtection="0"/>
    <xf numFmtId="0" fontId="14" fillId="0" borderId="0"/>
    <xf numFmtId="0" fontId="7" fillId="0" borderId="0" applyNumberFormat="0" applyFill="0" applyBorder="0" applyAlignment="0" applyProtection="0"/>
  </cellStyleXfs>
  <cellXfs count="95">
    <xf numFmtId="0" fontId="0" fillId="0" borderId="0" xfId="0"/>
    <xf numFmtId="0" fontId="1" fillId="2" borderId="1" xfId="0" applyFont="1" applyFill="1" applyBorder="1" applyAlignment="1">
      <alignment horizontal="center" vertical="center" textRotation="90" wrapText="1"/>
    </xf>
    <xf numFmtId="0" fontId="2" fillId="0" borderId="0" xfId="0" applyFont="1" applyAlignment="1">
      <alignment horizontal="center" vertical="top" wrapText="1"/>
    </xf>
    <xf numFmtId="0" fontId="3" fillId="3" borderId="1" xfId="0" applyFont="1" applyFill="1" applyBorder="1" applyAlignment="1">
      <alignment horizontal="center" vertical="center" textRotation="90" wrapText="1"/>
    </xf>
    <xf numFmtId="0" fontId="3" fillId="3" borderId="2" xfId="0" applyFont="1" applyFill="1" applyBorder="1" applyAlignment="1">
      <alignment horizontal="center" vertical="center" textRotation="90" wrapText="1"/>
    </xf>
    <xf numFmtId="0" fontId="3" fillId="4" borderId="3" xfId="0" applyFont="1" applyFill="1" applyBorder="1" applyAlignment="1">
      <alignment horizontal="center" vertical="center" textRotation="90" wrapText="1"/>
    </xf>
    <xf numFmtId="0" fontId="3" fillId="5" borderId="4" xfId="0" applyFont="1" applyFill="1" applyBorder="1" applyAlignment="1">
      <alignment horizontal="center" vertical="center" textRotation="90" wrapText="1"/>
    </xf>
    <xf numFmtId="0" fontId="4" fillId="0" borderId="0" xfId="0" applyFont="1" applyAlignment="1">
      <alignment horizontal="center" vertical="top" wrapText="1"/>
    </xf>
    <xf numFmtId="0" fontId="4" fillId="2" borderId="0" xfId="0" applyFont="1" applyFill="1" applyAlignment="1">
      <alignment horizontal="center" vertical="top" wrapText="1"/>
    </xf>
    <xf numFmtId="0" fontId="5" fillId="0" borderId="0" xfId="0" applyFont="1" applyAlignment="1">
      <alignment horizontal="left" vertical="top" wrapText="1"/>
    </xf>
    <xf numFmtId="0" fontId="5" fillId="0" borderId="0" xfId="0" applyFont="1" applyAlignment="1">
      <alignment horizontal="center" vertical="top" wrapText="1"/>
    </xf>
    <xf numFmtId="0" fontId="5" fillId="0" borderId="5"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5" fillId="0" borderId="0" xfId="0" applyFont="1" applyAlignment="1">
      <alignment vertical="top" wrapText="1"/>
    </xf>
    <xf numFmtId="0" fontId="5" fillId="0" borderId="7"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6" fillId="0" borderId="0" xfId="0" applyFont="1" applyAlignment="1">
      <alignment horizontal="left" vertical="top" wrapText="1"/>
    </xf>
    <xf numFmtId="0" fontId="6" fillId="0" borderId="0" xfId="0" applyFont="1" applyAlignment="1">
      <alignment horizontal="center" vertical="top" wrapText="1"/>
    </xf>
    <xf numFmtId="0" fontId="6" fillId="0" borderId="7" xfId="0" applyFont="1" applyBorder="1" applyAlignment="1">
      <alignment horizontal="center" vertical="top" wrapText="1"/>
    </xf>
    <xf numFmtId="0" fontId="4" fillId="0" borderId="0" xfId="0" applyFont="1" applyAlignment="1">
      <alignment horizontal="left" vertical="top" wrapText="1"/>
    </xf>
    <xf numFmtId="0" fontId="7" fillId="0" borderId="0" xfId="1" applyAlignment="1">
      <alignment horizontal="center" vertical="top" wrapText="1"/>
    </xf>
    <xf numFmtId="0" fontId="8" fillId="0" borderId="0" xfId="0" applyFont="1" applyAlignment="1">
      <alignment horizontal="center" vertical="top" wrapText="1"/>
    </xf>
    <xf numFmtId="0" fontId="13" fillId="0" borderId="7" xfId="0" applyFont="1" applyBorder="1" applyAlignment="1">
      <alignment horizontal="center" vertical="top" wrapText="1"/>
    </xf>
    <xf numFmtId="0" fontId="13" fillId="0" borderId="0" xfId="0" applyFont="1" applyAlignment="1">
      <alignment horizontal="center" vertical="top" wrapText="1"/>
    </xf>
    <xf numFmtId="0" fontId="0" fillId="0" borderId="0" xfId="0" applyAlignment="1">
      <alignment vertical="top"/>
    </xf>
    <xf numFmtId="0" fontId="0" fillId="0" borderId="0" xfId="0" applyAlignment="1">
      <alignment horizontal="center" vertical="top"/>
    </xf>
    <xf numFmtId="0" fontId="0" fillId="0" borderId="0" xfId="0" applyAlignment="1">
      <alignment horizontal="center" vertical="top" wrapText="1"/>
    </xf>
    <xf numFmtId="0" fontId="4" fillId="0" borderId="0" xfId="0" applyFont="1" applyAlignment="1">
      <alignment horizontal="center" vertical="top"/>
    </xf>
    <xf numFmtId="0" fontId="4" fillId="0" borderId="7" xfId="0" applyFont="1" applyBorder="1" applyAlignment="1">
      <alignment horizontal="center" vertical="top"/>
    </xf>
    <xf numFmtId="0" fontId="0" fillId="0" borderId="8" xfId="0" applyBorder="1" applyAlignment="1">
      <alignment horizontal="center" vertical="top"/>
    </xf>
    <xf numFmtId="0" fontId="0" fillId="0" borderId="7" xfId="0" applyBorder="1" applyAlignment="1">
      <alignment horizontal="center" vertical="top"/>
    </xf>
    <xf numFmtId="0" fontId="0" fillId="2" borderId="0" xfId="0" applyFill="1" applyAlignment="1">
      <alignment horizontal="center" vertical="top"/>
    </xf>
    <xf numFmtId="0" fontId="15" fillId="0" borderId="7" xfId="0" applyFont="1" applyBorder="1" applyAlignment="1">
      <alignment horizontal="center" vertical="top"/>
    </xf>
    <xf numFmtId="0" fontId="6" fillId="0" borderId="0" xfId="0" applyFont="1" applyAlignment="1">
      <alignment horizontal="center" vertical="top"/>
    </xf>
    <xf numFmtId="0" fontId="16" fillId="0" borderId="7" xfId="0" applyFont="1" applyBorder="1" applyAlignment="1">
      <alignment horizontal="center" vertical="top"/>
    </xf>
    <xf numFmtId="0" fontId="5" fillId="0" borderId="0" xfId="0" applyFont="1" applyAlignment="1">
      <alignment horizontal="center" vertical="top"/>
    </xf>
    <xf numFmtId="0" fontId="17" fillId="6" borderId="0" xfId="0" applyFont="1" applyFill="1" applyAlignment="1">
      <alignment horizontal="center" vertical="top"/>
    </xf>
    <xf numFmtId="0" fontId="8" fillId="6" borderId="0" xfId="0" applyFont="1" applyFill="1" applyAlignment="1">
      <alignment horizontal="center" vertical="top"/>
    </xf>
    <xf numFmtId="0" fontId="17" fillId="6" borderId="7" xfId="0" applyFont="1" applyFill="1" applyBorder="1" applyAlignment="1">
      <alignment horizontal="center" vertical="top"/>
    </xf>
    <xf numFmtId="0" fontId="0" fillId="0" borderId="6" xfId="0" applyBorder="1" applyAlignment="1">
      <alignment horizontal="center" vertical="top"/>
    </xf>
    <xf numFmtId="0" fontId="0" fillId="0" borderId="5" xfId="0" applyBorder="1" applyAlignment="1">
      <alignment horizontal="center" vertical="top"/>
    </xf>
    <xf numFmtId="0" fontId="16" fillId="0" borderId="5" xfId="0" applyFont="1" applyBorder="1" applyAlignment="1">
      <alignment horizontal="center" vertical="top"/>
    </xf>
    <xf numFmtId="0" fontId="0" fillId="0" borderId="0" xfId="0" applyAlignment="1">
      <alignment horizontal="left" vertical="top" wrapText="1"/>
    </xf>
    <xf numFmtId="0" fontId="4" fillId="0" borderId="7" xfId="0" applyFont="1" applyBorder="1" applyAlignment="1">
      <alignment horizontal="left" vertical="top" wrapText="1"/>
    </xf>
    <xf numFmtId="0" fontId="6" fillId="0" borderId="7" xfId="0" applyFont="1" applyBorder="1" applyAlignment="1">
      <alignment horizontal="left" vertical="top" wrapText="1"/>
    </xf>
    <xf numFmtId="0" fontId="5" fillId="0" borderId="7" xfId="0" applyFont="1" applyBorder="1" applyAlignment="1">
      <alignment horizontal="left" vertical="top" wrapText="1"/>
    </xf>
    <xf numFmtId="0" fontId="5" fillId="0" borderId="5" xfId="0" applyFont="1" applyBorder="1" applyAlignment="1">
      <alignment horizontal="left" vertical="top" wrapText="1"/>
    </xf>
    <xf numFmtId="0" fontId="4" fillId="0" borderId="0" xfId="0" applyFont="1"/>
    <xf numFmtId="0" fontId="0" fillId="0" borderId="0" xfId="0" applyAlignment="1">
      <alignment horizontal="left" wrapText="1"/>
    </xf>
    <xf numFmtId="0" fontId="4" fillId="0" borderId="0" xfId="0" applyFont="1" applyAlignment="1">
      <alignment vertical="center"/>
    </xf>
    <xf numFmtId="0" fontId="0" fillId="0" borderId="7" xfId="0" applyBorder="1" applyAlignment="1">
      <alignment horizontal="left" vertical="top" wrapText="1"/>
    </xf>
    <xf numFmtId="0" fontId="2" fillId="0" borderId="0" xfId="0" applyFont="1" applyAlignment="1">
      <alignment horizontal="center" vertical="top"/>
    </xf>
    <xf numFmtId="0" fontId="2" fillId="0" borderId="0" xfId="0" applyFont="1" applyAlignment="1">
      <alignment horizontal="left" vertical="top" wrapText="1"/>
    </xf>
    <xf numFmtId="0" fontId="4" fillId="0" borderId="9" xfId="0" applyFont="1" applyBorder="1" applyAlignment="1">
      <alignment horizontal="left" vertical="top" wrapText="1"/>
    </xf>
    <xf numFmtId="0" fontId="22" fillId="0" borderId="0" xfId="0" applyFont="1" applyAlignment="1">
      <alignment horizontal="center" vertical="top"/>
    </xf>
    <xf numFmtId="0" fontId="4" fillId="2" borderId="0" xfId="0" applyFont="1" applyFill="1" applyAlignment="1">
      <alignment horizontal="center" vertical="top"/>
    </xf>
    <xf numFmtId="0" fontId="11" fillId="0" borderId="0" xfId="0" applyFont="1" applyAlignment="1">
      <alignment horizontal="center" vertical="top"/>
    </xf>
    <xf numFmtId="0" fontId="11" fillId="0" borderId="8" xfId="0" applyFont="1" applyBorder="1" applyAlignment="1">
      <alignment horizontal="center" vertical="top"/>
    </xf>
    <xf numFmtId="0" fontId="4" fillId="0" borderId="8" xfId="0" applyFont="1" applyBorder="1" applyAlignment="1">
      <alignment horizontal="center" vertical="top"/>
    </xf>
    <xf numFmtId="0" fontId="2" fillId="0" borderId="7" xfId="0" applyFont="1" applyBorder="1" applyAlignment="1">
      <alignment horizontal="center" vertical="top" wrapText="1"/>
    </xf>
    <xf numFmtId="0" fontId="13" fillId="0" borderId="0" xfId="0" applyFont="1" applyAlignment="1">
      <alignment horizontal="center" vertical="top"/>
    </xf>
    <xf numFmtId="0" fontId="13" fillId="0" borderId="7" xfId="0" applyFont="1"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6" fillId="0" borderId="7" xfId="0" applyFont="1" applyBorder="1" applyAlignment="1">
      <alignment horizontal="center" vertical="top"/>
    </xf>
    <xf numFmtId="0" fontId="5" fillId="0" borderId="7" xfId="0" applyFont="1" applyBorder="1" applyAlignment="1">
      <alignment horizontal="center" vertical="top"/>
    </xf>
    <xf numFmtId="0" fontId="5" fillId="0" borderId="5" xfId="0" applyFont="1" applyBorder="1" applyAlignment="1">
      <alignment horizontal="center" vertical="top"/>
    </xf>
    <xf numFmtId="0" fontId="24" fillId="0" borderId="1" xfId="0" applyFont="1" applyBorder="1" applyAlignment="1">
      <alignment vertical="top"/>
    </xf>
    <xf numFmtId="0" fontId="16" fillId="0" borderId="0" xfId="0" applyFont="1" applyAlignment="1">
      <alignment vertical="center"/>
    </xf>
    <xf numFmtId="0" fontId="25" fillId="0" borderId="0" xfId="0" applyFont="1" applyAlignment="1">
      <alignment horizontal="center" vertical="center"/>
    </xf>
    <xf numFmtId="0" fontId="26" fillId="0" borderId="0" xfId="0" applyFont="1" applyAlignment="1">
      <alignment vertical="top" wrapText="1"/>
    </xf>
    <xf numFmtId="0" fontId="16" fillId="0" borderId="0" xfId="0" applyFont="1" applyAlignment="1">
      <alignment horizontal="left" vertical="top"/>
    </xf>
    <xf numFmtId="14" fontId="26" fillId="0" borderId="0" xfId="0" applyNumberFormat="1" applyFont="1" applyAlignment="1">
      <alignment horizontal="left" vertical="top"/>
    </xf>
    <xf numFmtId="0" fontId="16" fillId="0" borderId="0" xfId="0" applyFont="1" applyAlignment="1">
      <alignment horizontal="left" vertical="top" wrapText="1"/>
    </xf>
    <xf numFmtId="0" fontId="0" fillId="0" borderId="0" xfId="0" applyAlignment="1">
      <alignment vertical="center" wrapText="1"/>
    </xf>
    <xf numFmtId="0" fontId="28" fillId="0" borderId="0" xfId="0" applyFont="1" applyAlignment="1">
      <alignment vertical="top" wrapText="1"/>
    </xf>
    <xf numFmtId="0" fontId="0" fillId="0" borderId="0" xfId="0" applyAlignment="1">
      <alignment wrapText="1"/>
    </xf>
    <xf numFmtId="0" fontId="0" fillId="0" borderId="0" xfId="0" applyAlignment="1">
      <alignment vertical="top" wrapText="1"/>
    </xf>
    <xf numFmtId="0" fontId="29" fillId="0" borderId="0" xfId="1" applyFont="1" applyAlignment="1">
      <alignment horizontal="center" vertical="top" wrapText="1"/>
    </xf>
    <xf numFmtId="0" fontId="8" fillId="0" borderId="0" xfId="2" applyFont="1" applyAlignment="1">
      <alignment horizontal="center" vertical="top" wrapText="1"/>
    </xf>
    <xf numFmtId="0" fontId="7" fillId="0" borderId="0" xfId="3" applyAlignment="1">
      <alignment horizontal="center" vertical="top" wrapText="1"/>
    </xf>
    <xf numFmtId="0" fontId="4" fillId="0" borderId="0" xfId="2" applyFont="1" applyAlignment="1">
      <alignment horizontal="center" vertical="top" wrapText="1"/>
    </xf>
    <xf numFmtId="0" fontId="29" fillId="0" borderId="0" xfId="3" applyFont="1" applyAlignment="1">
      <alignment horizontal="center" vertical="top" wrapText="1"/>
    </xf>
    <xf numFmtId="0" fontId="2" fillId="0" borderId="0" xfId="2" applyFont="1" applyAlignment="1">
      <alignment horizontal="center" vertical="top" wrapText="1"/>
    </xf>
    <xf numFmtId="0" fontId="0" fillId="0" borderId="0" xfId="0" applyAlignment="1">
      <alignment horizontal="left" vertical="top" wrapText="1"/>
    </xf>
    <xf numFmtId="0" fontId="4" fillId="0" borderId="0" xfId="0" applyFont="1" applyAlignment="1">
      <alignment horizontal="left" vertical="top"/>
    </xf>
    <xf numFmtId="0" fontId="2" fillId="0" borderId="7" xfId="0" applyFont="1" applyBorder="1" applyAlignment="1">
      <alignment horizontal="center" vertical="top"/>
    </xf>
    <xf numFmtId="0" fontId="22" fillId="0" borderId="0" xfId="0" applyFont="1" applyAlignment="1">
      <alignment vertical="top"/>
    </xf>
    <xf numFmtId="0" fontId="11" fillId="0" borderId="7" xfId="0" applyFont="1" applyBorder="1" applyAlignment="1">
      <alignment horizontal="center" vertical="top"/>
    </xf>
    <xf numFmtId="0" fontId="2" fillId="0" borderId="8" xfId="0" applyFont="1" applyBorder="1" applyAlignment="1">
      <alignment horizontal="center" vertical="top" wrapText="1"/>
    </xf>
    <xf numFmtId="0" fontId="2" fillId="0" borderId="0" xfId="0" applyFont="1" applyFill="1" applyAlignment="1">
      <alignment horizontal="center" vertical="top" wrapText="1"/>
    </xf>
    <xf numFmtId="0" fontId="24" fillId="0" borderId="0" xfId="0" applyFont="1" applyAlignment="1">
      <alignment horizontal="left" vertical="top"/>
    </xf>
    <xf numFmtId="0" fontId="0" fillId="0" borderId="0" xfId="0" applyAlignment="1">
      <alignment horizontal="left" vertical="top" wrapText="1"/>
    </xf>
  </cellXfs>
  <cellStyles count="4">
    <cellStyle name="Hyperlink" xfId="1" builtinId="8"/>
    <cellStyle name="Hyperlink 2" xfId="3" xr:uid="{8482B42D-DD69-4058-B476-E8049312A8A2}"/>
    <cellStyle name="Normal" xfId="0" builtinId="0"/>
    <cellStyle name="Normal 2" xfId="2" xr:uid="{B32DF343-E66A-4DFA-BB6E-F968BD2E463C}"/>
  </cellStyles>
  <dxfs count="729">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9" tint="0.79998168889431442"/>
        </patternFill>
      </fill>
      <alignment horizontal="center" vertical="top" textRotation="0" wrapText="1" indent="0" justifyLastLine="0" shrinkToFit="0" readingOrder="0"/>
    </dxf>
    <dxf>
      <font>
        <strike val="0"/>
        <color rgb="FF00B050"/>
      </font>
    </dxf>
    <dxf>
      <font>
        <strike val="0"/>
        <color rgb="FF00B050"/>
      </font>
    </dxf>
    <dxf>
      <font>
        <strike val="0"/>
        <color rgb="FF00B050"/>
      </font>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z val="1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1" indent="0" justifyLastLine="0" shrinkToFit="0" readingOrder="0"/>
    </dxf>
    <dxf>
      <font>
        <b val="0"/>
        <i val="0"/>
        <strike val="0"/>
        <outline val="0"/>
        <shadow val="0"/>
        <u val="none"/>
        <vertAlign val="baseline"/>
        <sz val="10"/>
        <color auto="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z val="1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sz val="10"/>
      </font>
      <alignment horizontal="left" vertical="top" textRotation="0" wrapText="1" indent="0" justifyLastLine="0" shrinkToFit="0" readingOrder="0"/>
    </dxf>
    <dxf>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family val="2"/>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alignment horizontal="center" vertical="top"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z val="1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sz val="10"/>
      </font>
      <alignment horizontal="left" vertical="top" textRotation="0" wrapText="1"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1" indent="0" justifyLastLine="0" shrinkToFit="0" readingOrder="0"/>
    </dxf>
    <dxf>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dxf>
    <dxf>
      <font>
        <strike val="0"/>
        <outline val="0"/>
        <shadow val="0"/>
        <u val="none"/>
        <vertAlign val="baseline"/>
        <sz val="10"/>
        <color auto="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1" indent="0" justifyLastLine="0" shrinkToFit="0" readingOrder="0"/>
    </dxf>
    <dxf>
      <font>
        <strike val="0"/>
        <outline val="0"/>
        <shadow val="0"/>
        <u val="none"/>
        <vertAlign val="baseline"/>
        <sz val="10"/>
        <color auto="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outline val="0"/>
        <shadow val="0"/>
        <u val="none"/>
        <vertAlign val="baseline"/>
        <sz val="10"/>
        <color auto="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1" indent="0" justifyLastLine="0" shrinkToFit="0" readingOrder="0"/>
    </dxf>
    <dxf>
      <font>
        <b val="0"/>
        <i val="0"/>
      </font>
      <alignment horizontal="center" vertical="top" textRotation="0" wrapText="0" indent="0" justifyLastLine="0" shrinkToFit="0" readingOrder="0"/>
      <border diagonalUp="0" diagonalDown="0" outline="0">
        <left style="thin">
          <color indexed="64"/>
        </left>
        <right/>
        <top/>
        <bottom/>
      </border>
    </dxf>
    <dxf>
      <font>
        <b val="0"/>
        <i val="0"/>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outline="0">
        <right style="thin">
          <color indexed="64"/>
        </right>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z val="10"/>
      </font>
      <alignment horizontal="center" vertical="top" textRotation="0" wrapText="0" indent="0" justifyLastLine="0" shrinkToFit="0" readingOrder="0"/>
    </dxf>
    <dxf>
      <font>
        <sz val="10"/>
      </font>
      <alignment horizontal="left" vertical="top" textRotation="0" wrapText="1" indent="0" justifyLastLine="0" shrinkToFit="0" readingOrder="0"/>
    </dxf>
    <dxf>
      <font>
        <b val="0"/>
        <i val="0"/>
      </font>
      <alignment horizontal="center" vertical="top" textRotation="0" wrapText="0" indent="0" justifyLastLine="0" shrinkToFit="0" readingOrder="0"/>
    </dxf>
    <dxf>
      <font>
        <b val="0"/>
        <i val="0"/>
        <family val="2"/>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z val="1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sz val="10"/>
      </font>
      <alignment horizontal="left" vertical="top" textRotation="0" wrapText="1" indent="0" justifyLastLine="0" shrinkToFit="0" readingOrder="0"/>
    </dxf>
    <dxf>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sz val="10"/>
      </font>
      <alignment horizontal="left" vertical="top" textRotation="0" wrapText="1" indent="0" justifyLastLine="0" shrinkToFit="0" readingOrder="0"/>
    </dxf>
    <dxf>
      <fill>
        <patternFill patternType="solid">
          <fgColor indexed="64"/>
          <bgColor theme="9" tint="0.79998168889431442"/>
        </patternFill>
      </fill>
      <alignment horizontal="center"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9" tint="0.79998168889431442"/>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amily val="2"/>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z val="10"/>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sz val="10"/>
      </font>
      <alignment horizontal="left" vertical="top" textRotation="0" wrapText="1" indent="0" justifyLastLine="0" shrinkToFit="0" readingOrder="0"/>
    </dxf>
    <dxf>
      <alignment horizontal="center" vertical="top" textRotation="0" wrapText="0" indent="0" justifyLastLine="0" shrinkToFit="0" readingOrder="0"/>
    </dxf>
    <dxf>
      <alignment horizontal="center" vertical="top" indent="0" justifyLastLine="0" shrinkToFit="0" readingOrder="0"/>
    </dxf>
    <dxf>
      <font>
        <b val="0"/>
        <i val="0"/>
        <family val="2"/>
      </font>
      <alignment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border diagonalUp="0" diagonalDown="0" outline="0">
        <left style="thin">
          <color indexed="64"/>
        </left>
        <right/>
        <top/>
        <bottom/>
      </border>
    </dxf>
    <dxf>
      <font>
        <outline val="0"/>
        <shadow val="0"/>
        <u val="none"/>
        <vertAlign val="baseline"/>
        <sz val="10"/>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1" indent="0" justifyLastLine="0" shrinkToFit="0" readingOrder="0"/>
      <border diagonalUp="0" diagonalDown="0">
        <left style="thin">
          <color indexed="64"/>
        </left>
        <right/>
        <top/>
        <bottom/>
        <vertical/>
        <horizontal/>
      </border>
    </dxf>
    <dxf>
      <font>
        <outline val="0"/>
        <shadow val="0"/>
        <u val="none"/>
        <vertAlign val="baseline"/>
        <sz val="10"/>
        <name val="Calibri"/>
        <family val="2"/>
        <scheme val="minor"/>
      </font>
      <alignment horizontal="left"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outline val="0"/>
        <shadow val="0"/>
        <u val="none"/>
        <vertAlign val="baseline"/>
        <sz val="10"/>
        <name val="Calibri"/>
        <family val="2"/>
        <scheme val="minor"/>
      </font>
      <fill>
        <patternFill patternType="solid">
          <fgColor indexed="64"/>
          <bgColor theme="9" tint="0.79998168889431442"/>
        </patternFill>
      </fill>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outline val="0"/>
        <shadow val="0"/>
        <u val="none"/>
        <vertAlign val="baseline"/>
        <sz val="10"/>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10"/>
        <color theme="1"/>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95C462A-1D32-4986-8223-F1F7257835B9}" name="Table117" displayName="Table117" ref="A7:D73" totalsRowShown="0" headerRowDxfId="728" dataDxfId="727">
  <autoFilter ref="A7:D73" xr:uid="{56CDE894-C6DF-48AB-98B8-5F851DBABDBC}"/>
  <sortState xmlns:xlrd2="http://schemas.microsoft.com/office/spreadsheetml/2017/richdata2" ref="A8:D72">
    <sortCondition ref="A7:A72"/>
  </sortState>
  <tableColumns count="4">
    <tableColumn id="1" xr3:uid="{0AC190EA-FC1A-4F01-AAC2-1B0026D37488}" name="Source title" dataDxfId="726"/>
    <tableColumn id="6" xr3:uid="{BB35024C-F2F4-427F-867C-79718B84DE23}" name="Provisions considered for ECQB 2026" dataDxfId="725"/>
    <tableColumn id="3" xr3:uid="{385A5E83-1E4B-4F84-B90E-BC62370F3637}" name="If available online" dataDxfId="724"/>
    <tableColumn id="4" xr3:uid="{C988D17C-02E8-4FAE-8A58-7112490F4D4C}" name="Entry added/amended in TK v." dataDxfId="723"/>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6FB8BF3-E00A-44BF-9181-3B283873C15A}" name="Table11018" displayName="Table11018" ref="A1:W638" totalsRowCount="1" headerRowDxfId="384" dataDxfId="383">
  <autoFilter ref="A1:W637" xr:uid="{99A21F9E-1981-487A-A2E8-8C2FBEA4EEAF}"/>
  <sortState xmlns:xlrd2="http://schemas.microsoft.com/office/spreadsheetml/2017/richdata2" ref="A2:W637">
    <sortCondition ref="A1:A637"/>
  </sortState>
  <tableColumns count="23">
    <tableColumn id="15" xr3:uid="{D74433E9-1B3F-45F1-9133-602D72CFC021}" name="Index" totalsRowLabel="Total" dataDxfId="382" totalsRowDxfId="381"/>
    <tableColumn id="14" xr3:uid="{44DA5728-5402-462C-8117-67173C5069F5}" name="2018-2019 syllabus text" dataDxfId="380" totalsRowDxfId="379"/>
    <tableColumn id="1" xr3:uid="{476B56ED-E86E-4E98-A4E6-5932E1E246C0}" name="2018-2019 syllabus reference" dataDxfId="378" totalsRowDxfId="377"/>
    <tableColumn id="2" xr3:uid="{65512D54-B339-4566-8157-BDC772BC949B}" name="2020 syllabus reference" dataDxfId="376" totalsRowDxfId="375"/>
    <tableColumn id="4" xr3:uid="{C3DEB843-593E-48A3-86D0-01CC301CE3FC}" name="2020 syllabus text" dataDxfId="374" totalsRowDxfId="373"/>
    <tableColumn id="22" xr3:uid="{848847D2-F58C-4509-9B66-58CA582138D7}" name="Renumbered" totalsRowFunction="count" dataDxfId="372" totalsRowDxfId="371"/>
    <tableColumn id="21" xr3:uid="{9AA58A1B-F50E-46DD-8274-A7C95B216067}" name="New" totalsRowFunction="count" dataDxfId="370" totalsRowDxfId="369"/>
    <tableColumn id="20" xr3:uid="{A3BA7497-A5F2-44AB-8391-FDE118338364}" name="Deleted" totalsRowFunction="count" dataDxfId="368" totalsRowDxfId="367"/>
    <tableColumn id="19" xr3:uid="{B8D44EE4-4373-45C5-A09E-BB7314090A0B}" name="Text unmodified" totalsRowFunction="count" dataDxfId="366" totalsRowDxfId="365"/>
    <tableColumn id="18" xr3:uid="{3532D26E-F371-4B65-BF62-C555F919B5EB}" name="Reworded, intent the same" totalsRowFunction="count" dataDxfId="364" totalsRowDxfId="363"/>
    <tableColumn id="17" xr3:uid="{33277AAB-278A-47B2-B1FE-B5E3FFA9B1A1}" name="Reworded, intent modified" totalsRowFunction="count" dataDxfId="362" totalsRowDxfId="361"/>
    <tableColumn id="16" xr3:uid="{C08C8147-98EE-469A-86AD-B11AE71D8E2A}" name="BK" totalsRowFunction="count" dataDxfId="360" totalsRowDxfId="359"/>
    <tableColumn id="5" xr3:uid="{2CFEB806-D198-48A6-B1AA-F10716DC7A6F}" name="ATPL(A)" totalsRowFunction="count" dataDxfId="358" totalsRowDxfId="357"/>
    <tableColumn id="6" xr3:uid="{CE440A76-1D79-4777-8A2A-1CDC55861256}" name="CPL(A)" totalsRowFunction="count" dataDxfId="356" totalsRowDxfId="355"/>
    <tableColumn id="7" xr3:uid="{CB1F7B21-9FEA-4C47-85B6-DA9AF8436B7F}" name="ATPL(H)/IR" totalsRowFunction="count" dataDxfId="354" totalsRowDxfId="353"/>
    <tableColumn id="8" xr3:uid="{BB2235B1-DAA4-4B76-8C1A-D269EA3CCA76}" name="ATPL(H)/VFR" totalsRowFunction="count" dataDxfId="352" totalsRowDxfId="351"/>
    <tableColumn id="9" xr3:uid="{8B52C931-91F8-49C6-85F7-D7C7ADB57D01}" name="CPL(H)" totalsRowFunction="count" dataDxfId="350" totalsRowDxfId="349"/>
    <tableColumn id="10" xr3:uid="{16526007-B0E0-4DDD-B923-CFC8309220C4}" name="IR" totalsRowFunction="count" dataDxfId="348" totalsRowDxfId="347"/>
    <tableColumn id="11" xr3:uid="{CB248FEA-88D0-457D-80CA-855DA9B8091D}" name="CBIR(A)" totalsRowFunction="count" dataDxfId="346" totalsRowDxfId="345"/>
    <tableColumn id="12" xr3:uid="{60FD20BC-D9B9-4E16-97A6-CE4141EBAF14}" name="BIR exam" totalsRowFunction="count" dataDxfId="344" totalsRowDxfId="343"/>
    <tableColumn id="13" xr3:uid="{A47E975E-85D9-44F4-9460-B491D2A6DED5}" name="BIR BK" totalsRowFunction="count" dataDxfId="342" totalsRowDxfId="341"/>
    <tableColumn id="26" xr3:uid="{25156DC1-1CB1-4852-9797-692F3E01DCC8}" name="Source / Comment ECQB 2026" dataDxfId="340" totalsRowDxfId="339"/>
    <tableColumn id="24" xr3:uid="{9AF9EDC9-A817-4E93-8070-62EF1EDA35FE}" name="Entry added/amended in TK version" dataDxfId="338" totalsRowDxfId="337"/>
  </tableColumns>
  <tableStyleInfo name="TableStyleLight13"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6152BD9-93A0-40BA-9696-E70201F85A35}" name="Table111" displayName="Table111" ref="A1:W190" totalsRowCount="1" headerRowDxfId="336" dataDxfId="335">
  <autoFilter ref="A1:W189" xr:uid="{1BF1973E-0673-446E-9A1E-F0A79A3602FF}"/>
  <sortState xmlns:xlrd2="http://schemas.microsoft.com/office/spreadsheetml/2017/richdata2" ref="A2:W189">
    <sortCondition ref="A1:A189"/>
  </sortState>
  <tableColumns count="23">
    <tableColumn id="15" xr3:uid="{6B94AA47-8124-464B-871D-706808042141}" name="Index" totalsRowLabel="Total" dataDxfId="334" totalsRowDxfId="333"/>
    <tableColumn id="14" xr3:uid="{E369FC3C-37C8-40BF-8DF9-AFF1A672918A}" name="2018-2019 syllabus text" dataDxfId="332" totalsRowDxfId="331"/>
    <tableColumn id="1" xr3:uid="{2771A78C-F46F-4716-808A-99BE44DF34D5}" name="2018-2019 syllabus reference" dataDxfId="330" totalsRowDxfId="329"/>
    <tableColumn id="2" xr3:uid="{575D0645-CF2A-4855-B5C2-F65CCD415859}" name="2020 syllabus reference" dataDxfId="328" totalsRowDxfId="327"/>
    <tableColumn id="4" xr3:uid="{F69BFCF8-A3E4-4041-A86E-97E7B10AB02E}" name="2020 syllabus text" dataDxfId="326" totalsRowDxfId="325"/>
    <tableColumn id="22" xr3:uid="{77FAE60C-E48D-4B12-9203-6E31D638A623}" name="Renumbered" totalsRowFunction="count" dataDxfId="324" totalsRowDxfId="323"/>
    <tableColumn id="21" xr3:uid="{FB355462-8E21-4E75-98EE-D4154CE4B108}" name="New" totalsRowFunction="count" dataDxfId="322" totalsRowDxfId="321"/>
    <tableColumn id="20" xr3:uid="{0E2BC3B8-2B47-4308-8B72-221F6BDA36E9}" name="Deleted" totalsRowFunction="count" dataDxfId="320" totalsRowDxfId="319"/>
    <tableColumn id="19" xr3:uid="{EE3E2CE4-5619-4A17-93B4-CB987DED1C92}" name="Text unmodified" totalsRowFunction="count" dataDxfId="318" totalsRowDxfId="317"/>
    <tableColumn id="18" xr3:uid="{BF2668A0-D987-4E57-A2E7-865B001823D9}" name="Reworded, intent the same" totalsRowFunction="count" dataDxfId="316" totalsRowDxfId="315"/>
    <tableColumn id="17" xr3:uid="{C5156652-2AD3-43DC-A026-E30FBF40A2BC}" name="Reworded, intent modified" totalsRowFunction="count" dataDxfId="314" totalsRowDxfId="313"/>
    <tableColumn id="16" xr3:uid="{11470860-13F0-4E63-A1E9-FCA7E8A03201}" name="BK" totalsRowFunction="count" dataDxfId="312" totalsRowDxfId="311"/>
    <tableColumn id="5" xr3:uid="{484EC9C4-3598-4F80-A6FC-BCC7D2E1A904}" name="ATPL(A)" totalsRowFunction="count" dataDxfId="310" totalsRowDxfId="309"/>
    <tableColumn id="6" xr3:uid="{B633044B-5221-4061-9017-F9D7DCF166C0}" name="CPL(A)" totalsRowFunction="count" dataDxfId="308" totalsRowDxfId="307"/>
    <tableColumn id="7" xr3:uid="{532323D3-FF12-4A00-9865-9DFAD66C365A}" name="ATPL(H)/IR" totalsRowFunction="count" dataDxfId="306" totalsRowDxfId="305"/>
    <tableColumn id="8" xr3:uid="{83F53F80-3DC3-4A18-9298-939B65FC4611}" name="ATPL(H)/VFR" totalsRowFunction="count" dataDxfId="304" totalsRowDxfId="303"/>
    <tableColumn id="9" xr3:uid="{117799EB-80C2-4424-B637-C192D8237C49}" name="CPL(H)" totalsRowFunction="count" dataDxfId="302" totalsRowDxfId="301"/>
    <tableColumn id="10" xr3:uid="{5A4F913F-AB17-41A9-B8AE-AE973FA5555A}" name="IR" totalsRowFunction="count" dataDxfId="300" totalsRowDxfId="299"/>
    <tableColumn id="11" xr3:uid="{18B73EE1-7B58-4CD9-84D0-8211805FCC77}" name="CBIR(A)" totalsRowFunction="count" dataDxfId="298" totalsRowDxfId="297"/>
    <tableColumn id="12" xr3:uid="{E4116089-6DF9-494F-B7B6-FF465B5B1A33}" name="BIR exam" totalsRowFunction="count" dataDxfId="296" totalsRowDxfId="295"/>
    <tableColumn id="13" xr3:uid="{0A815143-016B-4AF1-9790-7AEA94DDDB16}" name="BIR BK" totalsRowFunction="count" dataDxfId="294" totalsRowDxfId="293"/>
    <tableColumn id="26" xr3:uid="{F370E05F-E645-4D21-A1E5-9329B1209E4D}" name="Source / Comment ECQB 2026" dataDxfId="292" totalsRowDxfId="291"/>
    <tableColumn id="24" xr3:uid="{E28CC58F-00CE-40DF-A334-7881FEFD8B06}" name="Entry added/amended in TK version" dataDxfId="290" totalsRowDxfId="289"/>
  </tableColumns>
  <tableStyleInfo name="TableStyleLight13"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E63656C-4E9B-43CA-897F-CDFF1AEE8F4A}" name="Table11219" displayName="Table11219" ref="A1:W446" totalsRowCount="1" headerRowDxfId="288" dataDxfId="287">
  <autoFilter ref="A1:W445" xr:uid="{F034B4B9-1742-4EBD-997A-82E9740523EB}">
    <filterColumn colId="11">
      <filters blank="1"/>
    </filterColumn>
  </autoFilter>
  <tableColumns count="23">
    <tableColumn id="15" xr3:uid="{C2D51C9D-88B7-4A02-85B0-07F26D27723D}" name="Index" totalsRowLabel="Total" dataDxfId="286" totalsRowDxfId="285"/>
    <tableColumn id="14" xr3:uid="{2ACF814D-C525-4ACB-8AEF-F9A0C1CA06D4}" name="2018-2019 syllabus text" dataDxfId="284" totalsRowDxfId="283"/>
    <tableColumn id="1" xr3:uid="{4DB93FDF-BE21-47BB-883B-CCE0C48D89B1}" name="2018-2019 syllabus reference" dataDxfId="282" totalsRowDxfId="281"/>
    <tableColumn id="2" xr3:uid="{22D1FFEE-5D28-40EA-B73D-A66B3A27EBB4}" name="2020 syllabus reference" dataDxfId="280" totalsRowDxfId="279"/>
    <tableColumn id="4" xr3:uid="{98262EF1-D3B7-49D4-8CB0-06FC7E25D50A}" name="2020 syllabus text" dataDxfId="278" totalsRowDxfId="277"/>
    <tableColumn id="22" xr3:uid="{9668CB63-42EC-4561-ABF2-AB355CB2CEFE}" name="Renumbered" totalsRowFunction="count" dataDxfId="276" totalsRowDxfId="275"/>
    <tableColumn id="21" xr3:uid="{18D78986-AA20-4192-8DF2-5E9543477947}" name="New" totalsRowFunction="count" dataDxfId="274" totalsRowDxfId="273"/>
    <tableColumn id="20" xr3:uid="{FF5222FD-328A-4487-A849-A33CE76C0CED}" name="Deleted" totalsRowFunction="count" dataDxfId="272" totalsRowDxfId="271"/>
    <tableColumn id="19" xr3:uid="{3DC1B0D1-0A2C-4207-82E7-4015030371F9}" name="Text unmodified" totalsRowFunction="count" dataDxfId="270" totalsRowDxfId="269"/>
    <tableColumn id="18" xr3:uid="{3EB7FC8C-1EC0-4D39-A47C-AF89D6B272DD}" name="Reworded, intent the same" totalsRowFunction="count" dataDxfId="268" totalsRowDxfId="267"/>
    <tableColumn id="17" xr3:uid="{4C9DE999-C507-4B81-9252-2AA63409A961}" name="Reworded, intent modified" totalsRowFunction="count" dataDxfId="266" totalsRowDxfId="265"/>
    <tableColumn id="16" xr3:uid="{B906F045-BAC3-4A86-9FEE-D3DD81759FDD}" name="BK" totalsRowFunction="count" dataDxfId="264" totalsRowDxfId="263"/>
    <tableColumn id="5" xr3:uid="{816B5DC3-C521-4D08-9F31-FABD6B98BD11}" name="ATPL(A)" totalsRowFunction="count" dataDxfId="262" totalsRowDxfId="261"/>
    <tableColumn id="6" xr3:uid="{35C6F852-144D-406D-A176-F7A1DEC42DF9}" name="CPL(A)" totalsRowFunction="count" dataDxfId="260" totalsRowDxfId="259"/>
    <tableColumn id="7" xr3:uid="{366470DC-4AF5-4BF7-88A0-A8DD8F05662A}" name="ATPL(H)/IR" totalsRowFunction="count" dataDxfId="258" totalsRowDxfId="257"/>
    <tableColumn id="8" xr3:uid="{D6CA006D-19DA-480B-9B44-673F676CA304}" name="ATPL(H)/VFR" totalsRowFunction="count" dataDxfId="256" totalsRowDxfId="255"/>
    <tableColumn id="9" xr3:uid="{5203BA30-5276-48EC-80D6-308CF816689F}" name="CPL(H)" totalsRowFunction="count" dataDxfId="254" totalsRowDxfId="253"/>
    <tableColumn id="10" xr3:uid="{1FA5F421-203A-4452-9B45-B60A159A63F0}" name="IR" totalsRowFunction="count" dataDxfId="252" totalsRowDxfId="251"/>
    <tableColumn id="11" xr3:uid="{33B4393E-2260-45CF-A729-277CCC66B7A9}" name="CBIR(A)" totalsRowFunction="count" dataDxfId="250" totalsRowDxfId="249"/>
    <tableColumn id="12" xr3:uid="{D0D850BD-9DC4-435E-8655-DB320B26BFBD}" name="BIR exam" totalsRowFunction="count" dataDxfId="248" totalsRowDxfId="247"/>
    <tableColumn id="13" xr3:uid="{C5FA2AB7-45E8-4EAE-9C25-92688380924C}" name="BIR BK" totalsRowFunction="count" dataDxfId="246" totalsRowDxfId="245"/>
    <tableColumn id="26" xr3:uid="{474F2A74-811A-4051-9630-5A54F96A7FEF}" name="Source / Comment ECQB 2026" dataDxfId="244" totalsRowDxfId="243"/>
    <tableColumn id="24" xr3:uid="{5FDFE4C3-6B96-42BA-957E-DB0A58D4F1D9}" name="Entry added/amended in TK v." dataDxfId="242" totalsRowDxfId="241"/>
  </tableColumns>
  <tableStyleInfo name="TableStyleLight13"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20C7418-6F45-439B-8199-5AB770319768}" name="Table11320" displayName="Table11320" ref="A1:W500" totalsRowCount="1" headerRowDxfId="240" dataDxfId="239">
  <autoFilter ref="A1:W499" xr:uid="{6E8B871D-98DC-4E78-B95F-362952132CE0}"/>
  <sortState xmlns:xlrd2="http://schemas.microsoft.com/office/spreadsheetml/2017/richdata2" ref="A2:W499">
    <sortCondition ref="A1:A499"/>
  </sortState>
  <tableColumns count="23">
    <tableColumn id="1" xr3:uid="{64078388-4764-42F9-9FF5-33E5EA1C2152}" name="Index" totalsRowLabel="Total" dataDxfId="238" totalsRowDxfId="237"/>
    <tableColumn id="22" xr3:uid="{95A4A1DE-557F-47FA-B346-1CADD2795690}" name="2018-2019 syllabus text" dataDxfId="236" totalsRowDxfId="235"/>
    <tableColumn id="21" xr3:uid="{A6DEBB14-782D-412B-8AE8-6D2848491BC5}" name="2018-2019 syllabus reference" dataDxfId="234" totalsRowDxfId="233"/>
    <tableColumn id="2" xr3:uid="{7D355DC9-4CE9-490B-A20D-9BD922DF9EA2}" name="2020 syllabus reference" dataDxfId="232" totalsRowDxfId="231"/>
    <tableColumn id="4" xr3:uid="{C85D4328-DDCA-42A0-A329-9900EB808318}" name="2020 syllabus text" dataDxfId="230" totalsRowDxfId="229"/>
    <tableColumn id="20" xr3:uid="{64C0650A-5C66-4BCA-9E61-C6FB6C941A7F}" name="Renumbered" totalsRowFunction="count" dataDxfId="228" totalsRowDxfId="227"/>
    <tableColumn id="19" xr3:uid="{DA8E5347-9C8C-451E-8F89-A6B9B99D87D4}" name="New" totalsRowFunction="count" dataDxfId="226" totalsRowDxfId="225"/>
    <tableColumn id="18" xr3:uid="{43939ACE-A208-4497-BFAC-B375AD89011C}" name="Deleted" totalsRowFunction="count" dataDxfId="224" totalsRowDxfId="223"/>
    <tableColumn id="17" xr3:uid="{C2D6727E-F1AE-4BA1-9BAC-50D4EB9CD4F8}" name="Text unmodified" totalsRowFunction="count" dataDxfId="222" totalsRowDxfId="221"/>
    <tableColumn id="16" xr3:uid="{492F6FFC-F031-46B4-9FAA-69986B889CE6}" name="Reworded, intent the same" totalsRowFunction="count" dataDxfId="220" totalsRowDxfId="219"/>
    <tableColumn id="15" xr3:uid="{852E229D-F104-4A06-85CF-C20636373636}" name="Reworded, intent modified" totalsRowFunction="count" dataDxfId="218" totalsRowDxfId="217"/>
    <tableColumn id="14" xr3:uid="{EB006B8A-4636-409E-8557-2FF1FD17F4D9}" name="BK" totalsRowFunction="count" dataDxfId="216" totalsRowDxfId="215"/>
    <tableColumn id="5" xr3:uid="{D56CFEC2-9C35-4A5E-BCB7-C825867DBB2C}" name="ATPL(A)" totalsRowFunction="count" dataDxfId="214" totalsRowDxfId="213"/>
    <tableColumn id="6" xr3:uid="{652BD358-5A86-4FC6-90AD-CB1058540227}" name="CPL(A)" totalsRowFunction="count" dataDxfId="212" totalsRowDxfId="211"/>
    <tableColumn id="7" xr3:uid="{9F7BF637-B2C9-4A27-A07F-8DD4E66D71FB}" name="ATPL(H)/IR" totalsRowFunction="count" dataDxfId="210" totalsRowDxfId="209"/>
    <tableColumn id="8" xr3:uid="{5D71E63D-C067-40C6-97CA-88E8EC179551}" name="ATPL(H)/VFR" totalsRowFunction="count" dataDxfId="208" totalsRowDxfId="207"/>
    <tableColumn id="9" xr3:uid="{5D4BB6EC-13C1-4116-A453-332DB34D1E59}" name="CPL(H)" totalsRowFunction="count" dataDxfId="206" totalsRowDxfId="205"/>
    <tableColumn id="10" xr3:uid="{FF06BF1B-081B-46AA-B1B4-0A7225398389}" name="IR" totalsRowFunction="count" dataDxfId="204" totalsRowDxfId="203"/>
    <tableColumn id="11" xr3:uid="{77520B96-436D-4B30-AAEF-A382325386D2}" name="CBIR(A)" totalsRowFunction="count" dataDxfId="202" totalsRowDxfId="201"/>
    <tableColumn id="12" xr3:uid="{156D9C99-5325-4167-9C54-AC79F038D014}" name="BIR exam" totalsRowFunction="count" dataDxfId="200" totalsRowDxfId="199"/>
    <tableColumn id="13" xr3:uid="{6900673A-CA6A-4B93-81AC-90EDA252D04B}" name="BIR BK" totalsRowFunction="count" dataDxfId="198" totalsRowDxfId="197"/>
    <tableColumn id="26" xr3:uid="{76F2628A-E951-4BA7-A083-DFD4D34FA7AC}" name="Source / Comment ECQB 2026" dataDxfId="196" totalsRowDxfId="195"/>
    <tableColumn id="23" xr3:uid="{1C2D2296-9235-4E96-90D5-7A21F88B0745}" name="Entry added/amended in TK version" dataDxfId="194" totalsRowDxfId="193"/>
  </tableColumns>
  <tableStyleInfo name="TableStyleLight13"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DF3D384-23F8-4A84-A1EB-81CCF3F0EFDD}" name="Table114" displayName="Table114" ref="A1:W720" totalsRowCount="1" headerRowDxfId="192" dataDxfId="191">
  <autoFilter ref="A1:W719" xr:uid="{53BBF377-1B0E-4F07-B4DA-C862EE4C1E1D}"/>
  <tableColumns count="23">
    <tableColumn id="16" xr3:uid="{22FCA30D-4FA4-4C31-9ACE-EECEB5549EF9}" name="Index" totalsRowLabel="Total" dataDxfId="190" totalsRowDxfId="189"/>
    <tableColumn id="15" xr3:uid="{C4346D2D-06B5-4F1F-B1D2-5432F4B7972C}" name="2018-2019 syllabus text" dataDxfId="188" totalsRowDxfId="187"/>
    <tableColumn id="14" xr3:uid="{F6739452-9C8E-4CA8-BF6F-523C52B78CBA}" name="2018-2019 syllabus reference" dataDxfId="186" totalsRowDxfId="185"/>
    <tableColumn id="2" xr3:uid="{9C926FAB-4BBE-4561-8104-D83584AA90CC}" name="2020 syllabus reference" dataDxfId="184" totalsRowDxfId="183"/>
    <tableColumn id="4" xr3:uid="{A172EBEC-44BB-48BE-AEBC-71C8447B5350}" name="2020 syllabus text" dataDxfId="182" totalsRowDxfId="181"/>
    <tableColumn id="23" xr3:uid="{7521C8F7-A726-4819-B8CD-DB4AFCFFDCE3}" name="Renumbered" totalsRowFunction="count" dataDxfId="180" totalsRowDxfId="179"/>
    <tableColumn id="22" xr3:uid="{E0885474-9D4E-4F62-86DC-A3FE9B54E260}" name="New" totalsRowFunction="count" dataDxfId="178" totalsRowDxfId="177"/>
    <tableColumn id="21" xr3:uid="{D17881FB-5B1A-4CA4-87E5-87708012110A}" name="Deleted" totalsRowFunction="count" dataDxfId="176" totalsRowDxfId="175"/>
    <tableColumn id="20" xr3:uid="{B37E9993-C165-41D0-8227-8A1BEA293617}" name="Text unmodified" totalsRowFunction="count" dataDxfId="174" totalsRowDxfId="173"/>
    <tableColumn id="19" xr3:uid="{B79FB25F-1701-4DEE-8849-439DAE9D9398}" name="Reworded, intent the same" totalsRowFunction="count" dataDxfId="172" totalsRowDxfId="171"/>
    <tableColumn id="18" xr3:uid="{BF5B0392-7ACB-40C9-A4B5-4814F24DAB70}" name="Reworded, intent modified" totalsRowFunction="count" dataDxfId="170" totalsRowDxfId="169"/>
    <tableColumn id="17" xr3:uid="{EA1A7406-1C2B-4304-A0DA-34B7EB9DF8A4}" name="BK" totalsRowFunction="count" dataDxfId="168" totalsRowDxfId="167"/>
    <tableColumn id="5" xr3:uid="{CD235177-30BD-46DD-B1C0-2D88C6EA9248}" name="ATPL(A)" totalsRowFunction="count" dataDxfId="166" totalsRowDxfId="165"/>
    <tableColumn id="6" xr3:uid="{A9794C90-1E3A-469D-B494-65A05C367F3E}" name="CPL(A)" totalsRowFunction="count" dataDxfId="164" totalsRowDxfId="163"/>
    <tableColumn id="7" xr3:uid="{2489ADA6-CD74-4CBB-8B16-52DE42CCC782}" name="ATPL(H)/IR" dataDxfId="162" totalsRowDxfId="161"/>
    <tableColumn id="8" xr3:uid="{EEFBBD5C-E229-48D1-959A-6DAE3ED30283}" name="ATPL(H)/VFR" dataDxfId="160" totalsRowDxfId="159"/>
    <tableColumn id="9" xr3:uid="{2AC0D97D-32E7-4909-B794-FAFAC0CE09D1}" name="CPL(H)" dataDxfId="158" totalsRowDxfId="157"/>
    <tableColumn id="10" xr3:uid="{44751D53-F926-454D-A487-7F8153597237}" name="IR" dataDxfId="156" totalsRowDxfId="155"/>
    <tableColumn id="11" xr3:uid="{FC283418-8379-48DF-8559-0B0B865B305F}" name="CBIR(A)" dataDxfId="154" totalsRowDxfId="153"/>
    <tableColumn id="12" xr3:uid="{73A7FFFC-7350-45A7-8A98-686C138A17E6}" name="BIR exam" dataDxfId="152" totalsRowDxfId="151"/>
    <tableColumn id="13" xr3:uid="{32F6E4C1-6DAF-463A-BCF6-F175EB116E9B}" name="BIR BK" dataDxfId="150" totalsRowDxfId="149"/>
    <tableColumn id="26" xr3:uid="{144B6E28-5F99-4E06-A309-44AC3243D3C6}" name="Source / Comment ECQB 2026" dataDxfId="148" totalsRowDxfId="147"/>
    <tableColumn id="24" xr3:uid="{6455CA63-6FDF-4F84-97E1-0190A40BD680}" name="Entry added/amended in TK version" dataDxfId="146" totalsRowDxfId="145"/>
  </tableColumns>
  <tableStyleInfo name="TableStyleLight13"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CE6073A-50DD-47D7-88D8-22E639C5F9D8}" name="Table115" displayName="Table115" ref="A1:W305" totalsRowCount="1" headerRowDxfId="144" dataDxfId="143">
  <autoFilter ref="A1:W304" xr:uid="{00F6892A-BE8A-4D63-9BDF-ACD0A01E04E4}"/>
  <tableColumns count="23">
    <tableColumn id="15" xr3:uid="{6CC6C462-444F-4E45-95AD-9981FB93F5F2}" name="Index" totalsRowLabel="Total" dataDxfId="142" totalsRowDxfId="141"/>
    <tableColumn id="14" xr3:uid="{C7D3A7F8-26A8-4A6F-B30A-8787DBD942DE}" name="2018-2019 syllabus text" dataDxfId="140" totalsRowDxfId="139"/>
    <tableColumn id="1" xr3:uid="{4FBC3A45-DD43-45F0-93E2-C3EC395EA452}" name="2018-2019 syllabus reference" dataDxfId="138" totalsRowDxfId="137"/>
    <tableColumn id="2" xr3:uid="{7D14D74A-23A5-403D-92A2-8BE98AE66860}" name="2020 syllabus reference" dataDxfId="136" totalsRowDxfId="135"/>
    <tableColumn id="4" xr3:uid="{C0112E33-F95D-45FB-AE64-F7FA005E39CA}" name="2020 syllabus text" dataDxfId="134" totalsRowDxfId="133"/>
    <tableColumn id="22" xr3:uid="{1615EE2E-ADC9-4A3E-92B9-5F173968E159}" name="Renumbered" totalsRowFunction="count" dataDxfId="132" totalsRowDxfId="131"/>
    <tableColumn id="21" xr3:uid="{163C345E-3884-4E36-9C03-E740BDEC6ABA}" name="New" totalsRowFunction="count" dataDxfId="130" totalsRowDxfId="129"/>
    <tableColumn id="20" xr3:uid="{54B797E9-8481-49E4-8C55-B7886217B6F8}" name="Deleted" totalsRowFunction="count" dataDxfId="128" totalsRowDxfId="127"/>
    <tableColumn id="19" xr3:uid="{39BDA788-021E-49D8-BAB0-A98DD6604616}" name="Text unmodified" totalsRowFunction="count" dataDxfId="126" totalsRowDxfId="125"/>
    <tableColumn id="18" xr3:uid="{D872D203-DA83-41C3-9174-C2C2C80E66FB}" name="Reworded, intent the same" totalsRowFunction="count" dataDxfId="124" totalsRowDxfId="123"/>
    <tableColumn id="17" xr3:uid="{836C12F0-8CAD-42D2-99F6-063250DBE277}" name="Reworded, intent modified" totalsRowFunction="count" dataDxfId="122" totalsRowDxfId="121"/>
    <tableColumn id="16" xr3:uid="{B379D291-FDE9-4648-B45C-2D5694110BED}" name="BK" totalsRowFunction="count" dataDxfId="120" totalsRowDxfId="119"/>
    <tableColumn id="5" xr3:uid="{5444D526-B96A-4495-A614-529A9C31E4D5}" name="ATPL(A)" dataDxfId="118" totalsRowDxfId="117"/>
    <tableColumn id="6" xr3:uid="{32BB39DE-3229-489F-A220-AFFD27F95F7F}" name="CPL(A)" dataDxfId="116" totalsRowDxfId="115"/>
    <tableColumn id="7" xr3:uid="{A7A8F101-89E6-40F9-9D78-610CE42A0D34}" name="ATPL(H)/IR" totalsRowFunction="count" dataDxfId="114" totalsRowDxfId="113"/>
    <tableColumn id="8" xr3:uid="{4533CB48-7575-42F6-B7CC-6E783F758227}" name="ATPL(H)/VFR" totalsRowFunction="count" dataDxfId="112" totalsRowDxfId="111"/>
    <tableColumn id="9" xr3:uid="{BD56CE4E-1E16-4DAB-934B-5629B10C9CA4}" name="CPL(H)" totalsRowFunction="count" dataDxfId="110" totalsRowDxfId="109"/>
    <tableColumn id="10" xr3:uid="{372A4BB7-C569-4F73-938C-96CA41CAE7A1}" name="IR" dataDxfId="108" totalsRowDxfId="107"/>
    <tableColumn id="11" xr3:uid="{821AF6F2-6E9A-49CD-9771-1897770150CF}" name="CBIR(A)" dataDxfId="106" totalsRowDxfId="105"/>
    <tableColumn id="12" xr3:uid="{5A2F7C03-1DF4-41C6-B5D6-32F1CF8CFC00}" name="BIR exam" dataDxfId="104" totalsRowDxfId="103"/>
    <tableColumn id="13" xr3:uid="{D5D9AD1E-3685-481F-9BFA-8E89722B26F8}" name="BIR BK" dataDxfId="102" totalsRowDxfId="101"/>
    <tableColumn id="23" xr3:uid="{5F086C94-B38C-4352-8225-C03F4AF26D33}" name="Source / Comment ECQB 2026" dataDxfId="100" totalsRowDxfId="99"/>
    <tableColumn id="24" xr3:uid="{9DE21303-B813-4C5B-BF74-3BB302B8EB9A}" name="Entry added/amended in TK version" dataDxfId="98" totalsRowDxfId="97"/>
  </tableColumns>
  <tableStyleInfo name="TableStyleLight13"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B384535-606C-49F9-BEA4-70608E8FC2D7}" name="Table11621" displayName="Table11621" ref="A1:W121" totalsRowCount="1" headerRowDxfId="96" dataDxfId="95">
  <autoFilter ref="A1:W120" xr:uid="{61D33E97-B69A-43EC-9CF1-13426106A433}"/>
  <tableColumns count="23">
    <tableColumn id="15" xr3:uid="{2103A6A3-B78D-4DC8-8CAF-CCCA2175B499}" name="Index" totalsRowLabel="Total" dataDxfId="94" totalsRowDxfId="93"/>
    <tableColumn id="14" xr3:uid="{9051373D-DE06-4804-8BF5-AB110421D7E9}" name="2018-2019 syllabus text" dataDxfId="92" totalsRowDxfId="91"/>
    <tableColumn id="1" xr3:uid="{93053932-66FB-4B6D-94BE-8BA75B7D69BA}" name="2018-2019 syllabus reference" dataDxfId="90" totalsRowDxfId="89"/>
    <tableColumn id="2" xr3:uid="{6CDD5234-DD87-44A0-8EF3-FF4B231EAC06}" name="2020 syllabus reference" dataDxfId="88" totalsRowDxfId="87"/>
    <tableColumn id="4" xr3:uid="{E7FF37A0-7483-4F9F-9763-8DAF25C8179A}" name="2020 syllabus text" dataDxfId="86" totalsRowDxfId="85"/>
    <tableColumn id="23" xr3:uid="{C6C83F2F-54A7-4A41-9538-5FA2051D6C55}" name="Renumbered" totalsRowFunction="count" dataDxfId="84" totalsRowDxfId="83"/>
    <tableColumn id="22" xr3:uid="{0569E823-D6ED-4656-A7A3-FC3727ACC615}" name="New" totalsRowFunction="count" dataDxfId="82" totalsRowDxfId="81"/>
    <tableColumn id="21" xr3:uid="{FA3C9E28-207F-4564-8691-55921856ADA9}" name="Deleted" totalsRowFunction="count" dataDxfId="80" totalsRowDxfId="79"/>
    <tableColumn id="20" xr3:uid="{7DF83F7B-3BE2-486A-83D7-AAD81A60C4E4}" name="Text unmodified" totalsRowFunction="count" dataDxfId="78" totalsRowDxfId="77"/>
    <tableColumn id="19" xr3:uid="{0DEC59CC-4E8F-4B6F-B9C5-EEE0A0BF7607}" name="Reworded, intent the same" totalsRowFunction="count" dataDxfId="76" totalsRowDxfId="75"/>
    <tableColumn id="18" xr3:uid="{08EDB8C8-37F3-45D5-B375-50FAC05E4C4A}" name="Reworded, intent modified" totalsRowFunction="count" dataDxfId="74" totalsRowDxfId="73"/>
    <tableColumn id="17" xr3:uid="{F11C07CF-0F6C-4BFC-AA61-FEF669571E89}" name="BK" totalsRowFunction="count" dataDxfId="72" totalsRowDxfId="71"/>
    <tableColumn id="5" xr3:uid="{482435F1-4805-42DD-A2AD-480671E5B126}" name="ATPL(A)" totalsRowFunction="count" dataDxfId="70" totalsRowDxfId="69"/>
    <tableColumn id="6" xr3:uid="{A9951BE6-45ED-48F8-9188-AF068CE7DA1E}" name="CPL(A)" totalsRowFunction="count" dataDxfId="68" totalsRowDxfId="67"/>
    <tableColumn id="7" xr3:uid="{EE419195-0C9B-40A0-944C-4473397C36C7}" name="ATPL(H)/IR" totalsRowFunction="count" dataDxfId="66" totalsRowDxfId="65"/>
    <tableColumn id="8" xr3:uid="{8EBC491C-4743-44CF-8D0F-A65E8322632D}" name="ATPL(H)/VFR" totalsRowFunction="count" dataDxfId="64" totalsRowDxfId="63"/>
    <tableColumn id="9" xr3:uid="{9D3CA5D9-2CDE-4263-9FA0-C06240124D7A}" name="CPL(H)" totalsRowFunction="count" dataDxfId="62" totalsRowDxfId="61"/>
    <tableColumn id="10" xr3:uid="{16A82ED2-7046-45C7-BBE6-69167B1895E6}" name="IR" totalsRowFunction="count" dataDxfId="60" totalsRowDxfId="59"/>
    <tableColumn id="11" xr3:uid="{B9F66CEC-3F6D-4428-8C82-EEFC0F563CFE}" name="CBIR(A)" totalsRowFunction="count" dataDxfId="58" totalsRowDxfId="57"/>
    <tableColumn id="12" xr3:uid="{CF1F977D-AA8F-4954-8824-54414FCA9B42}" name="BIR exam" totalsRowFunction="count" dataDxfId="56" totalsRowDxfId="55"/>
    <tableColumn id="13" xr3:uid="{6F7E14D3-E06C-426E-A6F6-CE2F8126CD24}" name="BIR BK" totalsRowFunction="count" dataDxfId="54" totalsRowDxfId="53"/>
    <tableColumn id="26" xr3:uid="{D2605B77-83A8-46F6-9E97-13F2777F86B7}" name="Source / Comment ECQB 2026" dataDxfId="52" totalsRowDxfId="51"/>
    <tableColumn id="25" xr3:uid="{AA337CF9-29EB-4618-88F0-2E0A3B26C083}" name="Entry added/amended in TK version" dataDxfId="50" totalsRowDxfId="49"/>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A81290-479B-43C4-AAA5-AF783964D63B}" name="Table122" displayName="Table122" ref="A1:W711" totalsRowCount="1" headerRowDxfId="722" dataDxfId="721">
  <autoFilter ref="A1:W710" xr:uid="{82182914-F311-4816-8856-BF442E5282AC}"/>
  <sortState xmlns:xlrd2="http://schemas.microsoft.com/office/spreadsheetml/2017/richdata2" ref="A2:W710">
    <sortCondition ref="A1:A710"/>
  </sortState>
  <tableColumns count="23">
    <tableColumn id="16" xr3:uid="{4CD92AD6-E51E-493E-85DA-65FC47F8EAA3}" name="Index" totalsRowLabel="Total" dataDxfId="720" totalsRowDxfId="45"/>
    <tableColumn id="26" xr3:uid="{9811280C-9CB5-473B-8372-6BA83DBD3215}" name="2018-2019 syllabus text" dataDxfId="719" totalsRowDxfId="44"/>
    <tableColumn id="14" xr3:uid="{08A5D8A4-972D-4A50-90FB-DFBF08141D89}" name="2018-2019 syllabus reference" dataDxfId="718" totalsRowDxfId="43"/>
    <tableColumn id="2" xr3:uid="{BF2DC55B-C5FA-4B00-ACD2-2AA333C925DF}" name="2020 syllabus reference" dataDxfId="717" totalsRowDxfId="42"/>
    <tableColumn id="4" xr3:uid="{6C25964A-53ED-4327-9A68-F5D9E2B0CCF9}" name="2020 syllabus text" dataDxfId="716" totalsRowDxfId="41"/>
    <tableColumn id="25" xr3:uid="{74ADFA5E-7BAC-431A-9A08-41D19B6F9260}" name="Renumbered" totalsRowFunction="count" dataDxfId="715" totalsRowDxfId="40"/>
    <tableColumn id="24" xr3:uid="{1CB9DD56-CB14-4042-B288-FC00C48FF673}" name="New" totalsRowFunction="count" dataDxfId="714" totalsRowDxfId="39"/>
    <tableColumn id="23" xr3:uid="{C7EB8D88-40CF-42F9-8603-BE5043082081}" name="Deleted" totalsRowFunction="count" dataDxfId="713" totalsRowDxfId="38"/>
    <tableColumn id="22" xr3:uid="{BE905259-B6BD-4ACE-908D-24612260E76A}" name="Text unmodified" totalsRowFunction="count" dataDxfId="712" totalsRowDxfId="37"/>
    <tableColumn id="21" xr3:uid="{BB660281-9FDE-448C-9FD5-5C498BAC74A3}" name="Reworded, intent the same" totalsRowFunction="count" dataDxfId="711" totalsRowDxfId="36"/>
    <tableColumn id="20" xr3:uid="{A3C864D0-E4BC-43C6-AC8F-930489455025}" name="Reworded, intent modified" totalsRowFunction="count" dataDxfId="710" totalsRowDxfId="35"/>
    <tableColumn id="18" xr3:uid="{EC122E85-C6A8-4648-8280-55FED29F54F5}" name="BK" totalsRowFunction="count" dataDxfId="709" totalsRowDxfId="34"/>
    <tableColumn id="5" xr3:uid="{C840AE92-A3DD-4E81-8495-44CFBBDD8FF1}" name="ATPL(A)" totalsRowFunction="count" dataDxfId="708" totalsRowDxfId="33"/>
    <tableColumn id="6" xr3:uid="{C7BF2475-744F-45F4-8BB7-5F6348358DA0}" name="CPL(A)" totalsRowFunction="count" dataDxfId="707" totalsRowDxfId="32"/>
    <tableColumn id="7" xr3:uid="{4A7A4D52-96DF-43D0-9359-9FC82D897333}" name="ATPL(H)/IR" totalsRowFunction="count" dataDxfId="706" totalsRowDxfId="31"/>
    <tableColumn id="8" xr3:uid="{F8945226-B850-4399-9239-852BA786CC89}" name="ATPL(H)/VFR" totalsRowFunction="count" dataDxfId="705" totalsRowDxfId="30"/>
    <tableColumn id="9" xr3:uid="{54A3EEEA-77EC-4EA2-AD6B-A53076221FF9}" name="CPL(H)" totalsRowFunction="count" dataDxfId="704" totalsRowDxfId="29"/>
    <tableColumn id="10" xr3:uid="{E0E35DDC-8F7C-4677-81AA-377EC00F3AA2}" name="IR" totalsRowFunction="count" dataDxfId="703" totalsRowDxfId="28"/>
    <tableColumn id="11" xr3:uid="{1D2F1434-FDF0-498A-80D5-6814BCEB1CCF}" name="CBIR(A)" totalsRowFunction="count" dataDxfId="702" totalsRowDxfId="27"/>
    <tableColumn id="12" xr3:uid="{1E8FD91C-106D-45E6-9D3B-115A49245C00}" name="BIR exam" totalsRowFunction="count" dataDxfId="701" totalsRowDxfId="26"/>
    <tableColumn id="13" xr3:uid="{CF075C10-DCF8-47A9-BC44-4E194A73C1F9}" name="BIR BK" totalsRowFunction="count" dataDxfId="700" totalsRowDxfId="25"/>
    <tableColumn id="27" xr3:uid="{F0AB99A8-1EA7-47A3-8A2F-F2E66792A0C7}" name="Source / Comment for ECQB 2026" totalsRowFunction="count" dataDxfId="699" totalsRowDxfId="24"/>
    <tableColumn id="1" xr3:uid="{762715C7-BFDE-44D6-9FC5-FC48CBF5E4B7}" name="Entry added/amended in TK version" dataDxfId="698" totalsRowDxfId="23"/>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A421E5B-92F7-426D-8D4C-8B0541D5292B}" name="Table13" displayName="Table13" ref="A1:W902" totalsRowCount="1" headerRowDxfId="697" dataDxfId="696">
  <autoFilter ref="A1:W901" xr:uid="{DB58C677-D56B-4150-958C-3BCFBC0F11A7}"/>
  <sortState xmlns:xlrd2="http://schemas.microsoft.com/office/spreadsheetml/2017/richdata2" ref="A2:W901">
    <sortCondition ref="A1:A901"/>
  </sortState>
  <tableColumns count="23">
    <tableColumn id="1" xr3:uid="{78DB0861-52DA-4D56-B233-73C8AD50E79A}" name="Index" totalsRowLabel="Total" dataDxfId="695" totalsRowDxfId="694"/>
    <tableColumn id="23" xr3:uid="{63269F8F-10DC-4399-99D8-C91AE41E801C}" name="2018-2019 syllabus text" dataDxfId="693" totalsRowDxfId="692"/>
    <tableColumn id="22" xr3:uid="{56D44BF8-3E38-4592-96C6-7DF6BD630713}" name="2018-2019 syllabus reference" dataDxfId="691" totalsRowDxfId="690"/>
    <tableColumn id="2" xr3:uid="{52BCA07B-2741-4AAE-A375-ADD7EB8F292B}" name="2020 syllabus reference" dataDxfId="689" totalsRowDxfId="688"/>
    <tableColumn id="4" xr3:uid="{3D0B48E0-8C70-4671-AD9E-1849B2906DDF}" name="2020 syllabus text" dataDxfId="687" totalsRowDxfId="686"/>
    <tableColumn id="20" xr3:uid="{44305625-ECAA-4777-A298-F23F2CD1CC6C}" name="Renumbered" totalsRowFunction="count" dataDxfId="685" totalsRowDxfId="684"/>
    <tableColumn id="19" xr3:uid="{8164A107-F5DC-4360-BC94-10ABA3120AD2}" name="New" totalsRowFunction="count" dataDxfId="683" totalsRowDxfId="682"/>
    <tableColumn id="18" xr3:uid="{8FDC25EB-73EA-45E8-9E95-7081B7369F0E}" name="Deleted" totalsRowFunction="count" dataDxfId="681" totalsRowDxfId="680"/>
    <tableColumn id="17" xr3:uid="{E83AE979-4F1F-467E-8C15-A590F6AB20C5}" name="Text unmodified" totalsRowFunction="count" dataDxfId="679" totalsRowDxfId="678"/>
    <tableColumn id="16" xr3:uid="{D4582FD8-F541-40EF-BD10-356B510F50AC}" name="Reworded, intent the same" totalsRowFunction="count" dataDxfId="677" totalsRowDxfId="676"/>
    <tableColumn id="15" xr3:uid="{401F3B2C-0B93-4EC4-8DD3-55762904E568}" name="Reworded, intent modified" totalsRowFunction="count" dataDxfId="675" totalsRowDxfId="674"/>
    <tableColumn id="14" xr3:uid="{8E40DC27-81DA-4C67-9D9B-E73E378D3763}" name="BK" totalsRowFunction="count" dataDxfId="673" totalsRowDxfId="672"/>
    <tableColumn id="5" xr3:uid="{6D296F39-DBA4-4F07-953E-00ABA11382D3}" name="ATPL(A)" totalsRowFunction="count" dataDxfId="671" totalsRowDxfId="670"/>
    <tableColumn id="6" xr3:uid="{FBF3FB9C-BE00-4C1B-A05D-F7E6A66720B2}" name="CPL(A)" totalsRowFunction="count" dataDxfId="669" totalsRowDxfId="668"/>
    <tableColumn id="7" xr3:uid="{A80CFAA7-3957-44F1-A60E-AD4758BA466F}" name="ATPL(H)/IR" totalsRowFunction="count" dataDxfId="667" totalsRowDxfId="666"/>
    <tableColumn id="8" xr3:uid="{5F83BA62-B625-4C1A-9699-EA4E9EA2BFA4}" name="ATPL(H)/VFR" totalsRowFunction="count" dataDxfId="665" totalsRowDxfId="664"/>
    <tableColumn id="9" xr3:uid="{F7C1CB5F-8A28-48ED-B8B4-8E0C0EF048EF}" name="CPL(H)" totalsRowFunction="count" dataDxfId="663" totalsRowDxfId="662"/>
    <tableColumn id="10" xr3:uid="{E70DACD4-9B45-4057-ABE3-40F8A0AE793C}" name="IR" totalsRowFunction="count" dataDxfId="661" totalsRowDxfId="660"/>
    <tableColumn id="11" xr3:uid="{63AD3F92-0DD6-4FAE-ABA3-6CF2CB9A59A8}" name="CBIR(A)" totalsRowFunction="count" dataDxfId="659" totalsRowDxfId="658"/>
    <tableColumn id="12" xr3:uid="{2503C0D0-C7B5-42FF-8708-E45863E1313E}" name="BIR exam" totalsRowFunction="count" dataDxfId="657" totalsRowDxfId="656"/>
    <tableColumn id="13" xr3:uid="{60C6B202-E44A-46D3-9BB6-4EEF5C67B72A}" name="BIR BK" totalsRowFunction="count" dataDxfId="655" totalsRowDxfId="654"/>
    <tableColumn id="26" xr3:uid="{765BF941-8D03-4463-9C63-3DC68B5878D7}" name="Source / Comment ECQB 2026" dataDxfId="653" totalsRowDxfId="652"/>
    <tableColumn id="25" xr3:uid="{DB483826-21EB-46CF-8FB9-938D8D4828D6}" name="Entry added/amended in TK version" dataDxfId="651" totalsRowDxfId="650"/>
  </tableColumns>
  <tableStyleInfo name="TableStyleLight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5753167-AAA8-4385-838F-D2A0EDA7D00D}" name="Table14" displayName="Table14" ref="A1:W652" totalsRowCount="1" headerRowDxfId="649" dataDxfId="648">
  <autoFilter ref="A1:W651" xr:uid="{061CFF75-1F2A-41E3-8271-A07DC6BF5214}"/>
  <sortState xmlns:xlrd2="http://schemas.microsoft.com/office/spreadsheetml/2017/richdata2" ref="A2:W651">
    <sortCondition ref="A1:A651"/>
  </sortState>
  <tableColumns count="23">
    <tableColumn id="1" xr3:uid="{53F82C8D-DC85-4D68-9A51-7D3C41EC4B9D}" name="Index" totalsRowLabel="Total" dataDxfId="647" totalsRowDxfId="646"/>
    <tableColumn id="21" xr3:uid="{00D2B75D-2621-490E-910B-5081828DB2C7}" name="2018-2019 syllabus text" dataDxfId="645" totalsRowDxfId="644"/>
    <tableColumn id="2" xr3:uid="{6BF2BF27-655B-4332-BDC3-EF0DF58A86D1}" name="2018-2019 syllabus reference" dataDxfId="643" totalsRowDxfId="642"/>
    <tableColumn id="20" xr3:uid="{D9DB1724-0F5E-46E4-8B1D-0152C2A1E977}" name="2020 syllabus reference" dataDxfId="641" totalsRowDxfId="640"/>
    <tableColumn id="4" xr3:uid="{4DF57135-1763-41E4-BB7D-095BFB5DBACA}" name="2020 syllabus text" dataDxfId="639" totalsRowDxfId="638"/>
    <tableColumn id="19" xr3:uid="{7D21B983-5143-4081-914B-3083DFCE537A}" name="Renumbered" totalsRowFunction="count" dataDxfId="637" totalsRowDxfId="636"/>
    <tableColumn id="18" xr3:uid="{81548C3C-CD28-4A13-AFFF-E40C5CFD0C16}" name="New" totalsRowFunction="count" dataDxfId="635" totalsRowDxfId="634"/>
    <tableColumn id="17" xr3:uid="{70C76A5E-6863-49AB-8176-AB05CFE753D3}" name="Deleted" totalsRowFunction="count" dataDxfId="633" totalsRowDxfId="632"/>
    <tableColumn id="16" xr3:uid="{43B287D1-75FF-46E7-9155-222D7BA581D6}" name="Text unmodified" totalsRowFunction="count" dataDxfId="631" totalsRowDxfId="630"/>
    <tableColumn id="15" xr3:uid="{50DFFA9B-12E9-44B8-8559-35DB6DB3D644}" name="Reworded, intent the same" totalsRowFunction="count" dataDxfId="629" totalsRowDxfId="628"/>
    <tableColumn id="22" xr3:uid="{B46763A0-A882-4D88-99A6-4B03F251111B}" name="Reworded, intent modified" totalsRowFunction="count" dataDxfId="627" totalsRowDxfId="626"/>
    <tableColumn id="14" xr3:uid="{76A3463E-3B9F-45EC-AC49-76301E0A4519}" name="BK" totalsRowFunction="count" dataDxfId="625" totalsRowDxfId="624"/>
    <tableColumn id="5" xr3:uid="{20268E7A-CD1D-4110-924B-7AF676248745}" name="ATPL(A)" totalsRowFunction="count" dataDxfId="623" totalsRowDxfId="622"/>
    <tableColumn id="6" xr3:uid="{ADB8787E-5B26-406F-87BE-C238345128CF}" name="CPL(A)" totalsRowFunction="count" dataDxfId="621" totalsRowDxfId="620"/>
    <tableColumn id="7" xr3:uid="{360821D6-AD33-441D-9FC3-B4AE2AA1CEB6}" name="ATPL(H)/IR" totalsRowFunction="count" dataDxfId="619" totalsRowDxfId="618"/>
    <tableColumn id="8" xr3:uid="{4CFE5AE0-C81F-45AF-B201-24C0D3FB7536}" name="ATPL(H)/VFR" totalsRowFunction="count" dataDxfId="617" totalsRowDxfId="616"/>
    <tableColumn id="9" xr3:uid="{4CCF2937-3B90-4FBF-8EB2-FE2C61B13008}" name="CPL(H)" totalsRowFunction="count" dataDxfId="615" totalsRowDxfId="614"/>
    <tableColumn id="10" xr3:uid="{F5A7686A-3EFD-4296-9A79-613835D64B98}" name="IR" totalsRowFunction="count" dataDxfId="613" totalsRowDxfId="612"/>
    <tableColumn id="11" xr3:uid="{059486F0-7289-4948-8EAB-FBF11B47CC41}" name="CBIR(A)" totalsRowFunction="count" dataDxfId="611" totalsRowDxfId="610"/>
    <tableColumn id="12" xr3:uid="{5D1CA057-E252-4A49-B55D-D6CEF0A55458}" name="BIR exam" totalsRowFunction="count" dataDxfId="609" totalsRowDxfId="608"/>
    <tableColumn id="13" xr3:uid="{B5824632-B979-41AE-9204-6EAA1535CE97}" name="BIR BK" totalsRowFunction="count" dataDxfId="607" totalsRowDxfId="606"/>
    <tableColumn id="26" xr3:uid="{D4331E6F-D7D5-4A84-BE84-65FF4D13726D}" name="Source / Comment ECQB 2026" dataDxfId="605" totalsRowDxfId="604"/>
    <tableColumn id="25" xr3:uid="{AB23B3A3-4269-4F87-997B-B803062F2BD9}" name="Entry added/amended in TK version" dataDxfId="603" totalsRowDxfId="602"/>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972762C-82F7-4E7F-858F-3BB04CE1CF20}" name="Table15" displayName="Table15" ref="A1:W147" totalsRowCount="1" headerRowDxfId="601" dataDxfId="600">
  <autoFilter ref="A1:W146" xr:uid="{57668B7D-86FF-431F-A620-169DB1459F3C}"/>
  <sortState xmlns:xlrd2="http://schemas.microsoft.com/office/spreadsheetml/2017/richdata2" ref="A2:W146">
    <sortCondition ref="A1:A146"/>
  </sortState>
  <tableColumns count="23">
    <tableColumn id="1" xr3:uid="{26AF15CA-8A64-4698-BEBC-16F36B6F2CEF}" name="Index" totalsRowLabel="Total" dataDxfId="599" totalsRowDxfId="598"/>
    <tableColumn id="22" xr3:uid="{7E1DB66D-176B-4443-AD03-80EEBC565F54}" name="2018-2019 syllabus text" dataDxfId="597" totalsRowDxfId="596"/>
    <tableColumn id="21" xr3:uid="{458841F0-D417-4826-8D3D-B18B52C6E064}" name="2018-2019 syllabus reference" dataDxfId="595" totalsRowDxfId="594"/>
    <tableColumn id="2" xr3:uid="{7A33F756-A287-4CF1-B721-0F231C4CF8EE}" name="2020 syllabus reference" dataDxfId="593" totalsRowDxfId="592"/>
    <tableColumn id="4" xr3:uid="{39F02901-0961-4C1E-8FFE-038541CBBA08}" name="2020 syllabus text" dataDxfId="591" totalsRowDxfId="590"/>
    <tableColumn id="20" xr3:uid="{77E717ED-50FF-4FCE-A236-86821440F2BC}" name="Renumbered" totalsRowFunction="count" dataDxfId="589" totalsRowDxfId="588"/>
    <tableColumn id="19" xr3:uid="{B8E94914-DCA3-4DFC-A383-E247E11A6784}" name="New" totalsRowFunction="count" dataDxfId="587" totalsRowDxfId="586"/>
    <tableColumn id="18" xr3:uid="{6B5B46D2-E7FE-41DF-836F-0ED59A494DB0}" name="Deleted" totalsRowFunction="count" dataDxfId="585" totalsRowDxfId="584"/>
    <tableColumn id="17" xr3:uid="{5BB2E0BF-2A8D-4E7E-9D9C-DDCE098D2DED}" name="Text unmodified" totalsRowFunction="count" dataDxfId="583" totalsRowDxfId="582"/>
    <tableColumn id="16" xr3:uid="{543D10D7-5BDE-42B7-9DD9-FB8B5CC9D275}" name="Reworded, intent the same" totalsRowFunction="count" dataDxfId="581" totalsRowDxfId="580"/>
    <tableColumn id="15" xr3:uid="{49D67DB6-7DDF-4AA0-9896-B6838C531763}" name="Reworded, intent modified" totalsRowFunction="count" dataDxfId="579" totalsRowDxfId="578"/>
    <tableColumn id="14" xr3:uid="{B3148AFA-A12D-4A61-A3C5-05DE30EF0125}" name="BK" totalsRowFunction="count" dataDxfId="577" totalsRowDxfId="576"/>
    <tableColumn id="5" xr3:uid="{311013BF-4386-46D3-98DC-C9C551B8EAD8}" name="ATPL(A)" totalsRowFunction="count" dataDxfId="575" totalsRowDxfId="574"/>
    <tableColumn id="6" xr3:uid="{9F16724E-0361-4AA3-B63B-9A562EA6463A}" name="CPL(A)" totalsRowFunction="count" dataDxfId="573" totalsRowDxfId="572"/>
    <tableColumn id="7" xr3:uid="{D6B0DA3B-DFD9-4864-B7B3-DDA9F1C639A6}" name="ATPL(H)/IR" totalsRowFunction="count" dataDxfId="571" totalsRowDxfId="570"/>
    <tableColumn id="8" xr3:uid="{ADE99DD2-BE20-4048-95FA-D5BDE4D67047}" name="ATPL(H)/VFR" totalsRowFunction="count" dataDxfId="569" totalsRowDxfId="568"/>
    <tableColumn id="9" xr3:uid="{493B57D6-3608-41C7-93A1-37A20394A1D0}" name="CPL(H)" totalsRowFunction="count" dataDxfId="567" totalsRowDxfId="566"/>
    <tableColumn id="10" xr3:uid="{ADF0A508-5109-40FF-8868-57A768B18EFE}" name="IR" totalsRowFunction="count" dataDxfId="565" totalsRowDxfId="564"/>
    <tableColumn id="11" xr3:uid="{42B41155-DCB8-4BEF-8787-0E0EB7209065}" name="CBIR(A)" totalsRowFunction="count" dataDxfId="563" totalsRowDxfId="562"/>
    <tableColumn id="12" xr3:uid="{16F16E67-3C3B-48A6-9BDE-7903128A6BAC}" name="BIR exam" totalsRowFunction="count" dataDxfId="561" totalsRowDxfId="560"/>
    <tableColumn id="13" xr3:uid="{52B729E3-CCCB-4EA7-88B7-CF89C7ED84D6}" name="BIR BK" totalsRowFunction="count" dataDxfId="559" totalsRowDxfId="558"/>
    <tableColumn id="26" xr3:uid="{9187CB3B-F829-46DA-87B9-FB9ABA701340}" name="Source / Comment ECQB 2026" dataDxfId="557" totalsRowDxfId="556"/>
    <tableColumn id="24" xr3:uid="{47F1ACFC-DD51-4AE3-B6AA-18C16B9485DF}" name="Entry added/amended in TK version" dataDxfId="555" totalsRowDxfId="554"/>
  </tableColumns>
  <tableStyleInfo name="TableStyleLight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DAE8A7D-AFF6-4305-BA67-9DBD5D522B17}" name="Table16" displayName="Table16" ref="A1:W326" totalsRowCount="1" headerRowDxfId="553" dataDxfId="552">
  <autoFilter ref="A1:W325" xr:uid="{F8D9AE80-AB19-4FC1-92EB-5DAE93DD1BA4}"/>
  <sortState xmlns:xlrd2="http://schemas.microsoft.com/office/spreadsheetml/2017/richdata2" ref="A2:W325">
    <sortCondition ref="A1:A325"/>
  </sortState>
  <tableColumns count="23">
    <tableColumn id="1" xr3:uid="{016099C9-5580-4056-B583-F7F98A5935D7}" name="Index" totalsRowLabel="Total" dataDxfId="551" totalsRowDxfId="22"/>
    <tableColumn id="16" xr3:uid="{23D1822E-DB5B-40DB-93BA-707188F77658}" name="2018-2019 syllabus text" dataDxfId="550" totalsRowDxfId="21"/>
    <tableColumn id="15" xr3:uid="{28E7E16C-344F-4A35-A849-A5553700DCC8}" name="2018-2019 syllabus reference" dataDxfId="549" totalsRowDxfId="20"/>
    <tableColumn id="2" xr3:uid="{A545B38C-09C9-40DF-ACB0-9008DB45DD99}" name="2020 syllabus reference" dataDxfId="548" totalsRowDxfId="19"/>
    <tableColumn id="4" xr3:uid="{166E2CA1-1A32-4652-A027-D961F599396E}" name="2020 syllabus text" dataDxfId="547" totalsRowDxfId="18"/>
    <tableColumn id="22" xr3:uid="{F9B8B0FE-350D-4369-9563-AC965579EB79}" name="Renumbered" totalsRowFunction="count" dataDxfId="546" totalsRowDxfId="17"/>
    <tableColumn id="21" xr3:uid="{4B6D2132-A566-477A-9836-15C2B2C1D500}" name="New" totalsRowFunction="countNums" dataDxfId="545" totalsRowDxfId="16"/>
    <tableColumn id="20" xr3:uid="{91CBE106-4DFC-4D6F-A892-53F2BDAA8622}" name="Deleted" totalsRowFunction="countNums" dataDxfId="544" totalsRowDxfId="15"/>
    <tableColumn id="19" xr3:uid="{E841AA50-8B11-43A9-A4A6-C02EADF9A825}" name="Text unmodified" totalsRowFunction="count" dataDxfId="543" totalsRowDxfId="14"/>
    <tableColumn id="18" xr3:uid="{4F5B59A6-CE36-4098-8926-B37390A48C02}" name="Reworded, intent the same" totalsRowFunction="count" dataDxfId="542" totalsRowDxfId="13"/>
    <tableColumn id="17" xr3:uid="{4D5F6FEE-C75B-4E24-B73C-05E990AE1539}" name="Reworded, intent modified" totalsRowFunction="countNums" dataDxfId="541" totalsRowDxfId="12"/>
    <tableColumn id="14" xr3:uid="{6C8572B5-6169-437E-B4DC-9DBC70D08B89}" name="BK" totalsRowFunction="count" dataDxfId="540" totalsRowDxfId="11"/>
    <tableColumn id="5" xr3:uid="{1DAA2CEA-AFE9-45EB-B7AF-23928F5725D0}" name="ATPL(A)" totalsRowFunction="count" dataDxfId="539" totalsRowDxfId="10"/>
    <tableColumn id="6" xr3:uid="{5BC0D5B6-A17D-4119-999A-406548CF77BC}" name="CPL(A)" totalsRowFunction="count" dataDxfId="538" totalsRowDxfId="9"/>
    <tableColumn id="7" xr3:uid="{E1611A0E-99C1-44B3-A7E4-8C8E8E773C71}" name="ATPL(H)/IR" totalsRowFunction="count" dataDxfId="537" totalsRowDxfId="8"/>
    <tableColumn id="8" xr3:uid="{93F21947-7862-4EAD-933B-B1E29477B11F}" name="ATPL(H)/VFR" totalsRowFunction="count" dataDxfId="536" totalsRowDxfId="7"/>
    <tableColumn id="9" xr3:uid="{869D9F9B-2A51-41AA-9853-F9EEE1C98748}" name="CPL(H)" totalsRowFunction="countNums" dataDxfId="535" totalsRowDxfId="6"/>
    <tableColumn id="10" xr3:uid="{A8CE3167-1312-41D9-831F-4CCB752B3DE7}" name="IR" totalsRowFunction="countNums" dataDxfId="534" totalsRowDxfId="5"/>
    <tableColumn id="11" xr3:uid="{B22B2922-7182-445F-9393-C3FDCDA7A1FE}" name="CBIR(A)" totalsRowFunction="count" dataDxfId="533" totalsRowDxfId="4"/>
    <tableColumn id="12" xr3:uid="{22379B56-2FCD-417B-B4E2-DF5A270D3639}" name="BIR exam" totalsRowFunction="count" dataDxfId="532" totalsRowDxfId="3"/>
    <tableColumn id="13" xr3:uid="{89F90970-4B78-4FB2-8147-42ABBCF022F5}" name="BIR BK" totalsRowFunction="count" dataDxfId="531" totalsRowDxfId="2"/>
    <tableColumn id="27" xr3:uid="{56B8C441-A283-43AA-8910-F63542D54BA4}" name="Source / Comment ECQB 2026" dataDxfId="530" totalsRowDxfId="1"/>
    <tableColumn id="23" xr3:uid="{E73D93E0-C6AB-42AC-9E6C-D808B9EDDE17}" name="Entry added/amended in TK version" dataDxfId="529" totalsRowDxfId="0"/>
  </tableColumns>
  <tableStyleInfo name="TableStyleLight1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0FD7A9A-B6B8-42FF-BB94-39F473F7D80E}" name="Table17" displayName="Table17" ref="A1:W183" totalsRowCount="1" headerRowDxfId="528" dataDxfId="527">
  <autoFilter ref="A1:W182" xr:uid="{015FFC3E-CB69-478B-97A6-E11C6905FDD0}"/>
  <sortState xmlns:xlrd2="http://schemas.microsoft.com/office/spreadsheetml/2017/richdata2" ref="A2:W182">
    <sortCondition ref="A1:A182"/>
  </sortState>
  <tableColumns count="23">
    <tableColumn id="21" xr3:uid="{9C5AE7E5-D644-4F79-A9BB-DDC571AF483E}" name="Index" totalsRowLabel="Total" dataDxfId="526" totalsRowDxfId="525"/>
    <tableColumn id="1" xr3:uid="{0C1A2EB8-DF36-4001-B404-B2EF10289371}" name="2018-2019 syllabus text" dataDxfId="524" totalsRowDxfId="523"/>
    <tableColumn id="23" xr3:uid="{59943EAD-9DF2-477B-97C8-4B9C03144811}" name="2018-2019 syllabus reference" dataDxfId="522" totalsRowDxfId="521"/>
    <tableColumn id="2" xr3:uid="{0BDDE11D-3F5C-4A32-94D8-AD29807E713C}" name="2020 syllabus reference" dataDxfId="520" totalsRowDxfId="519"/>
    <tableColumn id="4" xr3:uid="{7D8BB2C1-99FD-47B0-BE3C-935C28CC5E29}" name="2020 syllabus text" dataDxfId="518" totalsRowDxfId="517"/>
    <tableColumn id="20" xr3:uid="{B2B8C84C-0720-4372-B111-F2FA9F59379B}" name="Renumbered" totalsRowFunction="count" dataDxfId="516" totalsRowDxfId="515"/>
    <tableColumn id="19" xr3:uid="{4E24EFD0-3D0D-4C77-AD70-17089D53E7E9}" name="New" totalsRowFunction="count" dataDxfId="514" totalsRowDxfId="513"/>
    <tableColumn id="18" xr3:uid="{4AF1F24F-ADBA-4A52-92F7-9CED2D92C840}" name="Deleted" totalsRowFunction="count" dataDxfId="512" totalsRowDxfId="511"/>
    <tableColumn id="17" xr3:uid="{DAF028D4-8D04-404B-966A-D6B6EC57509A}" name="Text unmodified" totalsRowFunction="count" dataDxfId="510" totalsRowDxfId="509"/>
    <tableColumn id="16" xr3:uid="{6D067062-2BA8-483C-87EC-28058179CC7D}" name="Reworded, intent the same" totalsRowFunction="count" dataDxfId="508" totalsRowDxfId="507"/>
    <tableColumn id="15" xr3:uid="{8290121F-8FE0-4EEF-9E02-4801AED3D8C2}" name="Reworded, intent modified" totalsRowFunction="count" dataDxfId="506" totalsRowDxfId="505"/>
    <tableColumn id="14" xr3:uid="{AB2D78F8-0606-47A8-8591-A239EECF8E30}" name="BK" totalsRowFunction="count" dataDxfId="504" totalsRowDxfId="503"/>
    <tableColumn id="5" xr3:uid="{9E553DE0-D4B6-4413-A67D-0937C58F1DB8}" name="ATPL(A)" totalsRowFunction="count" dataDxfId="502" totalsRowDxfId="501"/>
    <tableColumn id="6" xr3:uid="{C6904910-85F5-41E4-9DC5-057CE4442546}" name="CPL(A)" totalsRowFunction="count" dataDxfId="500" totalsRowDxfId="499"/>
    <tableColumn id="7" xr3:uid="{B1E4AB1B-E3C1-4729-B042-2084C8C03EC6}" name="ATPL(H)/IR" totalsRowFunction="count" dataDxfId="498" totalsRowDxfId="497"/>
    <tableColumn id="8" xr3:uid="{3BACB8EF-2113-4F53-9646-F6ACE4CF7F69}" name="ATPL(H)/VFR" totalsRowFunction="count" dataDxfId="496" totalsRowDxfId="495"/>
    <tableColumn id="9" xr3:uid="{3C153A99-0CA0-4B73-8644-287B4496C7D0}" name="CPL(H)" totalsRowFunction="count" dataDxfId="494" totalsRowDxfId="493"/>
    <tableColumn id="10" xr3:uid="{20DF05BA-D96A-4DEF-8CF2-5DF68A62B250}" name="IR" totalsRowFunction="count" dataDxfId="492" totalsRowDxfId="491"/>
    <tableColumn id="11" xr3:uid="{6A7836F6-9A74-4A14-9BC9-AEE82789B62B}" name="CBIR(A)" totalsRowFunction="count" dataDxfId="490" totalsRowDxfId="489"/>
    <tableColumn id="12" xr3:uid="{C6C97FB2-849E-467B-94BA-49EDC5F347AC}" name="BIR exam" totalsRowFunction="count" dataDxfId="488" totalsRowDxfId="487"/>
    <tableColumn id="13" xr3:uid="{B103C089-F702-4B7A-8664-BBF17AC9EF9F}" name="BIR BK" totalsRowFunction="count" dataDxfId="486" totalsRowDxfId="485"/>
    <tableColumn id="26" xr3:uid="{BC7ED854-B9AF-4B08-8866-07DBACD554A8}" name="Source / Comment ECQB 2026" dataDxfId="484" totalsRowDxfId="483"/>
    <tableColumn id="24" xr3:uid="{DAB89C47-0CE5-449F-8106-78C702AF75E6}" name="Entry added/amended in TK version" dataDxfId="482" totalsRowDxfId="481"/>
  </tableColumns>
  <tableStyleInfo name="TableStyleLight1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36FD414-D1D4-411E-82BB-45A1F9A9CA49}" name="Table18" displayName="Table18" ref="A1:W146" totalsRowCount="1" headerRowDxfId="480" dataDxfId="479">
  <autoFilter ref="A1:W145" xr:uid="{F1CB8A5D-E341-4FB8-9012-48C60C688247}"/>
  <sortState xmlns:xlrd2="http://schemas.microsoft.com/office/spreadsheetml/2017/richdata2" ref="A2:W145">
    <sortCondition ref="A1:A145"/>
  </sortState>
  <tableColumns count="23">
    <tableColumn id="22" xr3:uid="{D90B7EE7-FE52-4AB9-84D0-D76DE2AD8C3C}" name="Index" totalsRowLabel="Total" dataDxfId="478" totalsRowDxfId="477"/>
    <tableColumn id="21" xr3:uid="{C85A54DB-B30B-4F7E-8D6A-CADB2ABCBE51}" name="2018-2019 syllabus text" dataDxfId="476" totalsRowDxfId="475"/>
    <tableColumn id="1" xr3:uid="{F9DCDFF5-0093-4B0F-9B47-AFF7CAC96BE8}" name="2018-2019 syllabus reference" dataDxfId="474" totalsRowDxfId="473"/>
    <tableColumn id="2" xr3:uid="{832CEFF2-14EC-4E5E-B506-EE026D87551C}" name="2020 syllabus reference" dataDxfId="472" totalsRowDxfId="471"/>
    <tableColumn id="4" xr3:uid="{2AB577AC-F9A3-4254-AA55-802F794B4F4C}" name="2020 syllabus text" dataDxfId="470" totalsRowDxfId="469"/>
    <tableColumn id="20" xr3:uid="{71E056C5-163A-43C0-9BFB-C52BDD8BFC13}" name="Renumbered" totalsRowFunction="count" dataDxfId="468" totalsRowDxfId="467"/>
    <tableColumn id="19" xr3:uid="{428CA7A4-12F5-4FD9-914F-F0FFB76C52E2}" name="New" totalsRowFunction="count" dataDxfId="466" totalsRowDxfId="465"/>
    <tableColumn id="18" xr3:uid="{80A5A9AC-4F99-48B8-97D2-E3361DA99D30}" name="Deleted" totalsRowFunction="count" dataDxfId="464" totalsRowDxfId="463"/>
    <tableColumn id="17" xr3:uid="{7454AC08-0576-445F-8F46-3B58FE150FA8}" name="Text unmodified" totalsRowFunction="count" dataDxfId="462" totalsRowDxfId="461"/>
    <tableColumn id="16" xr3:uid="{F3C45094-068D-4D8E-AE5C-3351E5F9B8D5}" name="Reworded, intent the same" totalsRowFunction="count" dataDxfId="460" totalsRowDxfId="459"/>
    <tableColumn id="15" xr3:uid="{1066C3B0-9392-4843-A105-653C33EDA07E}" name="Reworded, intent modified" totalsRowFunction="count" dataDxfId="458" totalsRowDxfId="457"/>
    <tableColumn id="14" xr3:uid="{4F4E7680-4F89-4C89-80C8-6DED511F629F}" name="BK" totalsRowFunction="count" dataDxfId="456" totalsRowDxfId="455"/>
    <tableColumn id="5" xr3:uid="{50475E47-5DCC-43C2-8BFB-3139AF0D5163}" name="ATPL(A)" totalsRowFunction="count" dataDxfId="454" totalsRowDxfId="453"/>
    <tableColumn id="6" xr3:uid="{0CFBD592-6724-41B6-8A25-B956039C75AD}" name="CPL(A)" totalsRowFunction="count" dataDxfId="452" totalsRowDxfId="451"/>
    <tableColumn id="7" xr3:uid="{FE83AF7B-3C9E-42AC-86DB-353DD1058AF4}" name="ATPL(H)/IR" totalsRowFunction="count" dataDxfId="450" totalsRowDxfId="449"/>
    <tableColumn id="8" xr3:uid="{37AF8B40-7AA9-4505-B530-19C545F1F41B}" name="ATPL(H)/VFR" totalsRowFunction="count" dataDxfId="448" totalsRowDxfId="447"/>
    <tableColumn id="9" xr3:uid="{09054FFB-58D1-4926-80A0-66E93E460C91}" name="CPL(H)" totalsRowFunction="count" dataDxfId="446" totalsRowDxfId="445"/>
    <tableColumn id="10" xr3:uid="{479FA2C9-BAC5-4A8A-BD88-E960BE3A460E}" name="IR" totalsRowFunction="count" dataDxfId="444" totalsRowDxfId="443"/>
    <tableColumn id="11" xr3:uid="{DDA5F65D-2ABA-4689-AA84-178809D88C24}" name="CBIR(A)" totalsRowFunction="count" dataDxfId="442" totalsRowDxfId="441"/>
    <tableColumn id="12" xr3:uid="{E6D38ED0-F875-4660-BF60-4F3C4E8EF6B9}" name="BIR exam" totalsRowFunction="count" dataDxfId="440" totalsRowDxfId="439"/>
    <tableColumn id="13" xr3:uid="{AC82A9ED-129F-44E6-9A19-539EF8D80DBA}" name="BIR BK" totalsRowFunction="count" dataDxfId="438" totalsRowDxfId="437"/>
    <tableColumn id="26" xr3:uid="{82438FD7-FF70-4902-A4AF-991E4D940B3C}" name="Source / Comment ECQB 2026" dataDxfId="436" totalsRowDxfId="435"/>
    <tableColumn id="24" xr3:uid="{03E3DC76-DE2A-4319-960E-42CA4F47F980}" name="Entry added/amended in TK version" dataDxfId="434" totalsRowDxfId="433"/>
  </tableColumns>
  <tableStyleInfo name="TableStyleLight1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DB64439-8848-46FB-83E4-5C1D9D2D1E26}" name="Table19" displayName="Table19" ref="A1:W457" totalsRowCount="1" headerRowDxfId="432" dataDxfId="431">
  <autoFilter ref="A1:W456" xr:uid="{EA57CE11-21B6-4568-99B0-3D87869CDB85}"/>
  <sortState xmlns:xlrd2="http://schemas.microsoft.com/office/spreadsheetml/2017/richdata2" ref="A2:W456">
    <sortCondition ref="A1:A456"/>
  </sortState>
  <tableColumns count="23">
    <tableColumn id="1" xr3:uid="{4D7BEA9F-25DE-4253-9796-2D0F35C30572}" name="Index" totalsRowLabel="Total" dataDxfId="430" totalsRowDxfId="429"/>
    <tableColumn id="15" xr3:uid="{5C5D3DE5-EB31-410E-B7CB-48E9EE50A931}" name="2018-2019 syllabus text" dataDxfId="428" totalsRowDxfId="427"/>
    <tableColumn id="14" xr3:uid="{B03F5122-5712-444F-8BFF-56BCC71EEAB9}" name="2018-2019 syllabus reference" dataDxfId="426" totalsRowDxfId="425"/>
    <tableColumn id="2" xr3:uid="{D3715862-74AC-491E-96A4-1CC1C25B9061}" name="2020 syllabus reference" dataDxfId="424" totalsRowDxfId="423"/>
    <tableColumn id="4" xr3:uid="{972252AD-25C8-4017-9309-C0878BD79E58}" name="2020 syllabus text" dataDxfId="422" totalsRowDxfId="421"/>
    <tableColumn id="22" xr3:uid="{9AC8330E-0928-4E94-9BC9-4BB507980892}" name="Renumbered" totalsRowFunction="count" dataDxfId="420" totalsRowDxfId="419"/>
    <tableColumn id="21" xr3:uid="{9F38AED6-8340-4FB0-A122-E287EA7A9FFB}" name="New" totalsRowFunction="count" dataDxfId="418" totalsRowDxfId="417"/>
    <tableColumn id="20" xr3:uid="{9BA2086F-9A3B-4CEA-8C85-DA3916F3D3CD}" name="Deleted" totalsRowFunction="count" dataDxfId="416" totalsRowDxfId="415"/>
    <tableColumn id="19" xr3:uid="{28A95CD3-2B15-4B79-9712-4CE6E093233D}" name="Text unmodified" totalsRowFunction="count" dataDxfId="414" totalsRowDxfId="413"/>
    <tableColumn id="18" xr3:uid="{CB606F88-2A2D-4C08-A158-A1A97E5EEFA9}" name="Reworded, intent the same" totalsRowFunction="count" dataDxfId="412" totalsRowDxfId="411"/>
    <tableColumn id="17" xr3:uid="{5475A32A-DFA0-4EC0-A41F-2943AA89A647}" name="Reworded, intent modified" totalsRowFunction="count" dataDxfId="410" totalsRowDxfId="409"/>
    <tableColumn id="16" xr3:uid="{6DBB5307-B07D-4785-A824-E8F4D9CFDC50}" name="BK" totalsRowFunction="count" dataDxfId="408" totalsRowDxfId="407"/>
    <tableColumn id="5" xr3:uid="{8738F2DB-7A9A-4E26-8D4F-7AA56348ADB1}" name="ATPL(A)" totalsRowFunction="count" dataDxfId="406" totalsRowDxfId="405"/>
    <tableColumn id="6" xr3:uid="{A9E4C50F-67FD-42A3-90D7-71F35F562AED}" name="CPL(A)" totalsRowFunction="count" dataDxfId="404" totalsRowDxfId="403"/>
    <tableColumn id="7" xr3:uid="{00CCF47C-BA73-4355-B058-0AB66A673FB1}" name="ATPL(H)/IR" totalsRowFunction="count" dataDxfId="402" totalsRowDxfId="401"/>
    <tableColumn id="8" xr3:uid="{8B08CB77-F6DC-4C36-A1F8-802ABEAF7060}" name="ATPL(H)/VFR" totalsRowFunction="count" dataDxfId="400" totalsRowDxfId="399"/>
    <tableColumn id="9" xr3:uid="{CBA8989E-0A42-48CB-B318-5F8BE922EC16}" name="CPL(H)" totalsRowFunction="count" dataDxfId="398" totalsRowDxfId="397"/>
    <tableColumn id="10" xr3:uid="{51236542-F7D3-4233-A23B-FA4B5D7B0A4A}" name="IR" totalsRowFunction="count" dataDxfId="396" totalsRowDxfId="395"/>
    <tableColumn id="11" xr3:uid="{F57DB5AD-6D4E-44D2-9830-339A38A3960F}" name="CBIR(A)" totalsRowFunction="count" dataDxfId="394" totalsRowDxfId="393"/>
    <tableColumn id="12" xr3:uid="{EC8DDCB8-E63B-4EF0-B26C-3060977D59E8}" name="BIR exam" totalsRowFunction="count" dataDxfId="392" totalsRowDxfId="391"/>
    <tableColumn id="13" xr3:uid="{21345886-6B5D-41AC-8EBC-3F3C757A56AE}" name="BIR BK" totalsRowFunction="count" dataDxfId="390" totalsRowDxfId="389"/>
    <tableColumn id="26" xr3:uid="{A1FB09D8-CD48-4CEE-9299-8FA26CF23C9A}" name="Source / Comment ECQB 2026" dataDxfId="388" totalsRowDxfId="387"/>
    <tableColumn id="24" xr3:uid="{0914BDFC-AA1C-415D-80EA-EE071E096FC3}" name="Entry added/amended in TK version" dataDxfId="386" totalsRowDxfId="385"/>
  </tableColumns>
  <tableStyleInfo name="TableStyleLight13"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gps.gov/sites/default/files/2025-07/2007-PPS-performance-standard_0.pdf" TargetMode="External"/><Relationship Id="rId2" Type="http://schemas.openxmlformats.org/officeDocument/2006/relationships/hyperlink" Target="https://www.gps.gov/performance-standards-specifications,%202020-SPS-performance-standard.pdf,%20SECTION%20C.1,%20RAIM" TargetMode="External"/><Relationship Id="rId1" Type="http://schemas.openxmlformats.org/officeDocument/2006/relationships/hyperlink" Target="https://www.gps.gov/performance-standards-specifications,%202007-PPS-performance-standard.pdf,%201.3" TargetMode="External"/><Relationship Id="rId5" Type="http://schemas.openxmlformats.org/officeDocument/2006/relationships/table" Target="../tables/table12.xm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easa.europa.eu/en/regulations" TargetMode="External"/><Relationship Id="rId13" Type="http://schemas.openxmlformats.org/officeDocument/2006/relationships/hyperlink" Target="https://www.easa.europa.eu/en/document-library/certification-specifications" TargetMode="External"/><Relationship Id="rId18" Type="http://schemas.openxmlformats.org/officeDocument/2006/relationships/hyperlink" Target="https://www.easa.europa.eu/en/document-library/certification-specifications" TargetMode="External"/><Relationship Id="rId3" Type="http://schemas.openxmlformats.org/officeDocument/2006/relationships/hyperlink" Target="https://eur-lex.europa.eu/legal-content/EN/TXT/?uri=CELEX%3A32010R0996" TargetMode="External"/><Relationship Id="rId21" Type="http://schemas.openxmlformats.org/officeDocument/2006/relationships/hyperlink" Target="https://www.easa.europa.eu/en/regulations" TargetMode="External"/><Relationship Id="rId7" Type="http://schemas.openxmlformats.org/officeDocument/2006/relationships/hyperlink" Target="https://www.easa.europa.eu/en/regulations" TargetMode="External"/><Relationship Id="rId12" Type="http://schemas.openxmlformats.org/officeDocument/2006/relationships/hyperlink" Target="https://www.easa.europa.eu/en/regulations" TargetMode="External"/><Relationship Id="rId17" Type="http://schemas.openxmlformats.org/officeDocument/2006/relationships/hyperlink" Target="https://www.easa.europa.eu/en/document-library/certification-specifications" TargetMode="External"/><Relationship Id="rId2" Type="http://schemas.openxmlformats.org/officeDocument/2006/relationships/hyperlink" Target="https://eur-lex.europa.eu/legal-content/EN/TXT/?uri=CELEX%3A32004R0261" TargetMode="External"/><Relationship Id="rId16" Type="http://schemas.openxmlformats.org/officeDocument/2006/relationships/hyperlink" Target="https://www.easa.europa.eu/en/document-library/certification-specifications" TargetMode="External"/><Relationship Id="rId20" Type="http://schemas.openxmlformats.org/officeDocument/2006/relationships/hyperlink" Target="https://www.easa.europa.eu/en/document-library/certification-specifications" TargetMode="External"/><Relationship Id="rId1" Type="http://schemas.openxmlformats.org/officeDocument/2006/relationships/hyperlink" Target="https://sti.nasa.gov/what-is-the-sti-repository/" TargetMode="External"/><Relationship Id="rId6" Type="http://schemas.openxmlformats.org/officeDocument/2006/relationships/hyperlink" Target="https://www.easa.europa.eu/en/regulations" TargetMode="External"/><Relationship Id="rId11" Type="http://schemas.openxmlformats.org/officeDocument/2006/relationships/hyperlink" Target="https://www.easa.europa.eu/en/regulations" TargetMode="External"/><Relationship Id="rId5" Type="http://schemas.openxmlformats.org/officeDocument/2006/relationships/hyperlink" Target="https://www.easa.europa.eu/document-library/acceptable-means-of-compliance-and-guidance-materials" TargetMode="External"/><Relationship Id="rId15" Type="http://schemas.openxmlformats.org/officeDocument/2006/relationships/hyperlink" Target="https://eur-lex.europa.eu/legal-content/EN/ALL/?uri=CELEX:32008R0300" TargetMode="External"/><Relationship Id="rId23" Type="http://schemas.openxmlformats.org/officeDocument/2006/relationships/table" Target="../tables/table1.xml"/><Relationship Id="rId10" Type="http://schemas.openxmlformats.org/officeDocument/2006/relationships/hyperlink" Target="https://www.easa.europa.eu/en/regulations" TargetMode="External"/><Relationship Id="rId19" Type="http://schemas.openxmlformats.org/officeDocument/2006/relationships/hyperlink" Target="https://www.easa.europa.eu/en/document-library/certification-specifications" TargetMode="External"/><Relationship Id="rId4" Type="http://schemas.openxmlformats.org/officeDocument/2006/relationships/hyperlink" Target="https://www.easa.europa.eu/document-library/acceptable-means-of-compliance-and-guidance-materials" TargetMode="External"/><Relationship Id="rId9" Type="http://schemas.openxmlformats.org/officeDocument/2006/relationships/hyperlink" Target="https://www.easa.europa.eu/en/regulations" TargetMode="External"/><Relationship Id="rId14" Type="http://schemas.openxmlformats.org/officeDocument/2006/relationships/hyperlink" Target="https://www.easa.europa.eu/en/document-library/certification-specifications" TargetMode="External"/><Relationship Id="rId22"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5E507-D9D3-4578-8BB0-1544118EA022}">
  <sheetPr>
    <tabColor rgb="FFFF0000"/>
    <pageSetUpPr fitToPage="1"/>
  </sheetPr>
  <dimension ref="A1:C23"/>
  <sheetViews>
    <sheetView tabSelected="1" workbookViewId="0"/>
  </sheetViews>
  <sheetFormatPr defaultRowHeight="14.5" x14ac:dyDescent="0.35"/>
  <cols>
    <col min="1" max="1" width="129.453125" customWidth="1"/>
    <col min="2" max="2" width="10.81640625" customWidth="1"/>
    <col min="3" max="3" width="10.81640625" bestFit="1" customWidth="1"/>
  </cols>
  <sheetData>
    <row r="1" spans="1:3" ht="18.5" x14ac:dyDescent="0.35">
      <c r="A1" s="69" t="s">
        <v>12208</v>
      </c>
      <c r="B1" s="70" t="s">
        <v>12209</v>
      </c>
      <c r="C1" s="71">
        <v>6</v>
      </c>
    </row>
    <row r="2" spans="1:3" ht="171.75" customHeight="1" x14ac:dyDescent="0.35">
      <c r="A2" s="72" t="s">
        <v>13794</v>
      </c>
      <c r="B2" s="73" t="s">
        <v>12210</v>
      </c>
      <c r="C2" s="74">
        <v>46008</v>
      </c>
    </row>
    <row r="3" spans="1:3" ht="80.5" customHeight="1" x14ac:dyDescent="0.35">
      <c r="A3" s="72" t="s">
        <v>13795</v>
      </c>
      <c r="B3" s="75" t="s">
        <v>12211</v>
      </c>
      <c r="C3" s="73" t="s">
        <v>12212</v>
      </c>
    </row>
    <row r="4" spans="1:3" ht="80.25" customHeight="1" x14ac:dyDescent="0.35">
      <c r="A4" s="76" t="s">
        <v>12213</v>
      </c>
    </row>
    <row r="5" spans="1:3" ht="70.5" customHeight="1" x14ac:dyDescent="0.35">
      <c r="A5" s="77" t="s">
        <v>12214</v>
      </c>
    </row>
    <row r="6" spans="1:3" ht="275.5" x14ac:dyDescent="0.35">
      <c r="A6" s="78" t="s">
        <v>12215</v>
      </c>
    </row>
    <row r="7" spans="1:3" ht="52.5" customHeight="1" x14ac:dyDescent="0.35">
      <c r="A7" s="79" t="s">
        <v>12216</v>
      </c>
    </row>
    <row r="8" spans="1:3" ht="18" customHeight="1" x14ac:dyDescent="0.35">
      <c r="A8" t="s">
        <v>12217</v>
      </c>
    </row>
    <row r="9" spans="1:3" ht="18.75" customHeight="1" x14ac:dyDescent="0.35">
      <c r="A9" s="79" t="s">
        <v>12223</v>
      </c>
    </row>
    <row r="10" spans="1:3" ht="33.75" customHeight="1" x14ac:dyDescent="0.35">
      <c r="A10" s="79" t="s">
        <v>12224</v>
      </c>
    </row>
    <row r="11" spans="1:3" ht="19.5" customHeight="1" x14ac:dyDescent="0.35">
      <c r="A11" s="26" t="s">
        <v>12218</v>
      </c>
    </row>
    <row r="12" spans="1:3" ht="18.75" customHeight="1" x14ac:dyDescent="0.35">
      <c r="A12" s="78" t="s">
        <v>12219</v>
      </c>
    </row>
    <row r="13" spans="1:3" ht="19.5" customHeight="1" x14ac:dyDescent="0.35">
      <c r="A13" s="78" t="s">
        <v>12220</v>
      </c>
    </row>
    <row r="14" spans="1:3" ht="18" customHeight="1" x14ac:dyDescent="0.35">
      <c r="A14" s="78" t="s">
        <v>12225</v>
      </c>
    </row>
    <row r="15" spans="1:3" ht="18" customHeight="1" x14ac:dyDescent="0.35">
      <c r="A15" s="78" t="s">
        <v>12226</v>
      </c>
    </row>
    <row r="16" spans="1:3" ht="18" customHeight="1" x14ac:dyDescent="0.35">
      <c r="A16" s="79" t="s">
        <v>12227</v>
      </c>
    </row>
    <row r="17" spans="1:1" ht="36" customHeight="1" x14ac:dyDescent="0.35">
      <c r="A17" s="79" t="s">
        <v>12228</v>
      </c>
    </row>
    <row r="18" spans="1:1" ht="39" customHeight="1" x14ac:dyDescent="0.35">
      <c r="A18" s="79" t="s">
        <v>12229</v>
      </c>
    </row>
    <row r="19" spans="1:1" ht="96" customHeight="1" x14ac:dyDescent="0.35">
      <c r="A19" s="79" t="s">
        <v>13792</v>
      </c>
    </row>
    <row r="20" spans="1:1" ht="34.5" customHeight="1" x14ac:dyDescent="0.35">
      <c r="A20" s="79" t="s">
        <v>12221</v>
      </c>
    </row>
    <row r="21" spans="1:1" ht="36.75" customHeight="1" x14ac:dyDescent="0.35">
      <c r="A21" s="79" t="s">
        <v>12222</v>
      </c>
    </row>
    <row r="22" spans="1:1" ht="51" customHeight="1" x14ac:dyDescent="0.35">
      <c r="A22" s="79" t="s">
        <v>13791</v>
      </c>
    </row>
    <row r="23" spans="1:1" x14ac:dyDescent="0.35">
      <c r="A23" s="79" t="s">
        <v>14758</v>
      </c>
    </row>
  </sheetData>
  <pageMargins left="0.70866141732283472" right="0.70866141732283472" top="0.74803149606299213" bottom="0.74803149606299213" header="0.31496062992125984" footer="0.31496062992125984"/>
  <pageSetup paperSize="9" scale="57" fitToHeight="0" orientation="portrait" r:id="rId1"/>
  <headerFooter>
    <oddFooter>&amp;LTK Syllabus Comparison Document version 6&amp;R17/12/2025</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CDACD-BE83-4BC5-83CC-05826138FA30}">
  <sheetPr>
    <pageSetUpPr fitToPage="1"/>
  </sheetPr>
  <dimension ref="A1:W457"/>
  <sheetViews>
    <sheetView zoomScaleNormal="100" workbookViewId="0">
      <pane ySplit="1" topLeftCell="A2" activePane="bottomLeft" state="frozen"/>
      <selection pane="bottomLeft" activeCell="E5" sqref="E5"/>
    </sheetView>
  </sheetViews>
  <sheetFormatPr defaultColWidth="9" defaultRowHeight="14.5" outlineLevelCol="1" x14ac:dyDescent="0.35"/>
  <cols>
    <col min="1" max="1" width="4.453125" style="27" customWidth="1"/>
    <col min="2" max="2" width="41.81640625" style="27" hidden="1" customWidth="1" outlineLevel="1"/>
    <col min="3" max="3" width="13.81640625" style="27" hidden="1" customWidth="1" outlineLevel="1"/>
    <col min="4" max="4" width="13.81640625" style="44" customWidth="1" collapsed="1"/>
    <col min="5" max="5" width="41.81640625" style="28" customWidth="1"/>
    <col min="6" max="11" width="3.81640625" style="27" hidden="1" customWidth="1" outlineLevel="1"/>
    <col min="12" max="12" width="2.1796875" style="27" customWidth="1" collapsed="1"/>
    <col min="13" max="21" width="2.1796875" style="27" customWidth="1"/>
    <col min="22" max="22" width="20.81640625" style="29" customWidth="1"/>
    <col min="23" max="16384" width="9" style="27"/>
  </cols>
  <sheetData>
    <row r="1" spans="1:23" s="28" customFormat="1" ht="81" customHeight="1" x14ac:dyDescent="0.35">
      <c r="A1" s="1" t="s">
        <v>0</v>
      </c>
      <c r="B1" s="2" t="s">
        <v>1</v>
      </c>
      <c r="C1" s="2" t="s">
        <v>2</v>
      </c>
      <c r="D1" s="2" t="s">
        <v>3</v>
      </c>
      <c r="E1" s="2" t="s">
        <v>4</v>
      </c>
      <c r="F1" s="3" t="s">
        <v>5</v>
      </c>
      <c r="G1" s="3" t="s">
        <v>6</v>
      </c>
      <c r="H1" s="3" t="s">
        <v>7</v>
      </c>
      <c r="I1" s="3" t="s">
        <v>8</v>
      </c>
      <c r="J1" s="3" t="s">
        <v>9</v>
      </c>
      <c r="K1" s="4" t="s">
        <v>10</v>
      </c>
      <c r="L1" s="5" t="s">
        <v>11</v>
      </c>
      <c r="M1" s="6" t="s">
        <v>12</v>
      </c>
      <c r="N1" s="6" t="s">
        <v>13</v>
      </c>
      <c r="O1" s="6" t="s">
        <v>14</v>
      </c>
      <c r="P1" s="6" t="s">
        <v>15</v>
      </c>
      <c r="Q1" s="6" t="s">
        <v>16</v>
      </c>
      <c r="R1" s="6" t="s">
        <v>17</v>
      </c>
      <c r="S1" s="6" t="s">
        <v>18</v>
      </c>
      <c r="T1" s="6" t="s">
        <v>19</v>
      </c>
      <c r="U1" s="5" t="s">
        <v>20</v>
      </c>
      <c r="V1" s="2" t="s">
        <v>3977</v>
      </c>
      <c r="W1" s="2" t="s">
        <v>14757</v>
      </c>
    </row>
    <row r="2" spans="1:23" ht="26" x14ac:dyDescent="0.35">
      <c r="A2" s="33">
        <v>1</v>
      </c>
      <c r="B2" s="9" t="s">
        <v>8016</v>
      </c>
      <c r="C2" s="37" t="s">
        <v>8017</v>
      </c>
      <c r="D2" s="37" t="s">
        <v>8017</v>
      </c>
      <c r="E2" s="9" t="s">
        <v>8016</v>
      </c>
      <c r="F2" s="11"/>
      <c r="G2" s="10"/>
      <c r="H2" s="10"/>
      <c r="I2" s="7"/>
      <c r="J2" s="10"/>
      <c r="K2" s="10"/>
      <c r="L2" s="48"/>
      <c r="M2" s="42"/>
      <c r="U2" s="41"/>
      <c r="V2" s="7" t="s">
        <v>12234</v>
      </c>
      <c r="W2" s="29">
        <v>6</v>
      </c>
    </row>
    <row r="3" spans="1:23" x14ac:dyDescent="0.35">
      <c r="A3" s="33">
        <v>2</v>
      </c>
      <c r="B3" s="9" t="s">
        <v>8014</v>
      </c>
      <c r="C3" s="37" t="s">
        <v>8015</v>
      </c>
      <c r="D3" s="37" t="s">
        <v>8015</v>
      </c>
      <c r="E3" s="9" t="s">
        <v>8014</v>
      </c>
      <c r="F3" s="15"/>
      <c r="G3" s="10"/>
      <c r="H3" s="10"/>
      <c r="I3" s="7"/>
      <c r="J3" s="10"/>
      <c r="K3" s="10"/>
      <c r="L3" s="47"/>
      <c r="M3" s="32"/>
      <c r="U3" s="31"/>
      <c r="W3" s="29"/>
    </row>
    <row r="4" spans="1:23" x14ac:dyDescent="0.35">
      <c r="A4" s="33">
        <v>3</v>
      </c>
      <c r="B4" s="9" t="s">
        <v>8012</v>
      </c>
      <c r="C4" s="37" t="s">
        <v>8013</v>
      </c>
      <c r="D4" s="37" t="s">
        <v>8013</v>
      </c>
      <c r="E4" s="9" t="s">
        <v>8012</v>
      </c>
      <c r="F4" s="15"/>
      <c r="G4" s="10"/>
      <c r="H4" s="10"/>
      <c r="I4" s="7"/>
      <c r="J4" s="10"/>
      <c r="K4" s="10"/>
      <c r="L4" s="47"/>
      <c r="M4" s="32"/>
      <c r="U4" s="31"/>
      <c r="W4" s="29"/>
    </row>
    <row r="5" spans="1:23" x14ac:dyDescent="0.35">
      <c r="A5" s="33">
        <v>4</v>
      </c>
      <c r="B5" s="18" t="s">
        <v>8010</v>
      </c>
      <c r="C5" s="35" t="s">
        <v>8011</v>
      </c>
      <c r="D5" s="35" t="s">
        <v>8011</v>
      </c>
      <c r="E5" s="18" t="s">
        <v>8010</v>
      </c>
      <c r="F5" s="20"/>
      <c r="G5" s="19"/>
      <c r="H5" s="19"/>
      <c r="I5" s="7"/>
      <c r="J5" s="19"/>
      <c r="K5" s="19"/>
      <c r="L5" s="46"/>
      <c r="M5" s="32"/>
      <c r="U5" s="31"/>
      <c r="W5" s="29"/>
    </row>
    <row r="6" spans="1:23" ht="104" x14ac:dyDescent="0.35">
      <c r="A6" s="33">
        <v>5</v>
      </c>
      <c r="B6" s="21" t="s">
        <v>8008</v>
      </c>
      <c r="C6" s="29" t="s">
        <v>8009</v>
      </c>
      <c r="D6" s="29" t="s">
        <v>8009</v>
      </c>
      <c r="E6" s="21" t="s">
        <v>8008</v>
      </c>
      <c r="F6" s="16"/>
      <c r="G6" s="7"/>
      <c r="H6" s="7"/>
      <c r="I6" s="7" t="s">
        <v>34</v>
      </c>
      <c r="J6" s="7"/>
      <c r="K6" s="7"/>
      <c r="L6" s="45"/>
      <c r="M6" s="30" t="s">
        <v>34</v>
      </c>
      <c r="N6" s="29" t="s">
        <v>34</v>
      </c>
      <c r="O6" s="29" t="s">
        <v>34</v>
      </c>
      <c r="P6" s="29" t="s">
        <v>34</v>
      </c>
      <c r="Q6" s="29" t="s">
        <v>34</v>
      </c>
      <c r="R6" s="29" t="s">
        <v>34</v>
      </c>
      <c r="U6" s="31"/>
      <c r="V6" s="53"/>
      <c r="W6" s="29"/>
    </row>
    <row r="7" spans="1:23" x14ac:dyDescent="0.35">
      <c r="A7" s="33">
        <v>6</v>
      </c>
      <c r="B7" s="9" t="s">
        <v>88</v>
      </c>
      <c r="C7" s="37" t="s">
        <v>8007</v>
      </c>
      <c r="D7" s="37" t="s">
        <v>8007</v>
      </c>
      <c r="E7" s="9" t="s">
        <v>88</v>
      </c>
      <c r="F7" s="15"/>
      <c r="G7" s="10"/>
      <c r="H7" s="10"/>
      <c r="I7" s="7"/>
      <c r="J7" s="10"/>
      <c r="K7" s="10"/>
      <c r="L7" s="47"/>
      <c r="M7" s="32"/>
      <c r="U7" s="31"/>
      <c r="V7" s="53"/>
      <c r="W7" s="29"/>
    </row>
    <row r="8" spans="1:23" ht="39" x14ac:dyDescent="0.35">
      <c r="A8" s="33">
        <v>7</v>
      </c>
      <c r="B8" s="9" t="s">
        <v>8005</v>
      </c>
      <c r="C8" s="37" t="s">
        <v>8006</v>
      </c>
      <c r="D8" s="37" t="s">
        <v>8006</v>
      </c>
      <c r="E8" s="9" t="s">
        <v>8005</v>
      </c>
      <c r="F8" s="15"/>
      <c r="G8" s="10"/>
      <c r="H8" s="10"/>
      <c r="I8" s="7"/>
      <c r="J8" s="10"/>
      <c r="K8" s="10"/>
      <c r="L8" s="47"/>
      <c r="M8" s="32"/>
      <c r="U8" s="31"/>
      <c r="V8" s="2" t="s">
        <v>8004</v>
      </c>
      <c r="W8" s="29">
        <v>6</v>
      </c>
    </row>
    <row r="9" spans="1:23" ht="26" x14ac:dyDescent="0.35">
      <c r="A9" s="33">
        <v>8</v>
      </c>
      <c r="B9" s="18" t="s">
        <v>8002</v>
      </c>
      <c r="C9" s="35" t="s">
        <v>8003</v>
      </c>
      <c r="D9" s="35" t="s">
        <v>8003</v>
      </c>
      <c r="E9" s="18" t="s">
        <v>8002</v>
      </c>
      <c r="F9" s="20"/>
      <c r="G9" s="19"/>
      <c r="H9" s="19"/>
      <c r="I9" s="7"/>
      <c r="J9" s="19"/>
      <c r="K9" s="19"/>
      <c r="L9" s="46"/>
      <c r="M9" s="32"/>
      <c r="U9" s="31"/>
      <c r="V9" s="53"/>
      <c r="W9" s="29"/>
    </row>
    <row r="10" spans="1:23" ht="65" x14ac:dyDescent="0.35">
      <c r="A10" s="33">
        <v>9</v>
      </c>
      <c r="B10" s="21" t="s">
        <v>8000</v>
      </c>
      <c r="C10" s="29" t="s">
        <v>8001</v>
      </c>
      <c r="D10" s="29" t="s">
        <v>8001</v>
      </c>
      <c r="E10" s="21" t="s">
        <v>8000</v>
      </c>
      <c r="F10" s="16"/>
      <c r="G10" s="7"/>
      <c r="H10" s="7"/>
      <c r="I10" s="7" t="s">
        <v>34</v>
      </c>
      <c r="J10" s="7"/>
      <c r="K10" s="7"/>
      <c r="L10" s="45"/>
      <c r="M10" s="30" t="s">
        <v>34</v>
      </c>
      <c r="N10" s="29" t="s">
        <v>34</v>
      </c>
      <c r="O10" s="29" t="s">
        <v>34</v>
      </c>
      <c r="P10" s="29" t="s">
        <v>34</v>
      </c>
      <c r="Q10" s="29" t="s">
        <v>34</v>
      </c>
      <c r="R10" s="29" t="s">
        <v>34</v>
      </c>
      <c r="S10" s="29" t="s">
        <v>34</v>
      </c>
      <c r="U10" s="31"/>
      <c r="V10" s="2" t="s">
        <v>7999</v>
      </c>
      <c r="W10" s="29">
        <v>6</v>
      </c>
    </row>
    <row r="11" spans="1:23" x14ac:dyDescent="0.35">
      <c r="A11" s="33">
        <v>10</v>
      </c>
      <c r="B11" s="21" t="s">
        <v>7997</v>
      </c>
      <c r="C11" s="29" t="s">
        <v>7998</v>
      </c>
      <c r="D11" s="29" t="s">
        <v>7998</v>
      </c>
      <c r="E11" s="21" t="s">
        <v>7997</v>
      </c>
      <c r="F11" s="16"/>
      <c r="G11" s="7"/>
      <c r="H11" s="7"/>
      <c r="I11" s="7" t="s">
        <v>34</v>
      </c>
      <c r="J11" s="7"/>
      <c r="K11" s="7"/>
      <c r="L11" s="45"/>
      <c r="M11" s="30" t="s">
        <v>34</v>
      </c>
      <c r="N11" s="29" t="s">
        <v>34</v>
      </c>
      <c r="O11" s="29" t="s">
        <v>34</v>
      </c>
      <c r="P11" s="29" t="s">
        <v>34</v>
      </c>
      <c r="Q11" s="29" t="s">
        <v>34</v>
      </c>
      <c r="R11" s="29" t="s">
        <v>34</v>
      </c>
      <c r="S11" s="29" t="s">
        <v>34</v>
      </c>
      <c r="T11" s="29">
        <v>1</v>
      </c>
      <c r="U11" s="31"/>
      <c r="V11" s="53"/>
      <c r="W11" s="29"/>
    </row>
    <row r="12" spans="1:23" x14ac:dyDescent="0.35">
      <c r="A12" s="33">
        <v>11</v>
      </c>
      <c r="B12" s="21" t="s">
        <v>7995</v>
      </c>
      <c r="C12" s="29" t="s">
        <v>7996</v>
      </c>
      <c r="D12" s="29" t="s">
        <v>7996</v>
      </c>
      <c r="E12" s="21" t="s">
        <v>7995</v>
      </c>
      <c r="F12" s="16"/>
      <c r="G12" s="7"/>
      <c r="H12" s="7"/>
      <c r="I12" s="7" t="s">
        <v>34</v>
      </c>
      <c r="J12" s="7"/>
      <c r="K12" s="7"/>
      <c r="L12" s="45"/>
      <c r="M12" s="30" t="s">
        <v>34</v>
      </c>
      <c r="N12" s="29" t="s">
        <v>34</v>
      </c>
      <c r="O12" s="29" t="s">
        <v>34</v>
      </c>
      <c r="P12" s="29" t="s">
        <v>34</v>
      </c>
      <c r="Q12" s="29" t="s">
        <v>34</v>
      </c>
      <c r="R12" s="29" t="s">
        <v>34</v>
      </c>
      <c r="S12" s="29" t="s">
        <v>34</v>
      </c>
      <c r="T12" s="29">
        <v>1</v>
      </c>
      <c r="U12" s="31"/>
      <c r="V12" s="53"/>
      <c r="W12" s="29"/>
    </row>
    <row r="13" spans="1:23" x14ac:dyDescent="0.35">
      <c r="A13" s="33">
        <v>12</v>
      </c>
      <c r="B13" s="21" t="s">
        <v>7993</v>
      </c>
      <c r="C13" s="29" t="s">
        <v>7994</v>
      </c>
      <c r="D13" s="29" t="s">
        <v>7994</v>
      </c>
      <c r="E13" s="21" t="s">
        <v>7993</v>
      </c>
      <c r="F13" s="16"/>
      <c r="G13" s="7"/>
      <c r="H13" s="7"/>
      <c r="I13" s="7" t="s">
        <v>34</v>
      </c>
      <c r="J13" s="7"/>
      <c r="K13" s="7"/>
      <c r="L13" s="45"/>
      <c r="M13" s="30" t="s">
        <v>34</v>
      </c>
      <c r="N13" s="29" t="s">
        <v>34</v>
      </c>
      <c r="O13" s="29" t="s">
        <v>34</v>
      </c>
      <c r="P13" s="29" t="s">
        <v>34</v>
      </c>
      <c r="Q13" s="29" t="s">
        <v>34</v>
      </c>
      <c r="R13" s="29" t="s">
        <v>34</v>
      </c>
      <c r="S13" s="29" t="s">
        <v>34</v>
      </c>
      <c r="T13" s="29">
        <v>1</v>
      </c>
      <c r="U13" s="31"/>
      <c r="V13" s="53"/>
      <c r="W13" s="29"/>
    </row>
    <row r="14" spans="1:23" ht="26" x14ac:dyDescent="0.35">
      <c r="A14" s="33">
        <v>13</v>
      </c>
      <c r="B14" s="21" t="s">
        <v>7991</v>
      </c>
      <c r="C14" s="29" t="s">
        <v>7992</v>
      </c>
      <c r="D14" s="29" t="s">
        <v>7992</v>
      </c>
      <c r="E14" s="21" t="s">
        <v>7991</v>
      </c>
      <c r="F14" s="16"/>
      <c r="G14" s="7"/>
      <c r="H14" s="7"/>
      <c r="I14" s="7" t="s">
        <v>34</v>
      </c>
      <c r="J14" s="7"/>
      <c r="K14" s="7"/>
      <c r="L14" s="45"/>
      <c r="M14" s="30" t="s">
        <v>34</v>
      </c>
      <c r="N14" s="29" t="s">
        <v>34</v>
      </c>
      <c r="O14" s="29" t="s">
        <v>34</v>
      </c>
      <c r="P14" s="29" t="s">
        <v>34</v>
      </c>
      <c r="Q14" s="29" t="s">
        <v>34</v>
      </c>
      <c r="R14" s="29" t="s">
        <v>34</v>
      </c>
      <c r="S14" s="29" t="s">
        <v>34</v>
      </c>
      <c r="T14" s="29">
        <v>1</v>
      </c>
      <c r="U14" s="31"/>
      <c r="V14" s="2" t="s">
        <v>7990</v>
      </c>
      <c r="W14" s="29">
        <v>5</v>
      </c>
    </row>
    <row r="15" spans="1:23" ht="39" x14ac:dyDescent="0.35">
      <c r="A15" s="33">
        <v>14</v>
      </c>
      <c r="B15" s="21" t="s">
        <v>7988</v>
      </c>
      <c r="C15" s="29" t="s">
        <v>7989</v>
      </c>
      <c r="D15" s="29" t="s">
        <v>7989</v>
      </c>
      <c r="E15" s="21" t="s">
        <v>7988</v>
      </c>
      <c r="F15" s="16"/>
      <c r="G15" s="7"/>
      <c r="H15" s="7"/>
      <c r="I15" s="7" t="s">
        <v>34</v>
      </c>
      <c r="J15" s="7"/>
      <c r="K15" s="7"/>
      <c r="L15" s="45"/>
      <c r="M15" s="30" t="s">
        <v>34</v>
      </c>
      <c r="N15" s="29" t="s">
        <v>34</v>
      </c>
      <c r="O15" s="29" t="s">
        <v>34</v>
      </c>
      <c r="P15" s="29" t="s">
        <v>34</v>
      </c>
      <c r="Q15" s="29" t="s">
        <v>34</v>
      </c>
      <c r="R15" s="29" t="s">
        <v>34</v>
      </c>
      <c r="S15" s="29" t="s">
        <v>34</v>
      </c>
      <c r="T15" s="29">
        <v>1</v>
      </c>
      <c r="U15" s="31"/>
      <c r="V15" s="53"/>
      <c r="W15" s="29"/>
    </row>
    <row r="16" spans="1:23" ht="26" x14ac:dyDescent="0.35">
      <c r="A16" s="33">
        <v>15</v>
      </c>
      <c r="B16" s="21" t="s">
        <v>7986</v>
      </c>
      <c r="C16" s="29" t="s">
        <v>7987</v>
      </c>
      <c r="D16" s="29" t="s">
        <v>7987</v>
      </c>
      <c r="E16" s="21" t="s">
        <v>7986</v>
      </c>
      <c r="F16" s="16"/>
      <c r="G16" s="7"/>
      <c r="H16" s="7"/>
      <c r="I16" s="7" t="s">
        <v>34</v>
      </c>
      <c r="J16" s="7"/>
      <c r="K16" s="7"/>
      <c r="L16" s="45"/>
      <c r="M16" s="30" t="s">
        <v>34</v>
      </c>
      <c r="N16" s="29" t="s">
        <v>34</v>
      </c>
      <c r="O16" s="29" t="s">
        <v>34</v>
      </c>
      <c r="P16" s="29" t="s">
        <v>34</v>
      </c>
      <c r="Q16" s="29" t="s">
        <v>34</v>
      </c>
      <c r="R16" s="29" t="s">
        <v>34</v>
      </c>
      <c r="S16" s="29" t="s">
        <v>34</v>
      </c>
      <c r="T16" s="29">
        <v>1</v>
      </c>
      <c r="U16" s="31"/>
      <c r="V16" s="53"/>
      <c r="W16" s="29"/>
    </row>
    <row r="17" spans="1:23" ht="26" x14ac:dyDescent="0.35">
      <c r="A17" s="33">
        <v>16</v>
      </c>
      <c r="B17" s="21" t="s">
        <v>7984</v>
      </c>
      <c r="C17" s="29" t="s">
        <v>7985</v>
      </c>
      <c r="D17" s="29" t="s">
        <v>7985</v>
      </c>
      <c r="E17" s="21" t="s">
        <v>7984</v>
      </c>
      <c r="F17" s="16"/>
      <c r="G17" s="7"/>
      <c r="H17" s="7"/>
      <c r="I17" s="7" t="s">
        <v>34</v>
      </c>
      <c r="J17" s="7"/>
      <c r="K17" s="7"/>
      <c r="L17" s="45"/>
      <c r="M17" s="30" t="s">
        <v>34</v>
      </c>
      <c r="N17" s="29" t="s">
        <v>34</v>
      </c>
      <c r="O17" s="29" t="s">
        <v>34</v>
      </c>
      <c r="P17" s="29" t="s">
        <v>34</v>
      </c>
      <c r="Q17" s="29" t="s">
        <v>34</v>
      </c>
      <c r="R17" s="29" t="s">
        <v>34</v>
      </c>
      <c r="U17" s="31"/>
      <c r="V17" s="53"/>
      <c r="W17" s="29"/>
    </row>
    <row r="18" spans="1:23" ht="52" x14ac:dyDescent="0.35">
      <c r="A18" s="33">
        <v>17</v>
      </c>
      <c r="B18" s="21" t="s">
        <v>7982</v>
      </c>
      <c r="C18" s="29" t="s">
        <v>7983</v>
      </c>
      <c r="D18" s="29" t="s">
        <v>7983</v>
      </c>
      <c r="E18" s="21" t="s">
        <v>7982</v>
      </c>
      <c r="F18" s="16"/>
      <c r="G18" s="7"/>
      <c r="H18" s="7"/>
      <c r="I18" s="7" t="s">
        <v>34</v>
      </c>
      <c r="J18" s="7"/>
      <c r="K18" s="7"/>
      <c r="L18" s="45"/>
      <c r="M18" s="30" t="s">
        <v>34</v>
      </c>
      <c r="N18" s="29" t="s">
        <v>34</v>
      </c>
      <c r="O18" s="29" t="s">
        <v>34</v>
      </c>
      <c r="P18" s="29" t="s">
        <v>34</v>
      </c>
      <c r="Q18" s="29" t="s">
        <v>34</v>
      </c>
      <c r="R18" s="29" t="s">
        <v>34</v>
      </c>
      <c r="U18" s="31"/>
      <c r="V18" s="2" t="s">
        <v>7981</v>
      </c>
      <c r="W18" s="29">
        <v>6</v>
      </c>
    </row>
    <row r="19" spans="1:23" ht="26" x14ac:dyDescent="0.35">
      <c r="A19" s="33">
        <v>18</v>
      </c>
      <c r="B19" s="21" t="s">
        <v>7979</v>
      </c>
      <c r="C19" s="29" t="s">
        <v>7980</v>
      </c>
      <c r="D19" s="29" t="s">
        <v>7980</v>
      </c>
      <c r="E19" s="21" t="s">
        <v>7979</v>
      </c>
      <c r="F19" s="16"/>
      <c r="G19" s="7"/>
      <c r="H19" s="7"/>
      <c r="I19" s="7" t="s">
        <v>34</v>
      </c>
      <c r="J19" s="7"/>
      <c r="K19" s="7"/>
      <c r="L19" s="45"/>
      <c r="M19" s="30" t="s">
        <v>34</v>
      </c>
      <c r="N19" s="29" t="s">
        <v>34</v>
      </c>
      <c r="O19" s="29" t="s">
        <v>34</v>
      </c>
      <c r="P19" s="29" t="s">
        <v>34</v>
      </c>
      <c r="Q19" s="29" t="s">
        <v>34</v>
      </c>
      <c r="R19" s="29" t="s">
        <v>34</v>
      </c>
      <c r="U19" s="31"/>
      <c r="V19" s="53"/>
      <c r="W19" s="29"/>
    </row>
    <row r="20" spans="1:23" ht="26" x14ac:dyDescent="0.35">
      <c r="A20" s="33">
        <v>19</v>
      </c>
      <c r="B20" s="9" t="s">
        <v>7977</v>
      </c>
      <c r="C20" s="37" t="s">
        <v>7978</v>
      </c>
      <c r="D20" s="37" t="s">
        <v>7978</v>
      </c>
      <c r="E20" s="9" t="s">
        <v>7977</v>
      </c>
      <c r="F20" s="15"/>
      <c r="G20" s="10"/>
      <c r="H20" s="10"/>
      <c r="I20" s="7"/>
      <c r="J20" s="10"/>
      <c r="K20" s="10"/>
      <c r="L20" s="47"/>
      <c r="M20" s="32"/>
      <c r="U20" s="31"/>
      <c r="V20" s="2" t="s">
        <v>7976</v>
      </c>
      <c r="W20" s="29">
        <v>5</v>
      </c>
    </row>
    <row r="21" spans="1:23" x14ac:dyDescent="0.35">
      <c r="A21" s="33">
        <v>20</v>
      </c>
      <c r="B21" s="18" t="s">
        <v>7974</v>
      </c>
      <c r="C21" s="35" t="s">
        <v>7975</v>
      </c>
      <c r="D21" s="35" t="s">
        <v>7975</v>
      </c>
      <c r="E21" s="18" t="s">
        <v>7974</v>
      </c>
      <c r="F21" s="20"/>
      <c r="G21" s="19"/>
      <c r="H21" s="19"/>
      <c r="I21" s="7"/>
      <c r="J21" s="19"/>
      <c r="K21" s="19"/>
      <c r="L21" s="46"/>
      <c r="M21" s="32"/>
      <c r="U21" s="31"/>
      <c r="W21" s="29"/>
    </row>
    <row r="22" spans="1:23" ht="26" x14ac:dyDescent="0.35">
      <c r="A22" s="33">
        <v>21</v>
      </c>
      <c r="B22" s="21" t="s">
        <v>7972</v>
      </c>
      <c r="C22" s="29" t="s">
        <v>7973</v>
      </c>
      <c r="D22" s="29" t="s">
        <v>7973</v>
      </c>
      <c r="E22" s="21" t="s">
        <v>7972</v>
      </c>
      <c r="F22" s="16"/>
      <c r="G22" s="7"/>
      <c r="H22" s="7"/>
      <c r="I22" s="7" t="s">
        <v>34</v>
      </c>
      <c r="J22" s="7"/>
      <c r="K22" s="7"/>
      <c r="L22" s="45"/>
      <c r="M22" s="30" t="s">
        <v>34</v>
      </c>
      <c r="N22" s="29" t="s">
        <v>34</v>
      </c>
      <c r="O22" s="29" t="s">
        <v>34</v>
      </c>
      <c r="P22" s="29" t="s">
        <v>34</v>
      </c>
      <c r="Q22" s="29" t="s">
        <v>34</v>
      </c>
      <c r="R22" s="29" t="s">
        <v>34</v>
      </c>
      <c r="S22" s="29" t="s">
        <v>34</v>
      </c>
      <c r="U22" s="60">
        <v>1</v>
      </c>
      <c r="W22" s="29"/>
    </row>
    <row r="23" spans="1:23" ht="26" x14ac:dyDescent="0.35">
      <c r="A23" s="33">
        <v>22</v>
      </c>
      <c r="B23" s="21" t="s">
        <v>7970</v>
      </c>
      <c r="C23" s="29" t="s">
        <v>7971</v>
      </c>
      <c r="D23" s="29" t="s">
        <v>7971</v>
      </c>
      <c r="E23" s="21" t="s">
        <v>7970</v>
      </c>
      <c r="F23" s="16"/>
      <c r="G23" s="7"/>
      <c r="H23" s="7"/>
      <c r="I23" s="7" t="s">
        <v>34</v>
      </c>
      <c r="J23" s="7"/>
      <c r="K23" s="7"/>
      <c r="L23" s="45"/>
      <c r="M23" s="30" t="s">
        <v>34</v>
      </c>
      <c r="N23" s="29" t="s">
        <v>34</v>
      </c>
      <c r="O23" s="29" t="s">
        <v>34</v>
      </c>
      <c r="P23" s="29" t="s">
        <v>34</v>
      </c>
      <c r="Q23" s="29" t="s">
        <v>34</v>
      </c>
      <c r="R23" s="29" t="s">
        <v>34</v>
      </c>
      <c r="S23" s="29" t="s">
        <v>34</v>
      </c>
      <c r="U23" s="60">
        <v>1</v>
      </c>
      <c r="W23" s="29"/>
    </row>
    <row r="24" spans="1:23" ht="26" x14ac:dyDescent="0.35">
      <c r="A24" s="33">
        <v>23</v>
      </c>
      <c r="B24" s="21" t="s">
        <v>7968</v>
      </c>
      <c r="C24" s="29" t="s">
        <v>7969</v>
      </c>
      <c r="D24" s="29" t="s">
        <v>7969</v>
      </c>
      <c r="E24" s="21" t="s">
        <v>7968</v>
      </c>
      <c r="F24" s="16"/>
      <c r="G24" s="7"/>
      <c r="H24" s="7"/>
      <c r="I24" s="7" t="s">
        <v>34</v>
      </c>
      <c r="J24" s="7"/>
      <c r="K24" s="7"/>
      <c r="L24" s="45"/>
      <c r="M24" s="30" t="s">
        <v>34</v>
      </c>
      <c r="N24" s="29" t="s">
        <v>34</v>
      </c>
      <c r="O24" s="29" t="s">
        <v>34</v>
      </c>
      <c r="P24" s="29" t="s">
        <v>34</v>
      </c>
      <c r="Q24" s="29" t="s">
        <v>34</v>
      </c>
      <c r="R24" s="29" t="s">
        <v>34</v>
      </c>
      <c r="U24" s="31"/>
      <c r="W24" s="29"/>
    </row>
    <row r="25" spans="1:23" x14ac:dyDescent="0.35">
      <c r="A25" s="33">
        <v>24</v>
      </c>
      <c r="B25" s="21" t="s">
        <v>7966</v>
      </c>
      <c r="C25" s="29" t="s">
        <v>7967</v>
      </c>
      <c r="D25" s="29" t="s">
        <v>7967</v>
      </c>
      <c r="E25" s="21" t="s">
        <v>7966</v>
      </c>
      <c r="F25" s="16"/>
      <c r="G25" s="7"/>
      <c r="H25" s="7"/>
      <c r="I25" s="7" t="s">
        <v>34</v>
      </c>
      <c r="J25" s="7"/>
      <c r="K25" s="7"/>
      <c r="L25" s="45"/>
      <c r="M25" s="30" t="s">
        <v>34</v>
      </c>
      <c r="N25" s="29" t="s">
        <v>34</v>
      </c>
      <c r="O25" s="29" t="s">
        <v>34</v>
      </c>
      <c r="P25" s="29" t="s">
        <v>34</v>
      </c>
      <c r="Q25" s="29" t="s">
        <v>34</v>
      </c>
      <c r="R25" s="29" t="s">
        <v>34</v>
      </c>
      <c r="S25" s="29" t="s">
        <v>34</v>
      </c>
      <c r="T25" s="29">
        <v>1</v>
      </c>
      <c r="U25" s="31"/>
      <c r="W25" s="29"/>
    </row>
    <row r="26" spans="1:23" ht="26" x14ac:dyDescent="0.35">
      <c r="A26" s="33">
        <v>25</v>
      </c>
      <c r="B26" s="21" t="s">
        <v>7964</v>
      </c>
      <c r="C26" s="29" t="s">
        <v>7965</v>
      </c>
      <c r="D26" s="29" t="s">
        <v>7965</v>
      </c>
      <c r="E26" s="21" t="s">
        <v>7964</v>
      </c>
      <c r="F26" s="16"/>
      <c r="G26" s="7"/>
      <c r="H26" s="7"/>
      <c r="I26" s="7" t="s">
        <v>34</v>
      </c>
      <c r="J26" s="7"/>
      <c r="K26" s="7"/>
      <c r="L26" s="45"/>
      <c r="M26" s="30" t="s">
        <v>34</v>
      </c>
      <c r="N26" s="29" t="s">
        <v>34</v>
      </c>
      <c r="O26" s="29" t="s">
        <v>34</v>
      </c>
      <c r="P26" s="29" t="s">
        <v>34</v>
      </c>
      <c r="Q26" s="29" t="s">
        <v>34</v>
      </c>
      <c r="R26" s="29" t="s">
        <v>34</v>
      </c>
      <c r="S26" s="29" t="s">
        <v>34</v>
      </c>
      <c r="U26" s="60">
        <v>1</v>
      </c>
      <c r="W26" s="29"/>
    </row>
    <row r="27" spans="1:23" ht="26" x14ac:dyDescent="0.35">
      <c r="A27" s="33">
        <v>26</v>
      </c>
      <c r="B27" s="21" t="s">
        <v>7962</v>
      </c>
      <c r="C27" s="29" t="s">
        <v>7963</v>
      </c>
      <c r="D27" s="29" t="s">
        <v>7963</v>
      </c>
      <c r="E27" s="21" t="s">
        <v>7962</v>
      </c>
      <c r="F27" s="16"/>
      <c r="G27" s="7"/>
      <c r="H27" s="7"/>
      <c r="I27" s="7" t="s">
        <v>34</v>
      </c>
      <c r="J27" s="7"/>
      <c r="K27" s="7"/>
      <c r="L27" s="45"/>
      <c r="M27" s="30" t="s">
        <v>34</v>
      </c>
      <c r="N27" s="29" t="s">
        <v>34</v>
      </c>
      <c r="O27" s="29" t="s">
        <v>34</v>
      </c>
      <c r="P27" s="29" t="s">
        <v>34</v>
      </c>
      <c r="Q27" s="29" t="s">
        <v>34</v>
      </c>
      <c r="R27" s="29" t="s">
        <v>34</v>
      </c>
      <c r="S27" s="29" t="s">
        <v>34</v>
      </c>
      <c r="U27" s="60">
        <v>1</v>
      </c>
      <c r="W27" s="29"/>
    </row>
    <row r="28" spans="1:23" ht="52" x14ac:dyDescent="0.35">
      <c r="A28" s="33">
        <v>27</v>
      </c>
      <c r="B28" s="21" t="s">
        <v>7960</v>
      </c>
      <c r="C28" s="29" t="s">
        <v>7961</v>
      </c>
      <c r="D28" s="29" t="s">
        <v>7961</v>
      </c>
      <c r="E28" s="21" t="s">
        <v>7960</v>
      </c>
      <c r="F28" s="16"/>
      <c r="G28" s="7"/>
      <c r="H28" s="7"/>
      <c r="I28" s="7" t="s">
        <v>34</v>
      </c>
      <c r="J28" s="7"/>
      <c r="K28" s="7"/>
      <c r="L28" s="45"/>
      <c r="M28" s="30" t="s">
        <v>34</v>
      </c>
      <c r="N28" s="29" t="s">
        <v>34</v>
      </c>
      <c r="O28" s="29" t="s">
        <v>34</v>
      </c>
      <c r="P28" s="29" t="s">
        <v>34</v>
      </c>
      <c r="Q28" s="29" t="s">
        <v>34</v>
      </c>
      <c r="R28" s="29" t="s">
        <v>34</v>
      </c>
      <c r="S28" s="29" t="s">
        <v>34</v>
      </c>
      <c r="U28" s="60">
        <v>1</v>
      </c>
      <c r="W28" s="29"/>
    </row>
    <row r="29" spans="1:23" ht="91" x14ac:dyDescent="0.35">
      <c r="A29" s="33">
        <v>28</v>
      </c>
      <c r="B29" s="21" t="s">
        <v>7958</v>
      </c>
      <c r="C29" s="29" t="s">
        <v>7959</v>
      </c>
      <c r="D29" s="29" t="s">
        <v>7959</v>
      </c>
      <c r="E29" s="21" t="s">
        <v>7958</v>
      </c>
      <c r="F29" s="16"/>
      <c r="G29" s="7"/>
      <c r="H29" s="7"/>
      <c r="I29" s="7" t="s">
        <v>34</v>
      </c>
      <c r="J29" s="7"/>
      <c r="K29" s="7"/>
      <c r="L29" s="45"/>
      <c r="M29" s="30" t="s">
        <v>34</v>
      </c>
      <c r="N29" s="29" t="s">
        <v>34</v>
      </c>
      <c r="O29" s="29" t="s">
        <v>34</v>
      </c>
      <c r="P29" s="29" t="s">
        <v>34</v>
      </c>
      <c r="Q29" s="29" t="s">
        <v>34</v>
      </c>
      <c r="R29" s="29" t="s">
        <v>34</v>
      </c>
      <c r="S29" s="29" t="s">
        <v>34</v>
      </c>
      <c r="U29" s="31"/>
      <c r="W29" s="29"/>
    </row>
    <row r="30" spans="1:23" ht="26" x14ac:dyDescent="0.35">
      <c r="A30" s="33">
        <v>29</v>
      </c>
      <c r="B30" s="9" t="s">
        <v>7956</v>
      </c>
      <c r="C30" s="37" t="s">
        <v>7957</v>
      </c>
      <c r="D30" s="37" t="s">
        <v>7957</v>
      </c>
      <c r="E30" s="9" t="s">
        <v>7956</v>
      </c>
      <c r="F30" s="15"/>
      <c r="G30" s="10"/>
      <c r="H30" s="10"/>
      <c r="I30" s="7"/>
      <c r="J30" s="10"/>
      <c r="K30" s="10"/>
      <c r="L30" s="47"/>
      <c r="M30" s="32"/>
      <c r="U30" s="31"/>
      <c r="W30" s="29"/>
    </row>
    <row r="31" spans="1:23" x14ac:dyDescent="0.35">
      <c r="A31" s="33">
        <v>30</v>
      </c>
      <c r="B31" s="9" t="s">
        <v>7954</v>
      </c>
      <c r="C31" s="37" t="s">
        <v>7955</v>
      </c>
      <c r="D31" s="37" t="s">
        <v>7955</v>
      </c>
      <c r="E31" s="9" t="s">
        <v>7954</v>
      </c>
      <c r="F31" s="15"/>
      <c r="G31" s="10"/>
      <c r="H31" s="10"/>
      <c r="I31" s="7"/>
      <c r="J31" s="10"/>
      <c r="K31" s="10"/>
      <c r="L31" s="47"/>
      <c r="M31" s="32"/>
      <c r="U31" s="31"/>
      <c r="W31" s="29"/>
    </row>
    <row r="32" spans="1:23" x14ac:dyDescent="0.35">
      <c r="A32" s="33">
        <v>31</v>
      </c>
      <c r="B32" s="18" t="s">
        <v>7952</v>
      </c>
      <c r="C32" s="35" t="s">
        <v>7953</v>
      </c>
      <c r="D32" s="35" t="s">
        <v>7953</v>
      </c>
      <c r="E32" s="18" t="s">
        <v>7952</v>
      </c>
      <c r="F32" s="20"/>
      <c r="G32" s="19"/>
      <c r="H32" s="19"/>
      <c r="I32" s="7"/>
      <c r="J32" s="19"/>
      <c r="K32" s="19"/>
      <c r="L32" s="46"/>
      <c r="M32" s="32"/>
      <c r="U32" s="31"/>
      <c r="W32" s="29"/>
    </row>
    <row r="33" spans="1:23" ht="39" x14ac:dyDescent="0.35">
      <c r="A33" s="33">
        <v>32</v>
      </c>
      <c r="B33" s="21" t="s">
        <v>7950</v>
      </c>
      <c r="C33" s="29" t="s">
        <v>7951</v>
      </c>
      <c r="D33" s="29" t="s">
        <v>7951</v>
      </c>
      <c r="E33" s="21" t="s">
        <v>7950</v>
      </c>
      <c r="F33" s="16"/>
      <c r="G33" s="7"/>
      <c r="H33" s="7"/>
      <c r="I33" s="7" t="s">
        <v>34</v>
      </c>
      <c r="J33" s="7"/>
      <c r="K33" s="7"/>
      <c r="L33" s="45"/>
      <c r="M33" s="30" t="s">
        <v>34</v>
      </c>
      <c r="N33" s="29" t="s">
        <v>34</v>
      </c>
      <c r="O33" s="29" t="s">
        <v>34</v>
      </c>
      <c r="P33" s="29" t="s">
        <v>34</v>
      </c>
      <c r="Q33" s="29" t="s">
        <v>34</v>
      </c>
      <c r="R33" s="29" t="s">
        <v>34</v>
      </c>
      <c r="U33" s="31"/>
      <c r="W33" s="29"/>
    </row>
    <row r="34" spans="1:23" x14ac:dyDescent="0.35">
      <c r="A34" s="33">
        <v>33</v>
      </c>
      <c r="B34" s="18" t="s">
        <v>7948</v>
      </c>
      <c r="C34" s="35" t="s">
        <v>7949</v>
      </c>
      <c r="D34" s="35" t="s">
        <v>7949</v>
      </c>
      <c r="E34" s="18" t="s">
        <v>7948</v>
      </c>
      <c r="F34" s="20"/>
      <c r="G34" s="19"/>
      <c r="H34" s="19"/>
      <c r="I34" s="7"/>
      <c r="J34" s="19"/>
      <c r="K34" s="19"/>
      <c r="L34" s="46"/>
      <c r="M34" s="32"/>
      <c r="U34" s="31"/>
      <c r="W34" s="29"/>
    </row>
    <row r="35" spans="1:23" ht="26" x14ac:dyDescent="0.35">
      <c r="A35" s="33">
        <v>34</v>
      </c>
      <c r="B35" s="21" t="s">
        <v>7946</v>
      </c>
      <c r="C35" s="29" t="s">
        <v>7947</v>
      </c>
      <c r="D35" s="29" t="s">
        <v>7947</v>
      </c>
      <c r="E35" s="21" t="s">
        <v>7946</v>
      </c>
      <c r="F35" s="16"/>
      <c r="G35" s="7"/>
      <c r="H35" s="7"/>
      <c r="I35" s="7" t="s">
        <v>34</v>
      </c>
      <c r="J35" s="7"/>
      <c r="K35" s="7"/>
      <c r="L35" s="45"/>
      <c r="M35" s="30" t="s">
        <v>34</v>
      </c>
      <c r="N35" s="29" t="s">
        <v>34</v>
      </c>
      <c r="O35" s="29" t="s">
        <v>34</v>
      </c>
      <c r="P35" s="29" t="s">
        <v>34</v>
      </c>
      <c r="Q35" s="29" t="s">
        <v>34</v>
      </c>
      <c r="R35" s="29" t="s">
        <v>34</v>
      </c>
      <c r="U35" s="31"/>
      <c r="W35" s="29"/>
    </row>
    <row r="36" spans="1:23" ht="26" x14ac:dyDescent="0.35">
      <c r="A36" s="33">
        <v>35</v>
      </c>
      <c r="B36" s="21" t="s">
        <v>7944</v>
      </c>
      <c r="C36" s="29" t="s">
        <v>7945</v>
      </c>
      <c r="D36" s="29" t="s">
        <v>7945</v>
      </c>
      <c r="E36" s="21" t="s">
        <v>7944</v>
      </c>
      <c r="F36" s="16"/>
      <c r="G36" s="7"/>
      <c r="H36" s="7"/>
      <c r="I36" s="7" t="s">
        <v>34</v>
      </c>
      <c r="J36" s="7"/>
      <c r="K36" s="7"/>
      <c r="L36" s="45"/>
      <c r="M36" s="30" t="s">
        <v>34</v>
      </c>
      <c r="N36" s="29" t="s">
        <v>34</v>
      </c>
      <c r="O36" s="29" t="s">
        <v>34</v>
      </c>
      <c r="P36" s="29" t="s">
        <v>34</v>
      </c>
      <c r="Q36" s="29" t="s">
        <v>34</v>
      </c>
      <c r="R36" s="29" t="s">
        <v>34</v>
      </c>
      <c r="U36" s="60">
        <v>1</v>
      </c>
      <c r="W36" s="29"/>
    </row>
    <row r="37" spans="1:23" ht="26" x14ac:dyDescent="0.35">
      <c r="A37" s="33">
        <v>36</v>
      </c>
      <c r="B37" s="21" t="s">
        <v>7942</v>
      </c>
      <c r="C37" s="29" t="s">
        <v>7943</v>
      </c>
      <c r="D37" s="29" t="s">
        <v>7943</v>
      </c>
      <c r="E37" s="21" t="s">
        <v>7942</v>
      </c>
      <c r="F37" s="16"/>
      <c r="G37" s="7"/>
      <c r="H37" s="7"/>
      <c r="I37" s="7" t="s">
        <v>34</v>
      </c>
      <c r="J37" s="7"/>
      <c r="K37" s="7"/>
      <c r="L37" s="45"/>
      <c r="M37" s="30" t="s">
        <v>34</v>
      </c>
      <c r="N37" s="29" t="s">
        <v>34</v>
      </c>
      <c r="O37" s="29" t="s">
        <v>34</v>
      </c>
      <c r="P37" s="29" t="s">
        <v>34</v>
      </c>
      <c r="Q37" s="29" t="s">
        <v>34</v>
      </c>
      <c r="R37" s="29" t="s">
        <v>34</v>
      </c>
      <c r="U37" s="60">
        <v>1</v>
      </c>
      <c r="W37" s="29"/>
    </row>
    <row r="38" spans="1:23" ht="26" x14ac:dyDescent="0.35">
      <c r="A38" s="33">
        <v>37</v>
      </c>
      <c r="B38" s="21" t="s">
        <v>7940</v>
      </c>
      <c r="C38" s="29" t="s">
        <v>7941</v>
      </c>
      <c r="D38" s="29" t="s">
        <v>7941</v>
      </c>
      <c r="E38" s="21" t="s">
        <v>7940</v>
      </c>
      <c r="F38" s="16"/>
      <c r="G38" s="7"/>
      <c r="H38" s="7"/>
      <c r="I38" s="7" t="s">
        <v>34</v>
      </c>
      <c r="J38" s="7"/>
      <c r="K38" s="7"/>
      <c r="L38" s="45"/>
      <c r="M38" s="30" t="s">
        <v>34</v>
      </c>
      <c r="N38" s="29" t="s">
        <v>34</v>
      </c>
      <c r="O38" s="29" t="s">
        <v>34</v>
      </c>
      <c r="P38" s="29" t="s">
        <v>34</v>
      </c>
      <c r="Q38" s="29" t="s">
        <v>34</v>
      </c>
      <c r="R38" s="29" t="s">
        <v>34</v>
      </c>
      <c r="U38" s="31"/>
      <c r="W38" s="29"/>
    </row>
    <row r="39" spans="1:23" x14ac:dyDescent="0.35">
      <c r="A39" s="33">
        <v>38</v>
      </c>
      <c r="B39" s="21" t="s">
        <v>7938</v>
      </c>
      <c r="C39" s="29" t="s">
        <v>7939</v>
      </c>
      <c r="D39" s="29" t="s">
        <v>7939</v>
      </c>
      <c r="E39" s="21" t="s">
        <v>7938</v>
      </c>
      <c r="F39" s="16"/>
      <c r="G39" s="7"/>
      <c r="H39" s="7"/>
      <c r="I39" s="7" t="s">
        <v>34</v>
      </c>
      <c r="J39" s="7"/>
      <c r="K39" s="7"/>
      <c r="L39" s="45"/>
      <c r="M39" s="30" t="s">
        <v>34</v>
      </c>
      <c r="N39" s="29" t="s">
        <v>34</v>
      </c>
      <c r="O39" s="29" t="s">
        <v>34</v>
      </c>
      <c r="P39" s="29" t="s">
        <v>34</v>
      </c>
      <c r="Q39" s="29" t="s">
        <v>34</v>
      </c>
      <c r="R39" s="29" t="s">
        <v>34</v>
      </c>
      <c r="U39" s="31"/>
      <c r="W39" s="29"/>
    </row>
    <row r="40" spans="1:23" ht="26" x14ac:dyDescent="0.35">
      <c r="A40" s="33">
        <v>39</v>
      </c>
      <c r="B40" s="21" t="s">
        <v>7936</v>
      </c>
      <c r="C40" s="29" t="s">
        <v>7937</v>
      </c>
      <c r="D40" s="29" t="s">
        <v>7937</v>
      </c>
      <c r="E40" s="21" t="s">
        <v>7936</v>
      </c>
      <c r="F40" s="16"/>
      <c r="G40" s="7"/>
      <c r="H40" s="7"/>
      <c r="I40" s="7" t="s">
        <v>34</v>
      </c>
      <c r="J40" s="7"/>
      <c r="K40" s="7"/>
      <c r="L40" s="45"/>
      <c r="M40" s="30" t="s">
        <v>34</v>
      </c>
      <c r="N40" s="29" t="s">
        <v>34</v>
      </c>
      <c r="O40" s="29" t="s">
        <v>34</v>
      </c>
      <c r="P40" s="29" t="s">
        <v>34</v>
      </c>
      <c r="Q40" s="29" t="s">
        <v>34</v>
      </c>
      <c r="R40" s="29" t="s">
        <v>34</v>
      </c>
      <c r="U40" s="31"/>
      <c r="W40" s="29"/>
    </row>
    <row r="41" spans="1:23" ht="39" x14ac:dyDescent="0.35">
      <c r="A41" s="33">
        <v>40</v>
      </c>
      <c r="B41" s="21" t="s">
        <v>7934</v>
      </c>
      <c r="C41" s="29" t="s">
        <v>7935</v>
      </c>
      <c r="D41" s="29" t="s">
        <v>7935</v>
      </c>
      <c r="E41" s="21" t="s">
        <v>7934</v>
      </c>
      <c r="F41" s="16"/>
      <c r="G41" s="7"/>
      <c r="H41" s="7"/>
      <c r="I41" s="7" t="s">
        <v>34</v>
      </c>
      <c r="J41" s="7"/>
      <c r="K41" s="7"/>
      <c r="L41" s="45"/>
      <c r="M41" s="30" t="s">
        <v>34</v>
      </c>
      <c r="N41" s="29" t="s">
        <v>34</v>
      </c>
      <c r="O41" s="29" t="s">
        <v>34</v>
      </c>
      <c r="P41" s="29" t="s">
        <v>34</v>
      </c>
      <c r="Q41" s="29" t="s">
        <v>34</v>
      </c>
      <c r="R41" s="29" t="s">
        <v>34</v>
      </c>
      <c r="U41" s="31"/>
      <c r="W41" s="29"/>
    </row>
    <row r="42" spans="1:23" x14ac:dyDescent="0.35">
      <c r="A42" s="33">
        <v>41</v>
      </c>
      <c r="B42" s="21" t="s">
        <v>7932</v>
      </c>
      <c r="C42" s="29" t="s">
        <v>7933</v>
      </c>
      <c r="D42" s="29" t="s">
        <v>7933</v>
      </c>
      <c r="E42" s="21" t="s">
        <v>7932</v>
      </c>
      <c r="F42" s="16"/>
      <c r="G42" s="7"/>
      <c r="H42" s="7"/>
      <c r="I42" s="7" t="s">
        <v>34</v>
      </c>
      <c r="J42" s="7"/>
      <c r="K42" s="7"/>
      <c r="L42" s="45"/>
      <c r="M42" s="30" t="s">
        <v>34</v>
      </c>
      <c r="N42" s="29" t="s">
        <v>34</v>
      </c>
      <c r="O42" s="29" t="s">
        <v>34</v>
      </c>
      <c r="P42" s="29" t="s">
        <v>34</v>
      </c>
      <c r="Q42" s="29" t="s">
        <v>34</v>
      </c>
      <c r="R42" s="29" t="s">
        <v>34</v>
      </c>
      <c r="U42" s="31"/>
      <c r="W42" s="29"/>
    </row>
    <row r="43" spans="1:23" ht="26" x14ac:dyDescent="0.35">
      <c r="A43" s="33">
        <v>42</v>
      </c>
      <c r="B43" s="21" t="s">
        <v>7930</v>
      </c>
      <c r="C43" s="29" t="s">
        <v>7931</v>
      </c>
      <c r="D43" s="29" t="s">
        <v>7931</v>
      </c>
      <c r="E43" s="21" t="s">
        <v>7930</v>
      </c>
      <c r="F43" s="16"/>
      <c r="G43" s="7"/>
      <c r="H43" s="7"/>
      <c r="I43" s="7" t="s">
        <v>34</v>
      </c>
      <c r="J43" s="7"/>
      <c r="K43" s="7"/>
      <c r="L43" s="45"/>
      <c r="M43" s="30" t="s">
        <v>34</v>
      </c>
      <c r="N43" s="29" t="s">
        <v>34</v>
      </c>
      <c r="O43" s="29" t="s">
        <v>34</v>
      </c>
      <c r="P43" s="29" t="s">
        <v>34</v>
      </c>
      <c r="Q43" s="29" t="s">
        <v>34</v>
      </c>
      <c r="R43" s="29" t="s">
        <v>34</v>
      </c>
      <c r="U43" s="31"/>
      <c r="W43" s="29"/>
    </row>
    <row r="44" spans="1:23" ht="26" x14ac:dyDescent="0.35">
      <c r="A44" s="33">
        <v>43</v>
      </c>
      <c r="B44" s="21" t="s">
        <v>7928</v>
      </c>
      <c r="C44" s="29" t="s">
        <v>7929</v>
      </c>
      <c r="D44" s="29" t="s">
        <v>7929</v>
      </c>
      <c r="E44" s="21" t="s">
        <v>7928</v>
      </c>
      <c r="F44" s="16"/>
      <c r="G44" s="7"/>
      <c r="H44" s="7"/>
      <c r="I44" s="7" t="s">
        <v>34</v>
      </c>
      <c r="J44" s="7"/>
      <c r="K44" s="7"/>
      <c r="L44" s="45"/>
      <c r="M44" s="30" t="s">
        <v>34</v>
      </c>
      <c r="N44" s="29" t="s">
        <v>34</v>
      </c>
      <c r="O44" s="29" t="s">
        <v>34</v>
      </c>
      <c r="P44" s="29" t="s">
        <v>34</v>
      </c>
      <c r="Q44" s="29" t="s">
        <v>34</v>
      </c>
      <c r="R44" s="29" t="s">
        <v>34</v>
      </c>
      <c r="U44" s="31"/>
      <c r="W44" s="29"/>
    </row>
    <row r="45" spans="1:23" ht="26" x14ac:dyDescent="0.35">
      <c r="A45" s="33">
        <v>44</v>
      </c>
      <c r="B45" s="21" t="s">
        <v>7926</v>
      </c>
      <c r="C45" s="29" t="s">
        <v>7927</v>
      </c>
      <c r="D45" s="29" t="s">
        <v>7927</v>
      </c>
      <c r="E45" s="21" t="s">
        <v>7926</v>
      </c>
      <c r="F45" s="16"/>
      <c r="G45" s="7"/>
      <c r="H45" s="7"/>
      <c r="I45" s="7" t="s">
        <v>34</v>
      </c>
      <c r="J45" s="7"/>
      <c r="K45" s="7"/>
      <c r="L45" s="45"/>
      <c r="M45" s="30" t="s">
        <v>34</v>
      </c>
      <c r="N45" s="29" t="s">
        <v>34</v>
      </c>
      <c r="O45" s="29" t="s">
        <v>34</v>
      </c>
      <c r="P45" s="29" t="s">
        <v>34</v>
      </c>
      <c r="Q45" s="29" t="s">
        <v>34</v>
      </c>
      <c r="R45" s="29" t="s">
        <v>34</v>
      </c>
      <c r="U45" s="31"/>
      <c r="W45" s="29"/>
    </row>
    <row r="46" spans="1:23" x14ac:dyDescent="0.35">
      <c r="A46" s="33">
        <v>45</v>
      </c>
      <c r="B46" s="21" t="s">
        <v>7924</v>
      </c>
      <c r="C46" s="29" t="s">
        <v>7925</v>
      </c>
      <c r="D46" s="29" t="s">
        <v>7925</v>
      </c>
      <c r="E46" s="21" t="s">
        <v>7924</v>
      </c>
      <c r="F46" s="16"/>
      <c r="G46" s="7"/>
      <c r="H46" s="7"/>
      <c r="I46" s="7" t="s">
        <v>34</v>
      </c>
      <c r="J46" s="7"/>
      <c r="K46" s="7"/>
      <c r="L46" s="45"/>
      <c r="M46" s="30" t="s">
        <v>34</v>
      </c>
      <c r="N46" s="29" t="s">
        <v>34</v>
      </c>
      <c r="O46" s="29" t="s">
        <v>34</v>
      </c>
      <c r="P46" s="29" t="s">
        <v>34</v>
      </c>
      <c r="Q46" s="29" t="s">
        <v>34</v>
      </c>
      <c r="R46" s="29" t="s">
        <v>34</v>
      </c>
      <c r="U46" s="31"/>
      <c r="W46" s="29"/>
    </row>
    <row r="47" spans="1:23" ht="26" x14ac:dyDescent="0.35">
      <c r="A47" s="33">
        <v>46</v>
      </c>
      <c r="B47" s="21" t="s">
        <v>7922</v>
      </c>
      <c r="C47" s="29" t="s">
        <v>7923</v>
      </c>
      <c r="D47" s="29" t="s">
        <v>7923</v>
      </c>
      <c r="E47" s="21" t="s">
        <v>7922</v>
      </c>
      <c r="F47" s="16"/>
      <c r="G47" s="7"/>
      <c r="H47" s="7"/>
      <c r="I47" s="7" t="s">
        <v>34</v>
      </c>
      <c r="J47" s="7"/>
      <c r="K47" s="7"/>
      <c r="L47" s="45"/>
      <c r="M47" s="30" t="s">
        <v>34</v>
      </c>
      <c r="N47" s="29" t="s">
        <v>34</v>
      </c>
      <c r="O47" s="29" t="s">
        <v>34</v>
      </c>
      <c r="P47" s="29" t="s">
        <v>34</v>
      </c>
      <c r="Q47" s="29" t="s">
        <v>34</v>
      </c>
      <c r="R47" s="29" t="s">
        <v>34</v>
      </c>
      <c r="U47" s="60">
        <v>1</v>
      </c>
      <c r="W47" s="29"/>
    </row>
    <row r="48" spans="1:23" x14ac:dyDescent="0.35">
      <c r="A48" s="33">
        <v>47</v>
      </c>
      <c r="B48" s="21" t="s">
        <v>7921</v>
      </c>
      <c r="D48" s="27"/>
      <c r="E48" s="9" t="s">
        <v>7921</v>
      </c>
      <c r="F48" s="16"/>
      <c r="G48" s="7"/>
      <c r="H48" s="7"/>
      <c r="I48" s="7"/>
      <c r="J48" s="7"/>
      <c r="K48" s="7"/>
      <c r="L48" s="45"/>
      <c r="M48" s="32"/>
      <c r="U48" s="31"/>
      <c r="W48" s="29"/>
    </row>
    <row r="49" spans="1:23" x14ac:dyDescent="0.35">
      <c r="A49" s="33">
        <v>48</v>
      </c>
      <c r="B49" s="21" t="s">
        <v>7919</v>
      </c>
      <c r="C49" s="29" t="s">
        <v>7920</v>
      </c>
      <c r="D49" s="29" t="s">
        <v>7920</v>
      </c>
      <c r="E49" s="21" t="s">
        <v>7919</v>
      </c>
      <c r="F49" s="16"/>
      <c r="G49" s="7"/>
      <c r="H49" s="7"/>
      <c r="I49" s="7" t="s">
        <v>34</v>
      </c>
      <c r="J49" s="7"/>
      <c r="K49" s="7"/>
      <c r="L49" s="45"/>
      <c r="M49" s="30" t="s">
        <v>34</v>
      </c>
      <c r="N49" s="29" t="s">
        <v>34</v>
      </c>
      <c r="O49" s="29" t="s">
        <v>34</v>
      </c>
      <c r="P49" s="29" t="s">
        <v>34</v>
      </c>
      <c r="Q49" s="29" t="s">
        <v>34</v>
      </c>
      <c r="R49" s="29" t="s">
        <v>34</v>
      </c>
      <c r="U49" s="31"/>
      <c r="W49" s="29"/>
    </row>
    <row r="50" spans="1:23" ht="26" x14ac:dyDescent="0.35">
      <c r="A50" s="33">
        <v>49</v>
      </c>
      <c r="B50" s="21" t="s">
        <v>7917</v>
      </c>
      <c r="C50" s="29" t="s">
        <v>7918</v>
      </c>
      <c r="D50" s="29" t="s">
        <v>7918</v>
      </c>
      <c r="E50" s="21" t="s">
        <v>7917</v>
      </c>
      <c r="F50" s="16"/>
      <c r="G50" s="7"/>
      <c r="H50" s="7"/>
      <c r="I50" s="7" t="s">
        <v>34</v>
      </c>
      <c r="J50" s="7"/>
      <c r="K50" s="7"/>
      <c r="L50" s="45"/>
      <c r="M50" s="30" t="s">
        <v>34</v>
      </c>
      <c r="N50" s="29" t="s">
        <v>34</v>
      </c>
      <c r="O50" s="29" t="s">
        <v>34</v>
      </c>
      <c r="P50" s="29" t="s">
        <v>34</v>
      </c>
      <c r="Q50" s="29" t="s">
        <v>34</v>
      </c>
      <c r="R50" s="29" t="s">
        <v>34</v>
      </c>
      <c r="U50" s="31"/>
      <c r="W50" s="29"/>
    </row>
    <row r="51" spans="1:23" ht="39" x14ac:dyDescent="0.35">
      <c r="A51" s="33">
        <v>50</v>
      </c>
      <c r="B51" s="21" t="s">
        <v>7915</v>
      </c>
      <c r="C51" s="29" t="s">
        <v>7916</v>
      </c>
      <c r="D51" s="29" t="s">
        <v>7916</v>
      </c>
      <c r="E51" s="21" t="s">
        <v>7915</v>
      </c>
      <c r="F51" s="16"/>
      <c r="G51" s="7"/>
      <c r="H51" s="7"/>
      <c r="I51" s="7" t="s">
        <v>34</v>
      </c>
      <c r="J51" s="7"/>
      <c r="K51" s="7"/>
      <c r="L51" s="45"/>
      <c r="M51" s="30" t="s">
        <v>34</v>
      </c>
      <c r="N51" s="29" t="s">
        <v>34</v>
      </c>
      <c r="O51" s="29" t="s">
        <v>34</v>
      </c>
      <c r="P51" s="29" t="s">
        <v>34</v>
      </c>
      <c r="Q51" s="29" t="s">
        <v>34</v>
      </c>
      <c r="R51" s="29" t="s">
        <v>34</v>
      </c>
      <c r="U51" s="31"/>
      <c r="V51" s="7" t="s">
        <v>8018</v>
      </c>
      <c r="W51" s="29">
        <v>6</v>
      </c>
    </row>
    <row r="52" spans="1:23" ht="26" x14ac:dyDescent="0.35">
      <c r="A52" s="33">
        <v>51</v>
      </c>
      <c r="B52" s="21" t="s">
        <v>7913</v>
      </c>
      <c r="C52" s="29" t="s">
        <v>7914</v>
      </c>
      <c r="D52" s="29" t="s">
        <v>7914</v>
      </c>
      <c r="E52" s="21" t="s">
        <v>7913</v>
      </c>
      <c r="F52" s="16"/>
      <c r="G52" s="7"/>
      <c r="H52" s="7"/>
      <c r="I52" s="7" t="s">
        <v>34</v>
      </c>
      <c r="J52" s="7"/>
      <c r="K52" s="7"/>
      <c r="L52" s="45"/>
      <c r="M52" s="30" t="s">
        <v>34</v>
      </c>
      <c r="N52" s="29" t="s">
        <v>34</v>
      </c>
      <c r="O52" s="29" t="s">
        <v>34</v>
      </c>
      <c r="P52" s="29" t="s">
        <v>34</v>
      </c>
      <c r="Q52" s="29" t="s">
        <v>34</v>
      </c>
      <c r="R52" s="29" t="s">
        <v>34</v>
      </c>
      <c r="U52" s="31"/>
      <c r="W52" s="29"/>
    </row>
    <row r="53" spans="1:23" ht="26" x14ac:dyDescent="0.35">
      <c r="A53" s="33">
        <v>52</v>
      </c>
      <c r="B53" s="21" t="s">
        <v>7911</v>
      </c>
      <c r="C53" s="29" t="s">
        <v>7912</v>
      </c>
      <c r="D53" s="29" t="s">
        <v>7912</v>
      </c>
      <c r="E53" s="21" t="s">
        <v>7911</v>
      </c>
      <c r="F53" s="16"/>
      <c r="G53" s="7"/>
      <c r="H53" s="7"/>
      <c r="I53" s="7" t="s">
        <v>34</v>
      </c>
      <c r="J53" s="7"/>
      <c r="K53" s="7"/>
      <c r="L53" s="45"/>
      <c r="M53" s="30" t="s">
        <v>34</v>
      </c>
      <c r="N53" s="29" t="s">
        <v>34</v>
      </c>
      <c r="O53" s="29" t="s">
        <v>34</v>
      </c>
      <c r="P53" s="29" t="s">
        <v>34</v>
      </c>
      <c r="Q53" s="29" t="s">
        <v>34</v>
      </c>
      <c r="R53" s="29" t="s">
        <v>34</v>
      </c>
      <c r="U53" s="31"/>
      <c r="W53" s="29"/>
    </row>
    <row r="54" spans="1:23" ht="26" x14ac:dyDescent="0.35">
      <c r="A54" s="33">
        <v>53</v>
      </c>
      <c r="B54" s="21" t="s">
        <v>7909</v>
      </c>
      <c r="C54" s="29" t="s">
        <v>7910</v>
      </c>
      <c r="D54" s="29" t="s">
        <v>7910</v>
      </c>
      <c r="E54" s="21" t="s">
        <v>7909</v>
      </c>
      <c r="F54" s="16"/>
      <c r="G54" s="7"/>
      <c r="H54" s="7"/>
      <c r="I54" s="7" t="s">
        <v>34</v>
      </c>
      <c r="J54" s="7"/>
      <c r="K54" s="7"/>
      <c r="L54" s="45"/>
      <c r="M54" s="30" t="s">
        <v>34</v>
      </c>
      <c r="N54" s="29" t="s">
        <v>34</v>
      </c>
      <c r="O54" s="29" t="s">
        <v>34</v>
      </c>
      <c r="P54" s="29" t="s">
        <v>34</v>
      </c>
      <c r="Q54" s="29" t="s">
        <v>34</v>
      </c>
      <c r="R54" s="29" t="s">
        <v>34</v>
      </c>
      <c r="U54" s="31"/>
      <c r="W54" s="29"/>
    </row>
    <row r="55" spans="1:23" x14ac:dyDescent="0.35">
      <c r="A55" s="33">
        <v>54</v>
      </c>
      <c r="B55" s="21" t="s">
        <v>7908</v>
      </c>
      <c r="D55" s="27"/>
      <c r="E55" s="9" t="s">
        <v>7908</v>
      </c>
      <c r="F55" s="16"/>
      <c r="G55" s="7"/>
      <c r="H55" s="7"/>
      <c r="I55" s="7"/>
      <c r="J55" s="7"/>
      <c r="K55" s="7"/>
      <c r="L55" s="45"/>
      <c r="M55" s="32"/>
      <c r="U55" s="31"/>
      <c r="W55" s="29"/>
    </row>
    <row r="56" spans="1:23" x14ac:dyDescent="0.35">
      <c r="A56" s="33">
        <v>55</v>
      </c>
      <c r="B56" s="21" t="s">
        <v>7906</v>
      </c>
      <c r="C56" s="29" t="s">
        <v>7907</v>
      </c>
      <c r="D56" s="29" t="s">
        <v>7907</v>
      </c>
      <c r="E56" s="21" t="s">
        <v>7906</v>
      </c>
      <c r="F56" s="16"/>
      <c r="G56" s="7"/>
      <c r="H56" s="7"/>
      <c r="I56" s="7" t="s">
        <v>34</v>
      </c>
      <c r="J56" s="7"/>
      <c r="K56" s="7"/>
      <c r="L56" s="45"/>
      <c r="M56" s="30" t="s">
        <v>34</v>
      </c>
      <c r="N56" s="29" t="s">
        <v>34</v>
      </c>
      <c r="O56" s="29" t="s">
        <v>34</v>
      </c>
      <c r="P56" s="29" t="s">
        <v>34</v>
      </c>
      <c r="Q56" s="29" t="s">
        <v>34</v>
      </c>
      <c r="R56" s="29" t="s">
        <v>34</v>
      </c>
      <c r="U56" s="31"/>
      <c r="W56" s="29"/>
    </row>
    <row r="57" spans="1:23" x14ac:dyDescent="0.35">
      <c r="A57" s="33">
        <v>56</v>
      </c>
      <c r="B57" s="21" t="s">
        <v>7904</v>
      </c>
      <c r="C57" s="29" t="s">
        <v>7905</v>
      </c>
      <c r="D57" s="29" t="s">
        <v>7905</v>
      </c>
      <c r="E57" s="21" t="s">
        <v>7904</v>
      </c>
      <c r="F57" s="16"/>
      <c r="G57" s="7"/>
      <c r="H57" s="7"/>
      <c r="I57" s="7" t="s">
        <v>34</v>
      </c>
      <c r="J57" s="7"/>
      <c r="K57" s="7"/>
      <c r="L57" s="45"/>
      <c r="M57" s="30" t="s">
        <v>34</v>
      </c>
      <c r="N57" s="29" t="s">
        <v>34</v>
      </c>
      <c r="O57" s="29" t="s">
        <v>34</v>
      </c>
      <c r="P57" s="29" t="s">
        <v>34</v>
      </c>
      <c r="Q57" s="29" t="s">
        <v>34</v>
      </c>
      <c r="R57" s="29" t="s">
        <v>34</v>
      </c>
      <c r="U57" s="31"/>
      <c r="W57" s="29"/>
    </row>
    <row r="58" spans="1:23" ht="26" x14ac:dyDescent="0.35">
      <c r="A58" s="33">
        <v>57</v>
      </c>
      <c r="B58" s="21" t="s">
        <v>7902</v>
      </c>
      <c r="C58" s="29" t="s">
        <v>7903</v>
      </c>
      <c r="D58" s="29" t="s">
        <v>7903</v>
      </c>
      <c r="E58" s="21" t="s">
        <v>7902</v>
      </c>
      <c r="F58" s="16"/>
      <c r="G58" s="7"/>
      <c r="H58" s="7"/>
      <c r="I58" s="7" t="s">
        <v>34</v>
      </c>
      <c r="J58" s="7"/>
      <c r="K58" s="7"/>
      <c r="L58" s="45"/>
      <c r="M58" s="30" t="s">
        <v>34</v>
      </c>
      <c r="N58" s="29" t="s">
        <v>34</v>
      </c>
      <c r="O58" s="29" t="s">
        <v>34</v>
      </c>
      <c r="P58" s="29" t="s">
        <v>34</v>
      </c>
      <c r="Q58" s="29" t="s">
        <v>34</v>
      </c>
      <c r="R58" s="29" t="s">
        <v>34</v>
      </c>
      <c r="U58" s="31"/>
      <c r="W58" s="29"/>
    </row>
    <row r="59" spans="1:23" x14ac:dyDescent="0.35">
      <c r="A59" s="33">
        <v>58</v>
      </c>
      <c r="B59" s="21" t="s">
        <v>7901</v>
      </c>
      <c r="D59" s="27"/>
      <c r="E59" s="9" t="s">
        <v>7901</v>
      </c>
      <c r="F59" s="16"/>
      <c r="G59" s="7"/>
      <c r="H59" s="7"/>
      <c r="I59" s="7"/>
      <c r="J59" s="7"/>
      <c r="K59" s="7"/>
      <c r="L59" s="45"/>
      <c r="M59" s="32"/>
      <c r="U59" s="31"/>
      <c r="W59" s="29"/>
    </row>
    <row r="60" spans="1:23" ht="26" x14ac:dyDescent="0.35">
      <c r="A60" s="33">
        <v>59</v>
      </c>
      <c r="B60" s="21" t="s">
        <v>7899</v>
      </c>
      <c r="C60" s="29" t="s">
        <v>7900</v>
      </c>
      <c r="D60" s="29" t="s">
        <v>7900</v>
      </c>
      <c r="E60" s="21" t="s">
        <v>7899</v>
      </c>
      <c r="F60" s="16"/>
      <c r="G60" s="7"/>
      <c r="H60" s="7"/>
      <c r="I60" s="7" t="s">
        <v>34</v>
      </c>
      <c r="J60" s="7"/>
      <c r="K60" s="7"/>
      <c r="L60" s="45"/>
      <c r="M60" s="30" t="s">
        <v>34</v>
      </c>
      <c r="N60" s="29" t="s">
        <v>34</v>
      </c>
      <c r="O60" s="29" t="s">
        <v>34</v>
      </c>
      <c r="P60" s="29" t="s">
        <v>34</v>
      </c>
      <c r="Q60" s="29" t="s">
        <v>34</v>
      </c>
      <c r="R60" s="29" t="s">
        <v>34</v>
      </c>
      <c r="U60" s="31"/>
      <c r="W60" s="29"/>
    </row>
    <row r="61" spans="1:23" x14ac:dyDescent="0.35">
      <c r="A61" s="33">
        <v>60</v>
      </c>
      <c r="B61" s="21" t="s">
        <v>7897</v>
      </c>
      <c r="C61" s="29" t="s">
        <v>7898</v>
      </c>
      <c r="D61" s="29" t="s">
        <v>7898</v>
      </c>
      <c r="E61" s="21" t="s">
        <v>7897</v>
      </c>
      <c r="F61" s="16"/>
      <c r="G61" s="7"/>
      <c r="H61" s="7"/>
      <c r="I61" s="7" t="s">
        <v>34</v>
      </c>
      <c r="J61" s="7"/>
      <c r="K61" s="7"/>
      <c r="L61" s="45"/>
      <c r="M61" s="30" t="s">
        <v>34</v>
      </c>
      <c r="N61" s="29" t="s">
        <v>34</v>
      </c>
      <c r="O61" s="29" t="s">
        <v>34</v>
      </c>
      <c r="P61" s="29" t="s">
        <v>34</v>
      </c>
      <c r="Q61" s="29" t="s">
        <v>34</v>
      </c>
      <c r="R61" s="29" t="s">
        <v>34</v>
      </c>
      <c r="U61" s="60">
        <v>1</v>
      </c>
      <c r="W61" s="29"/>
    </row>
    <row r="62" spans="1:23" ht="26" x14ac:dyDescent="0.35">
      <c r="A62" s="33">
        <v>61</v>
      </c>
      <c r="B62" s="21" t="s">
        <v>7895</v>
      </c>
      <c r="C62" s="29" t="s">
        <v>7896</v>
      </c>
      <c r="D62" s="29" t="s">
        <v>7896</v>
      </c>
      <c r="E62" s="21" t="s">
        <v>7895</v>
      </c>
      <c r="F62" s="16"/>
      <c r="G62" s="7"/>
      <c r="H62" s="7"/>
      <c r="I62" s="7" t="s">
        <v>34</v>
      </c>
      <c r="J62" s="7"/>
      <c r="K62" s="7"/>
      <c r="L62" s="45"/>
      <c r="M62" s="30" t="s">
        <v>34</v>
      </c>
      <c r="N62" s="29" t="s">
        <v>34</v>
      </c>
      <c r="O62" s="29" t="s">
        <v>34</v>
      </c>
      <c r="P62" s="29" t="s">
        <v>34</v>
      </c>
      <c r="Q62" s="29" t="s">
        <v>34</v>
      </c>
      <c r="R62" s="29" t="s">
        <v>34</v>
      </c>
      <c r="U62" s="31"/>
      <c r="W62" s="29"/>
    </row>
    <row r="63" spans="1:23" ht="65" x14ac:dyDescent="0.35">
      <c r="A63" s="33">
        <v>62</v>
      </c>
      <c r="B63" s="21" t="s">
        <v>7893</v>
      </c>
      <c r="C63" s="29" t="s">
        <v>7894</v>
      </c>
      <c r="D63" s="29" t="s">
        <v>7894</v>
      </c>
      <c r="E63" s="21" t="s">
        <v>7893</v>
      </c>
      <c r="F63" s="16"/>
      <c r="G63" s="7"/>
      <c r="H63" s="7"/>
      <c r="I63" s="7" t="s">
        <v>34</v>
      </c>
      <c r="J63" s="7"/>
      <c r="K63" s="7"/>
      <c r="L63" s="45"/>
      <c r="M63" s="30" t="s">
        <v>34</v>
      </c>
      <c r="N63" s="29" t="s">
        <v>34</v>
      </c>
      <c r="O63" s="29" t="s">
        <v>34</v>
      </c>
      <c r="P63" s="29" t="s">
        <v>34</v>
      </c>
      <c r="Q63" s="29" t="s">
        <v>34</v>
      </c>
      <c r="R63" s="29" t="s">
        <v>34</v>
      </c>
      <c r="U63" s="31"/>
      <c r="W63" s="29"/>
    </row>
    <row r="64" spans="1:23" ht="26" x14ac:dyDescent="0.35">
      <c r="A64" s="33">
        <v>63</v>
      </c>
      <c r="B64" s="21" t="s">
        <v>7891</v>
      </c>
      <c r="C64" s="29" t="s">
        <v>7892</v>
      </c>
      <c r="D64" s="29" t="s">
        <v>7892</v>
      </c>
      <c r="E64" s="21" t="s">
        <v>7891</v>
      </c>
      <c r="F64" s="16"/>
      <c r="G64" s="7"/>
      <c r="H64" s="7"/>
      <c r="I64" s="7" t="s">
        <v>34</v>
      </c>
      <c r="J64" s="7"/>
      <c r="K64" s="7"/>
      <c r="L64" s="45"/>
      <c r="M64" s="30" t="s">
        <v>34</v>
      </c>
      <c r="N64" s="29" t="s">
        <v>34</v>
      </c>
      <c r="O64" s="29" t="s">
        <v>34</v>
      </c>
      <c r="P64" s="29" t="s">
        <v>34</v>
      </c>
      <c r="Q64" s="29" t="s">
        <v>34</v>
      </c>
      <c r="R64" s="29" t="s">
        <v>34</v>
      </c>
      <c r="U64" s="60">
        <v>1</v>
      </c>
      <c r="W64" s="29"/>
    </row>
    <row r="65" spans="1:23" ht="26" x14ac:dyDescent="0.35">
      <c r="A65" s="33">
        <v>64</v>
      </c>
      <c r="B65" s="21" t="s">
        <v>7889</v>
      </c>
      <c r="C65" s="29" t="s">
        <v>7890</v>
      </c>
      <c r="D65" s="29" t="s">
        <v>7890</v>
      </c>
      <c r="E65" s="21" t="s">
        <v>7889</v>
      </c>
      <c r="F65" s="16"/>
      <c r="G65" s="7"/>
      <c r="H65" s="7"/>
      <c r="I65" s="7" t="s">
        <v>34</v>
      </c>
      <c r="J65" s="7"/>
      <c r="K65" s="7"/>
      <c r="L65" s="45"/>
      <c r="M65" s="30" t="s">
        <v>34</v>
      </c>
      <c r="N65" s="29" t="s">
        <v>34</v>
      </c>
      <c r="O65" s="29" t="s">
        <v>34</v>
      </c>
      <c r="P65" s="29" t="s">
        <v>34</v>
      </c>
      <c r="Q65" s="29" t="s">
        <v>34</v>
      </c>
      <c r="R65" s="29" t="s">
        <v>34</v>
      </c>
      <c r="U65" s="31"/>
      <c r="W65" s="29"/>
    </row>
    <row r="66" spans="1:23" ht="52" x14ac:dyDescent="0.35">
      <c r="A66" s="33">
        <v>65</v>
      </c>
      <c r="B66" s="21" t="s">
        <v>7887</v>
      </c>
      <c r="C66" s="29" t="s">
        <v>7888</v>
      </c>
      <c r="D66" s="29" t="s">
        <v>7888</v>
      </c>
      <c r="E66" s="21" t="s">
        <v>7887</v>
      </c>
      <c r="F66" s="16"/>
      <c r="G66" s="7"/>
      <c r="H66" s="7"/>
      <c r="I66" s="7" t="s">
        <v>34</v>
      </c>
      <c r="J66" s="7"/>
      <c r="K66" s="7"/>
      <c r="L66" s="45"/>
      <c r="M66" s="30" t="s">
        <v>34</v>
      </c>
      <c r="N66" s="29" t="s">
        <v>34</v>
      </c>
      <c r="O66" s="29" t="s">
        <v>34</v>
      </c>
      <c r="P66" s="29" t="s">
        <v>34</v>
      </c>
      <c r="Q66" s="29" t="s">
        <v>34</v>
      </c>
      <c r="R66" s="29" t="s">
        <v>34</v>
      </c>
      <c r="U66" s="31"/>
      <c r="W66" s="29"/>
    </row>
    <row r="67" spans="1:23" ht="26" x14ac:dyDescent="0.35">
      <c r="A67" s="33">
        <v>66</v>
      </c>
      <c r="B67" s="21" t="s">
        <v>7885</v>
      </c>
      <c r="C67" s="29" t="s">
        <v>7886</v>
      </c>
      <c r="D67" s="29" t="s">
        <v>7886</v>
      </c>
      <c r="E67" s="21" t="s">
        <v>7885</v>
      </c>
      <c r="F67" s="16"/>
      <c r="G67" s="7"/>
      <c r="H67" s="7"/>
      <c r="I67" s="7" t="s">
        <v>34</v>
      </c>
      <c r="J67" s="7"/>
      <c r="K67" s="7"/>
      <c r="L67" s="45"/>
      <c r="M67" s="30" t="s">
        <v>34</v>
      </c>
      <c r="N67" s="29" t="s">
        <v>34</v>
      </c>
      <c r="O67" s="29" t="s">
        <v>34</v>
      </c>
      <c r="P67" s="29" t="s">
        <v>34</v>
      </c>
      <c r="Q67" s="29" t="s">
        <v>34</v>
      </c>
      <c r="R67" s="29" t="s">
        <v>34</v>
      </c>
      <c r="U67" s="31"/>
      <c r="W67" s="29"/>
    </row>
    <row r="68" spans="1:23" ht="52" x14ac:dyDescent="0.35">
      <c r="A68" s="33">
        <v>67</v>
      </c>
      <c r="B68" s="21" t="s">
        <v>7883</v>
      </c>
      <c r="C68" s="29" t="s">
        <v>7884</v>
      </c>
      <c r="D68" s="29" t="s">
        <v>7884</v>
      </c>
      <c r="E68" s="21" t="s">
        <v>7883</v>
      </c>
      <c r="F68" s="16"/>
      <c r="G68" s="7"/>
      <c r="H68" s="7"/>
      <c r="I68" s="7" t="s">
        <v>34</v>
      </c>
      <c r="J68" s="7"/>
      <c r="K68" s="7"/>
      <c r="L68" s="45"/>
      <c r="M68" s="30" t="s">
        <v>34</v>
      </c>
      <c r="N68" s="29" t="s">
        <v>34</v>
      </c>
      <c r="O68" s="29" t="s">
        <v>34</v>
      </c>
      <c r="P68" s="29" t="s">
        <v>34</v>
      </c>
      <c r="Q68" s="29" t="s">
        <v>34</v>
      </c>
      <c r="R68" s="29" t="s">
        <v>34</v>
      </c>
      <c r="U68" s="31"/>
      <c r="W68" s="29"/>
    </row>
    <row r="69" spans="1:23" x14ac:dyDescent="0.35">
      <c r="A69" s="33">
        <v>68</v>
      </c>
      <c r="B69" s="21" t="s">
        <v>7882</v>
      </c>
      <c r="D69" s="27"/>
      <c r="E69" s="9" t="s">
        <v>7882</v>
      </c>
      <c r="F69" s="16"/>
      <c r="G69" s="7"/>
      <c r="H69" s="7"/>
      <c r="I69" s="7"/>
      <c r="J69" s="7"/>
      <c r="K69" s="7"/>
      <c r="L69" s="45"/>
      <c r="M69" s="32"/>
      <c r="U69" s="31"/>
      <c r="W69" s="29"/>
    </row>
    <row r="70" spans="1:23" ht="26" x14ac:dyDescent="0.35">
      <c r="A70" s="33">
        <v>69</v>
      </c>
      <c r="B70" s="21" t="s">
        <v>7880</v>
      </c>
      <c r="C70" s="29" t="s">
        <v>7881</v>
      </c>
      <c r="D70" s="29" t="s">
        <v>7881</v>
      </c>
      <c r="E70" s="21" t="s">
        <v>7880</v>
      </c>
      <c r="F70" s="16"/>
      <c r="G70" s="7"/>
      <c r="H70" s="7"/>
      <c r="I70" s="7" t="s">
        <v>34</v>
      </c>
      <c r="J70" s="7"/>
      <c r="K70" s="7"/>
      <c r="L70" s="45"/>
      <c r="M70" s="30" t="s">
        <v>34</v>
      </c>
      <c r="N70" s="29" t="s">
        <v>34</v>
      </c>
      <c r="O70" s="29" t="s">
        <v>34</v>
      </c>
      <c r="P70" s="29" t="s">
        <v>34</v>
      </c>
      <c r="Q70" s="29" t="s">
        <v>34</v>
      </c>
      <c r="R70" s="29" t="s">
        <v>34</v>
      </c>
      <c r="U70" s="31"/>
      <c r="W70" s="29"/>
    </row>
    <row r="71" spans="1:23" x14ac:dyDescent="0.35">
      <c r="A71" s="33">
        <v>70</v>
      </c>
      <c r="B71" s="21" t="s">
        <v>7878</v>
      </c>
      <c r="C71" s="29" t="s">
        <v>7879</v>
      </c>
      <c r="D71" s="29" t="s">
        <v>7879</v>
      </c>
      <c r="E71" s="21" t="s">
        <v>7878</v>
      </c>
      <c r="F71" s="16"/>
      <c r="G71" s="7"/>
      <c r="H71" s="7"/>
      <c r="I71" s="7" t="s">
        <v>34</v>
      </c>
      <c r="J71" s="7"/>
      <c r="K71" s="7"/>
      <c r="L71" s="45"/>
      <c r="M71" s="30" t="s">
        <v>34</v>
      </c>
      <c r="N71" s="29" t="s">
        <v>34</v>
      </c>
      <c r="O71" s="29" t="s">
        <v>34</v>
      </c>
      <c r="P71" s="29" t="s">
        <v>34</v>
      </c>
      <c r="Q71" s="29" t="s">
        <v>34</v>
      </c>
      <c r="R71" s="29" t="s">
        <v>34</v>
      </c>
      <c r="U71" s="31"/>
      <c r="W71" s="29"/>
    </row>
    <row r="72" spans="1:23" x14ac:dyDescent="0.35">
      <c r="A72" s="33">
        <v>71</v>
      </c>
      <c r="B72" s="21" t="s">
        <v>7876</v>
      </c>
      <c r="C72" s="29" t="s">
        <v>7877</v>
      </c>
      <c r="D72" s="29" t="s">
        <v>7877</v>
      </c>
      <c r="E72" s="21" t="s">
        <v>7876</v>
      </c>
      <c r="F72" s="16"/>
      <c r="G72" s="7"/>
      <c r="H72" s="7"/>
      <c r="I72" s="7" t="s">
        <v>34</v>
      </c>
      <c r="J72" s="7"/>
      <c r="K72" s="7"/>
      <c r="L72" s="45"/>
      <c r="M72" s="30" t="s">
        <v>34</v>
      </c>
      <c r="N72" s="29" t="s">
        <v>34</v>
      </c>
      <c r="O72" s="29" t="s">
        <v>34</v>
      </c>
      <c r="P72" s="29" t="s">
        <v>34</v>
      </c>
      <c r="Q72" s="29" t="s">
        <v>34</v>
      </c>
      <c r="R72" s="29" t="s">
        <v>34</v>
      </c>
      <c r="U72" s="31"/>
      <c r="W72" s="29"/>
    </row>
    <row r="73" spans="1:23" ht="26" x14ac:dyDescent="0.35">
      <c r="A73" s="33">
        <v>72</v>
      </c>
      <c r="B73" s="21" t="s">
        <v>7874</v>
      </c>
      <c r="C73" s="29" t="s">
        <v>7875</v>
      </c>
      <c r="D73" s="29" t="s">
        <v>7875</v>
      </c>
      <c r="E73" s="21" t="s">
        <v>7874</v>
      </c>
      <c r="F73" s="16"/>
      <c r="G73" s="7"/>
      <c r="H73" s="7"/>
      <c r="I73" s="7" t="s">
        <v>34</v>
      </c>
      <c r="J73" s="7"/>
      <c r="K73" s="7"/>
      <c r="L73" s="45"/>
      <c r="M73" s="30" t="s">
        <v>34</v>
      </c>
      <c r="N73" s="29" t="s">
        <v>34</v>
      </c>
      <c r="O73" s="29" t="s">
        <v>34</v>
      </c>
      <c r="P73" s="29" t="s">
        <v>34</v>
      </c>
      <c r="Q73" s="29" t="s">
        <v>34</v>
      </c>
      <c r="R73" s="29" t="s">
        <v>34</v>
      </c>
      <c r="U73" s="31"/>
      <c r="W73" s="29"/>
    </row>
    <row r="74" spans="1:23" x14ac:dyDescent="0.35">
      <c r="A74" s="33">
        <v>73</v>
      </c>
      <c r="B74" s="21" t="s">
        <v>7872</v>
      </c>
      <c r="C74" s="29" t="s">
        <v>7873</v>
      </c>
      <c r="D74" s="29" t="s">
        <v>7873</v>
      </c>
      <c r="E74" s="21" t="s">
        <v>7872</v>
      </c>
      <c r="F74" s="16"/>
      <c r="G74" s="7"/>
      <c r="H74" s="7"/>
      <c r="I74" s="7" t="s">
        <v>34</v>
      </c>
      <c r="J74" s="7"/>
      <c r="K74" s="7"/>
      <c r="L74" s="45"/>
      <c r="M74" s="30" t="s">
        <v>34</v>
      </c>
      <c r="N74" s="29" t="s">
        <v>34</v>
      </c>
      <c r="O74" s="29" t="s">
        <v>34</v>
      </c>
      <c r="P74" s="29" t="s">
        <v>34</v>
      </c>
      <c r="Q74" s="29" t="s">
        <v>34</v>
      </c>
      <c r="R74" s="29" t="s">
        <v>34</v>
      </c>
      <c r="U74" s="31"/>
      <c r="W74" s="29"/>
    </row>
    <row r="75" spans="1:23" ht="52" x14ac:dyDescent="0.35">
      <c r="A75" s="33">
        <v>74</v>
      </c>
      <c r="B75" s="21" t="s">
        <v>7870</v>
      </c>
      <c r="C75" s="29" t="s">
        <v>7871</v>
      </c>
      <c r="D75" s="29" t="s">
        <v>7871</v>
      </c>
      <c r="E75" s="21" t="s">
        <v>7870</v>
      </c>
      <c r="F75" s="16"/>
      <c r="G75" s="7"/>
      <c r="H75" s="7"/>
      <c r="I75" s="7" t="s">
        <v>34</v>
      </c>
      <c r="J75" s="7"/>
      <c r="K75" s="7"/>
      <c r="L75" s="45"/>
      <c r="M75" s="30" t="s">
        <v>34</v>
      </c>
      <c r="N75" s="29" t="s">
        <v>34</v>
      </c>
      <c r="O75" s="29" t="s">
        <v>34</v>
      </c>
      <c r="P75" s="29" t="s">
        <v>34</v>
      </c>
      <c r="Q75" s="29" t="s">
        <v>34</v>
      </c>
      <c r="R75" s="29" t="s">
        <v>34</v>
      </c>
      <c r="U75" s="31"/>
      <c r="W75" s="29"/>
    </row>
    <row r="76" spans="1:23" ht="52" x14ac:dyDescent="0.35">
      <c r="A76" s="33">
        <v>75</v>
      </c>
      <c r="B76" s="21" t="s">
        <v>7869</v>
      </c>
      <c r="D76" s="27"/>
      <c r="E76" s="9" t="s">
        <v>7869</v>
      </c>
      <c r="F76" s="16"/>
      <c r="G76" s="7"/>
      <c r="H76" s="7"/>
      <c r="I76" s="7"/>
      <c r="J76" s="7"/>
      <c r="K76" s="7"/>
      <c r="L76" s="45"/>
      <c r="M76" s="32"/>
      <c r="U76" s="31"/>
      <c r="V76" s="7" t="s">
        <v>8022</v>
      </c>
      <c r="W76" s="29">
        <v>6</v>
      </c>
    </row>
    <row r="77" spans="1:23" ht="52" x14ac:dyDescent="0.35">
      <c r="A77" s="33">
        <v>76</v>
      </c>
      <c r="B77" s="21" t="s">
        <v>7867</v>
      </c>
      <c r="C77" s="29" t="s">
        <v>7868</v>
      </c>
      <c r="D77" s="29" t="s">
        <v>7868</v>
      </c>
      <c r="E77" s="21" t="s">
        <v>7867</v>
      </c>
      <c r="F77" s="16"/>
      <c r="G77" s="7"/>
      <c r="H77" s="7"/>
      <c r="I77" s="7" t="s">
        <v>34</v>
      </c>
      <c r="J77" s="7"/>
      <c r="K77" s="7"/>
      <c r="L77" s="45"/>
      <c r="M77" s="30" t="s">
        <v>34</v>
      </c>
      <c r="N77" s="29" t="s">
        <v>34</v>
      </c>
      <c r="O77" s="29" t="s">
        <v>34</v>
      </c>
      <c r="P77" s="29" t="s">
        <v>34</v>
      </c>
      <c r="Q77" s="29" t="s">
        <v>34</v>
      </c>
      <c r="R77" s="29" t="s">
        <v>34</v>
      </c>
      <c r="U77" s="31"/>
      <c r="W77" s="29"/>
    </row>
    <row r="78" spans="1:23" ht="78" x14ac:dyDescent="0.35">
      <c r="A78" s="33">
        <v>77</v>
      </c>
      <c r="B78" s="21" t="s">
        <v>7865</v>
      </c>
      <c r="C78" s="29" t="s">
        <v>7866</v>
      </c>
      <c r="D78" s="29" t="s">
        <v>7866</v>
      </c>
      <c r="E78" s="21" t="s">
        <v>7865</v>
      </c>
      <c r="F78" s="16"/>
      <c r="G78" s="7"/>
      <c r="H78" s="7"/>
      <c r="I78" s="7" t="s">
        <v>34</v>
      </c>
      <c r="J78" s="7"/>
      <c r="K78" s="7"/>
      <c r="L78" s="45"/>
      <c r="M78" s="30" t="s">
        <v>34</v>
      </c>
      <c r="N78" s="29" t="s">
        <v>34</v>
      </c>
      <c r="O78" s="29" t="s">
        <v>34</v>
      </c>
      <c r="P78" s="29" t="s">
        <v>34</v>
      </c>
      <c r="Q78" s="29" t="s">
        <v>34</v>
      </c>
      <c r="R78" s="29" t="s">
        <v>34</v>
      </c>
      <c r="U78" s="31"/>
      <c r="W78" s="29"/>
    </row>
    <row r="79" spans="1:23" ht="26" x14ac:dyDescent="0.35">
      <c r="A79" s="33">
        <v>78</v>
      </c>
      <c r="B79" s="21" t="s">
        <v>7863</v>
      </c>
      <c r="C79" s="29" t="s">
        <v>7864</v>
      </c>
      <c r="D79" s="29" t="s">
        <v>7864</v>
      </c>
      <c r="E79" s="21" t="s">
        <v>7863</v>
      </c>
      <c r="F79" s="16"/>
      <c r="G79" s="7"/>
      <c r="H79" s="7"/>
      <c r="I79" s="7" t="s">
        <v>34</v>
      </c>
      <c r="J79" s="7"/>
      <c r="K79" s="7"/>
      <c r="L79" s="45"/>
      <c r="M79" s="30" t="s">
        <v>34</v>
      </c>
      <c r="N79" s="29" t="s">
        <v>34</v>
      </c>
      <c r="O79" s="29" t="s">
        <v>34</v>
      </c>
      <c r="P79" s="29" t="s">
        <v>34</v>
      </c>
      <c r="Q79" s="29" t="s">
        <v>34</v>
      </c>
      <c r="R79" s="29" t="s">
        <v>34</v>
      </c>
      <c r="U79" s="31"/>
      <c r="W79" s="29"/>
    </row>
    <row r="80" spans="1:23" ht="26" x14ac:dyDescent="0.35">
      <c r="A80" s="33">
        <v>79</v>
      </c>
      <c r="B80" s="21" t="s">
        <v>7861</v>
      </c>
      <c r="C80" s="29" t="s">
        <v>7862</v>
      </c>
      <c r="D80" s="29" t="s">
        <v>7862</v>
      </c>
      <c r="E80" s="21" t="s">
        <v>7861</v>
      </c>
      <c r="F80" s="16"/>
      <c r="G80" s="7"/>
      <c r="H80" s="7"/>
      <c r="I80" s="7" t="s">
        <v>34</v>
      </c>
      <c r="J80" s="7"/>
      <c r="K80" s="7"/>
      <c r="L80" s="45"/>
      <c r="M80" s="30" t="s">
        <v>34</v>
      </c>
      <c r="N80" s="29" t="s">
        <v>34</v>
      </c>
      <c r="O80" s="29" t="s">
        <v>34</v>
      </c>
      <c r="P80" s="29" t="s">
        <v>34</v>
      </c>
      <c r="Q80" s="29" t="s">
        <v>34</v>
      </c>
      <c r="R80" s="29" t="s">
        <v>34</v>
      </c>
      <c r="U80" s="31"/>
      <c r="W80" s="29"/>
    </row>
    <row r="81" spans="1:23" ht="26" x14ac:dyDescent="0.35">
      <c r="A81" s="33">
        <v>80</v>
      </c>
      <c r="B81" s="21" t="s">
        <v>7859</v>
      </c>
      <c r="C81" s="29" t="s">
        <v>7860</v>
      </c>
      <c r="D81" s="29" t="s">
        <v>7860</v>
      </c>
      <c r="E81" s="21" t="s">
        <v>7859</v>
      </c>
      <c r="F81" s="16"/>
      <c r="G81" s="7"/>
      <c r="H81" s="7"/>
      <c r="I81" s="7" t="s">
        <v>34</v>
      </c>
      <c r="J81" s="7"/>
      <c r="K81" s="7"/>
      <c r="L81" s="45"/>
      <c r="M81" s="30" t="s">
        <v>34</v>
      </c>
      <c r="N81" s="29" t="s">
        <v>34</v>
      </c>
      <c r="O81" s="29" t="s">
        <v>34</v>
      </c>
      <c r="P81" s="29" t="s">
        <v>34</v>
      </c>
      <c r="Q81" s="29" t="s">
        <v>34</v>
      </c>
      <c r="R81" s="29" t="s">
        <v>34</v>
      </c>
      <c r="U81" s="31"/>
      <c r="W81" s="29"/>
    </row>
    <row r="82" spans="1:23" ht="26" x14ac:dyDescent="0.35">
      <c r="A82" s="33">
        <v>81</v>
      </c>
      <c r="B82" s="21" t="s">
        <v>7857</v>
      </c>
      <c r="C82" s="29" t="s">
        <v>7858</v>
      </c>
      <c r="D82" s="29" t="s">
        <v>7858</v>
      </c>
      <c r="E82" s="21" t="s">
        <v>7857</v>
      </c>
      <c r="F82" s="16"/>
      <c r="G82" s="7"/>
      <c r="H82" s="7"/>
      <c r="I82" s="7" t="s">
        <v>34</v>
      </c>
      <c r="J82" s="7"/>
      <c r="K82" s="7"/>
      <c r="L82" s="45"/>
      <c r="M82" s="30" t="s">
        <v>34</v>
      </c>
      <c r="N82" s="29" t="s">
        <v>34</v>
      </c>
      <c r="O82" s="29" t="s">
        <v>34</v>
      </c>
      <c r="P82" s="29" t="s">
        <v>34</v>
      </c>
      <c r="Q82" s="29" t="s">
        <v>34</v>
      </c>
      <c r="R82" s="29" t="s">
        <v>34</v>
      </c>
      <c r="U82" s="31"/>
      <c r="W82" s="29"/>
    </row>
    <row r="83" spans="1:23" ht="26" x14ac:dyDescent="0.35">
      <c r="A83" s="33">
        <v>82</v>
      </c>
      <c r="B83" s="21" t="s">
        <v>7855</v>
      </c>
      <c r="C83" s="29" t="s">
        <v>7856</v>
      </c>
      <c r="D83" s="29" t="s">
        <v>7856</v>
      </c>
      <c r="E83" s="21" t="s">
        <v>7855</v>
      </c>
      <c r="F83" s="16"/>
      <c r="G83" s="7"/>
      <c r="H83" s="7"/>
      <c r="I83" s="7" t="s">
        <v>34</v>
      </c>
      <c r="J83" s="7"/>
      <c r="K83" s="7"/>
      <c r="L83" s="45"/>
      <c r="M83" s="30" t="s">
        <v>34</v>
      </c>
      <c r="N83" s="29" t="s">
        <v>34</v>
      </c>
      <c r="O83" s="29" t="s">
        <v>34</v>
      </c>
      <c r="P83" s="29" t="s">
        <v>34</v>
      </c>
      <c r="Q83" s="29" t="s">
        <v>34</v>
      </c>
      <c r="R83" s="29" t="s">
        <v>34</v>
      </c>
      <c r="U83" s="60">
        <v>1</v>
      </c>
      <c r="W83" s="29"/>
    </row>
    <row r="84" spans="1:23" x14ac:dyDescent="0.35">
      <c r="A84" s="33">
        <v>83</v>
      </c>
      <c r="B84" s="21" t="s">
        <v>7854</v>
      </c>
      <c r="D84" s="27"/>
      <c r="E84" s="9" t="s">
        <v>7854</v>
      </c>
      <c r="F84" s="16"/>
      <c r="G84" s="7"/>
      <c r="H84" s="7"/>
      <c r="I84" s="7"/>
      <c r="J84" s="7"/>
      <c r="K84" s="7"/>
      <c r="L84" s="45"/>
      <c r="M84" s="32"/>
      <c r="U84" s="31"/>
      <c r="W84" s="29"/>
    </row>
    <row r="85" spans="1:23" ht="26" x14ac:dyDescent="0.35">
      <c r="A85" s="33">
        <v>84</v>
      </c>
      <c r="B85" s="21" t="s">
        <v>7852</v>
      </c>
      <c r="C85" s="29" t="s">
        <v>7853</v>
      </c>
      <c r="D85" s="29" t="s">
        <v>7853</v>
      </c>
      <c r="E85" s="21" t="s">
        <v>7852</v>
      </c>
      <c r="F85" s="16"/>
      <c r="G85" s="7"/>
      <c r="H85" s="7"/>
      <c r="I85" s="7" t="s">
        <v>34</v>
      </c>
      <c r="J85" s="7"/>
      <c r="K85" s="7"/>
      <c r="L85" s="45"/>
      <c r="M85" s="30" t="s">
        <v>34</v>
      </c>
      <c r="N85" s="29" t="s">
        <v>34</v>
      </c>
      <c r="O85" s="29" t="s">
        <v>34</v>
      </c>
      <c r="P85" s="29" t="s">
        <v>34</v>
      </c>
      <c r="Q85" s="29" t="s">
        <v>34</v>
      </c>
      <c r="R85" s="29" t="s">
        <v>34</v>
      </c>
      <c r="S85" s="29" t="s">
        <v>34</v>
      </c>
      <c r="T85" s="29">
        <v>1</v>
      </c>
      <c r="U85" s="31"/>
      <c r="W85" s="29"/>
    </row>
    <row r="86" spans="1:23" ht="26" x14ac:dyDescent="0.35">
      <c r="A86" s="33">
        <v>85</v>
      </c>
      <c r="B86" s="21" t="s">
        <v>7850</v>
      </c>
      <c r="C86" s="29" t="s">
        <v>7851</v>
      </c>
      <c r="D86" s="29" t="s">
        <v>7851</v>
      </c>
      <c r="E86" s="21" t="s">
        <v>7850</v>
      </c>
      <c r="F86" s="16"/>
      <c r="G86" s="7"/>
      <c r="H86" s="7"/>
      <c r="I86" s="7" t="s">
        <v>34</v>
      </c>
      <c r="J86" s="7"/>
      <c r="K86" s="7"/>
      <c r="L86" s="45"/>
      <c r="M86" s="30" t="s">
        <v>34</v>
      </c>
      <c r="N86" s="29" t="s">
        <v>34</v>
      </c>
      <c r="O86" s="29" t="s">
        <v>34</v>
      </c>
      <c r="P86" s="29" t="s">
        <v>34</v>
      </c>
      <c r="Q86" s="29" t="s">
        <v>34</v>
      </c>
      <c r="R86" s="29" t="s">
        <v>34</v>
      </c>
      <c r="T86" s="29">
        <v>1</v>
      </c>
      <c r="U86" s="31"/>
      <c r="W86" s="29"/>
    </row>
    <row r="87" spans="1:23" ht="39" x14ac:dyDescent="0.35">
      <c r="A87" s="33">
        <v>86</v>
      </c>
      <c r="B87" s="21" t="s">
        <v>7848</v>
      </c>
      <c r="C87" s="29" t="s">
        <v>7849</v>
      </c>
      <c r="D87" s="29" t="s">
        <v>7849</v>
      </c>
      <c r="E87" s="21" t="s">
        <v>7848</v>
      </c>
      <c r="F87" s="16"/>
      <c r="G87" s="7"/>
      <c r="H87" s="7"/>
      <c r="I87" s="7" t="s">
        <v>34</v>
      </c>
      <c r="J87" s="7"/>
      <c r="K87" s="7"/>
      <c r="L87" s="45"/>
      <c r="M87" s="30" t="s">
        <v>34</v>
      </c>
      <c r="N87" s="29" t="s">
        <v>34</v>
      </c>
      <c r="O87" s="29" t="s">
        <v>34</v>
      </c>
      <c r="P87" s="29" t="s">
        <v>34</v>
      </c>
      <c r="Q87" s="29" t="s">
        <v>34</v>
      </c>
      <c r="R87" s="29" t="s">
        <v>34</v>
      </c>
      <c r="S87" s="29" t="s">
        <v>34</v>
      </c>
      <c r="T87" s="29">
        <v>1</v>
      </c>
      <c r="U87" s="31"/>
      <c r="W87" s="29"/>
    </row>
    <row r="88" spans="1:23" ht="26" x14ac:dyDescent="0.35">
      <c r="A88" s="33">
        <v>87</v>
      </c>
      <c r="B88" s="21" t="s">
        <v>7846</v>
      </c>
      <c r="C88" s="29" t="s">
        <v>7847</v>
      </c>
      <c r="D88" s="29" t="s">
        <v>7847</v>
      </c>
      <c r="E88" s="21" t="s">
        <v>7846</v>
      </c>
      <c r="F88" s="16"/>
      <c r="G88" s="7"/>
      <c r="H88" s="7"/>
      <c r="I88" s="7" t="s">
        <v>34</v>
      </c>
      <c r="J88" s="7"/>
      <c r="K88" s="7"/>
      <c r="L88" s="45"/>
      <c r="M88" s="30" t="s">
        <v>34</v>
      </c>
      <c r="N88" s="29" t="s">
        <v>34</v>
      </c>
      <c r="O88" s="29" t="s">
        <v>34</v>
      </c>
      <c r="P88" s="29" t="s">
        <v>34</v>
      </c>
      <c r="Q88" s="29" t="s">
        <v>34</v>
      </c>
      <c r="R88" s="29" t="s">
        <v>34</v>
      </c>
      <c r="T88" s="29">
        <v>1</v>
      </c>
      <c r="U88" s="31"/>
      <c r="W88" s="29"/>
    </row>
    <row r="89" spans="1:23" x14ac:dyDescent="0.35">
      <c r="A89" s="33">
        <v>88</v>
      </c>
      <c r="B89" s="21" t="s">
        <v>7845</v>
      </c>
      <c r="D89" s="27"/>
      <c r="E89" s="9" t="s">
        <v>7845</v>
      </c>
      <c r="F89" s="16"/>
      <c r="G89" s="7"/>
      <c r="H89" s="7"/>
      <c r="I89" s="7"/>
      <c r="J89" s="7"/>
      <c r="K89" s="7"/>
      <c r="L89" s="45"/>
      <c r="M89" s="32"/>
      <c r="U89" s="31"/>
      <c r="W89" s="29"/>
    </row>
    <row r="90" spans="1:23" x14ac:dyDescent="0.35">
      <c r="A90" s="33">
        <v>89</v>
      </c>
      <c r="B90" s="21" t="s">
        <v>7843</v>
      </c>
      <c r="C90" s="29" t="s">
        <v>7844</v>
      </c>
      <c r="D90" s="29" t="s">
        <v>7844</v>
      </c>
      <c r="E90" s="21" t="s">
        <v>7843</v>
      </c>
      <c r="F90" s="16"/>
      <c r="G90" s="7"/>
      <c r="H90" s="7"/>
      <c r="I90" s="7" t="s">
        <v>34</v>
      </c>
      <c r="J90" s="7"/>
      <c r="K90" s="7"/>
      <c r="L90" s="45"/>
      <c r="M90" s="30" t="s">
        <v>34</v>
      </c>
      <c r="N90" s="29" t="s">
        <v>34</v>
      </c>
      <c r="O90" s="29" t="s">
        <v>34</v>
      </c>
      <c r="P90" s="29" t="s">
        <v>34</v>
      </c>
      <c r="Q90" s="29" t="s">
        <v>34</v>
      </c>
      <c r="R90" s="29" t="s">
        <v>34</v>
      </c>
      <c r="T90" s="29">
        <v>1</v>
      </c>
      <c r="U90" s="31"/>
      <c r="W90" s="29"/>
    </row>
    <row r="91" spans="1:23" ht="26" x14ac:dyDescent="0.35">
      <c r="A91" s="33">
        <v>90</v>
      </c>
      <c r="B91" s="21" t="s">
        <v>7841</v>
      </c>
      <c r="C91" s="29" t="s">
        <v>7842</v>
      </c>
      <c r="D91" s="29" t="s">
        <v>7842</v>
      </c>
      <c r="E91" s="21" t="s">
        <v>7841</v>
      </c>
      <c r="F91" s="16"/>
      <c r="G91" s="7"/>
      <c r="H91" s="7"/>
      <c r="I91" s="7" t="s">
        <v>34</v>
      </c>
      <c r="J91" s="7"/>
      <c r="K91" s="7"/>
      <c r="L91" s="45"/>
      <c r="M91" s="30" t="s">
        <v>34</v>
      </c>
      <c r="N91" s="29" t="s">
        <v>34</v>
      </c>
      <c r="O91" s="29" t="s">
        <v>34</v>
      </c>
      <c r="P91" s="29" t="s">
        <v>34</v>
      </c>
      <c r="Q91" s="29" t="s">
        <v>34</v>
      </c>
      <c r="R91" s="29" t="s">
        <v>34</v>
      </c>
      <c r="U91" s="31"/>
      <c r="W91" s="29"/>
    </row>
    <row r="92" spans="1:23" ht="26" x14ac:dyDescent="0.35">
      <c r="A92" s="33">
        <v>91</v>
      </c>
      <c r="B92" s="21" t="s">
        <v>7839</v>
      </c>
      <c r="C92" s="29" t="s">
        <v>7840</v>
      </c>
      <c r="D92" s="29" t="s">
        <v>7840</v>
      </c>
      <c r="E92" s="21" t="s">
        <v>7839</v>
      </c>
      <c r="F92" s="16"/>
      <c r="G92" s="7"/>
      <c r="H92" s="7"/>
      <c r="I92" s="7" t="s">
        <v>34</v>
      </c>
      <c r="J92" s="7"/>
      <c r="K92" s="7"/>
      <c r="L92" s="45"/>
      <c r="M92" s="30" t="s">
        <v>34</v>
      </c>
      <c r="N92" s="29" t="s">
        <v>34</v>
      </c>
      <c r="O92" s="29" t="s">
        <v>34</v>
      </c>
      <c r="P92" s="29" t="s">
        <v>34</v>
      </c>
      <c r="Q92" s="29" t="s">
        <v>34</v>
      </c>
      <c r="R92" s="29" t="s">
        <v>34</v>
      </c>
      <c r="T92" s="29">
        <v>1</v>
      </c>
      <c r="U92" s="31"/>
      <c r="W92" s="29"/>
    </row>
    <row r="93" spans="1:23" ht="39" x14ac:dyDescent="0.35">
      <c r="A93" s="33">
        <v>92</v>
      </c>
      <c r="B93" s="21" t="s">
        <v>7837</v>
      </c>
      <c r="C93" s="29" t="s">
        <v>7838</v>
      </c>
      <c r="D93" s="29" t="s">
        <v>7838</v>
      </c>
      <c r="E93" s="21" t="s">
        <v>7837</v>
      </c>
      <c r="F93" s="16"/>
      <c r="G93" s="7"/>
      <c r="H93" s="7"/>
      <c r="I93" s="7" t="s">
        <v>34</v>
      </c>
      <c r="J93" s="7"/>
      <c r="K93" s="7"/>
      <c r="L93" s="45"/>
      <c r="M93" s="30" t="s">
        <v>34</v>
      </c>
      <c r="N93" s="29" t="s">
        <v>34</v>
      </c>
      <c r="O93" s="29" t="s">
        <v>34</v>
      </c>
      <c r="P93" s="29" t="s">
        <v>34</v>
      </c>
      <c r="Q93" s="29" t="s">
        <v>34</v>
      </c>
      <c r="R93" s="29" t="s">
        <v>34</v>
      </c>
      <c r="T93" s="29">
        <v>1</v>
      </c>
      <c r="U93" s="31"/>
      <c r="W93" s="29"/>
    </row>
    <row r="94" spans="1:23" x14ac:dyDescent="0.35">
      <c r="A94" s="33">
        <v>93</v>
      </c>
      <c r="B94" s="18" t="s">
        <v>7835</v>
      </c>
      <c r="C94" s="35" t="s">
        <v>7836</v>
      </c>
      <c r="D94" s="35" t="s">
        <v>7836</v>
      </c>
      <c r="E94" s="18" t="s">
        <v>7835</v>
      </c>
      <c r="F94" s="20"/>
      <c r="G94" s="19"/>
      <c r="H94" s="19"/>
      <c r="I94" s="7"/>
      <c r="J94" s="19"/>
      <c r="K94" s="19"/>
      <c r="L94" s="46"/>
      <c r="M94" s="32"/>
      <c r="U94" s="31"/>
      <c r="W94" s="29"/>
    </row>
    <row r="95" spans="1:23" ht="52" x14ac:dyDescent="0.35">
      <c r="A95" s="33">
        <v>94</v>
      </c>
      <c r="B95" s="21" t="s">
        <v>7833</v>
      </c>
      <c r="C95" s="29" t="s">
        <v>7834</v>
      </c>
      <c r="D95" s="29" t="s">
        <v>7834</v>
      </c>
      <c r="E95" s="21" t="s">
        <v>7833</v>
      </c>
      <c r="F95" s="16"/>
      <c r="G95" s="7"/>
      <c r="H95" s="7"/>
      <c r="I95" s="7" t="s">
        <v>34</v>
      </c>
      <c r="J95" s="7"/>
      <c r="K95" s="7"/>
      <c r="L95" s="45"/>
      <c r="M95" s="30" t="s">
        <v>34</v>
      </c>
      <c r="U95" s="31"/>
      <c r="W95" s="29"/>
    </row>
    <row r="96" spans="1:23" x14ac:dyDescent="0.35">
      <c r="A96" s="33">
        <v>95</v>
      </c>
      <c r="B96" s="21" t="s">
        <v>7832</v>
      </c>
      <c r="D96" s="27"/>
      <c r="E96" s="9" t="s">
        <v>7832</v>
      </c>
      <c r="F96" s="16"/>
      <c r="G96" s="7"/>
      <c r="H96" s="7"/>
      <c r="I96" s="7"/>
      <c r="J96" s="7"/>
      <c r="K96" s="7"/>
      <c r="L96" s="45"/>
      <c r="M96" s="32"/>
      <c r="U96" s="31"/>
      <c r="W96" s="29"/>
    </row>
    <row r="97" spans="1:23" x14ac:dyDescent="0.35">
      <c r="A97" s="33">
        <v>96</v>
      </c>
      <c r="B97" s="21" t="s">
        <v>7830</v>
      </c>
      <c r="C97" s="29" t="s">
        <v>7831</v>
      </c>
      <c r="D97" s="29" t="s">
        <v>7831</v>
      </c>
      <c r="E97" s="21" t="s">
        <v>7830</v>
      </c>
      <c r="F97" s="16"/>
      <c r="G97" s="7"/>
      <c r="H97" s="7"/>
      <c r="I97" s="7" t="s">
        <v>34</v>
      </c>
      <c r="J97" s="7"/>
      <c r="K97" s="7"/>
      <c r="L97" s="45"/>
      <c r="M97" s="30" t="s">
        <v>34</v>
      </c>
      <c r="U97" s="31"/>
      <c r="W97" s="29"/>
    </row>
    <row r="98" spans="1:23" x14ac:dyDescent="0.35">
      <c r="A98" s="33">
        <v>97</v>
      </c>
      <c r="B98" s="21" t="s">
        <v>7828</v>
      </c>
      <c r="C98" s="29" t="s">
        <v>7829</v>
      </c>
      <c r="D98" s="29" t="s">
        <v>7829</v>
      </c>
      <c r="E98" s="21" t="s">
        <v>7828</v>
      </c>
      <c r="F98" s="16"/>
      <c r="G98" s="7"/>
      <c r="H98" s="7"/>
      <c r="I98" s="7" t="s">
        <v>34</v>
      </c>
      <c r="J98" s="7"/>
      <c r="K98" s="7"/>
      <c r="L98" s="45"/>
      <c r="M98" s="30" t="s">
        <v>34</v>
      </c>
      <c r="U98" s="31"/>
      <c r="W98" s="29"/>
    </row>
    <row r="99" spans="1:23" x14ac:dyDescent="0.35">
      <c r="A99" s="33">
        <v>98</v>
      </c>
      <c r="B99" s="21" t="s">
        <v>7827</v>
      </c>
      <c r="D99" s="27"/>
      <c r="E99" s="9" t="s">
        <v>7827</v>
      </c>
      <c r="F99" s="16"/>
      <c r="G99" s="7"/>
      <c r="H99" s="7"/>
      <c r="I99" s="7"/>
      <c r="J99" s="7"/>
      <c r="K99" s="7"/>
      <c r="L99" s="45"/>
      <c r="M99" s="32"/>
      <c r="U99" s="31"/>
      <c r="W99" s="29"/>
    </row>
    <row r="100" spans="1:23" ht="26" x14ac:dyDescent="0.35">
      <c r="A100" s="33">
        <v>99</v>
      </c>
      <c r="B100" s="21" t="s">
        <v>7825</v>
      </c>
      <c r="C100" s="29" t="s">
        <v>7826</v>
      </c>
      <c r="D100" s="29" t="s">
        <v>7826</v>
      </c>
      <c r="E100" s="21" t="s">
        <v>7825</v>
      </c>
      <c r="F100" s="16"/>
      <c r="G100" s="7"/>
      <c r="H100" s="7"/>
      <c r="I100" s="7" t="s">
        <v>34</v>
      </c>
      <c r="J100" s="7"/>
      <c r="K100" s="7"/>
      <c r="L100" s="45"/>
      <c r="M100" s="30" t="s">
        <v>34</v>
      </c>
      <c r="U100" s="31"/>
      <c r="W100" s="29"/>
    </row>
    <row r="101" spans="1:23" ht="65" x14ac:dyDescent="0.35">
      <c r="A101" s="33">
        <v>100</v>
      </c>
      <c r="B101" s="21" t="s">
        <v>7823</v>
      </c>
      <c r="C101" s="29" t="s">
        <v>7824</v>
      </c>
      <c r="D101" s="29" t="s">
        <v>7824</v>
      </c>
      <c r="E101" s="21" t="s">
        <v>7823</v>
      </c>
      <c r="F101" s="16"/>
      <c r="G101" s="7"/>
      <c r="H101" s="7"/>
      <c r="I101" s="7" t="s">
        <v>34</v>
      </c>
      <c r="J101" s="7"/>
      <c r="K101" s="7"/>
      <c r="L101" s="45"/>
      <c r="M101" s="30" t="s">
        <v>34</v>
      </c>
      <c r="U101" s="31"/>
      <c r="W101" s="29"/>
    </row>
    <row r="102" spans="1:23" x14ac:dyDescent="0.35">
      <c r="A102" s="33">
        <v>101</v>
      </c>
      <c r="B102" s="9" t="s">
        <v>7821</v>
      </c>
      <c r="C102" s="37" t="s">
        <v>7822</v>
      </c>
      <c r="D102" s="37" t="s">
        <v>7822</v>
      </c>
      <c r="E102" s="9" t="s">
        <v>7821</v>
      </c>
      <c r="F102" s="15"/>
      <c r="G102" s="10"/>
      <c r="H102" s="10"/>
      <c r="I102" s="7"/>
      <c r="J102" s="10"/>
      <c r="K102" s="10"/>
      <c r="L102" s="47"/>
      <c r="M102" s="32"/>
      <c r="U102" s="31"/>
      <c r="W102" s="29"/>
    </row>
    <row r="103" spans="1:23" x14ac:dyDescent="0.35">
      <c r="A103" s="33">
        <v>102</v>
      </c>
      <c r="B103" s="18" t="s">
        <v>7819</v>
      </c>
      <c r="C103" s="35" t="s">
        <v>7820</v>
      </c>
      <c r="D103" s="35" t="s">
        <v>7820</v>
      </c>
      <c r="E103" s="18" t="s">
        <v>7819</v>
      </c>
      <c r="F103" s="20"/>
      <c r="G103" s="19"/>
      <c r="H103" s="19"/>
      <c r="I103" s="7"/>
      <c r="J103" s="19"/>
      <c r="K103" s="19"/>
      <c r="L103" s="46"/>
      <c r="M103" s="32"/>
      <c r="U103" s="31"/>
      <c r="W103" s="29"/>
    </row>
    <row r="104" spans="1:23" x14ac:dyDescent="0.35">
      <c r="A104" s="33">
        <v>103</v>
      </c>
      <c r="B104" s="21" t="s">
        <v>7817</v>
      </c>
      <c r="C104" s="29" t="s">
        <v>7818</v>
      </c>
      <c r="D104" s="29" t="s">
        <v>7818</v>
      </c>
      <c r="E104" s="21" t="s">
        <v>7817</v>
      </c>
      <c r="F104" s="16"/>
      <c r="G104" s="7"/>
      <c r="H104" s="7"/>
      <c r="I104" s="7" t="s">
        <v>34</v>
      </c>
      <c r="J104" s="7"/>
      <c r="K104" s="7"/>
      <c r="L104" s="45"/>
      <c r="M104" s="30" t="s">
        <v>34</v>
      </c>
      <c r="N104" s="29" t="s">
        <v>34</v>
      </c>
      <c r="O104" s="29" t="s">
        <v>34</v>
      </c>
      <c r="P104" s="29" t="s">
        <v>34</v>
      </c>
      <c r="Q104" s="29" t="s">
        <v>34</v>
      </c>
      <c r="R104" s="29" t="s">
        <v>34</v>
      </c>
      <c r="S104" s="29" t="s">
        <v>34</v>
      </c>
      <c r="U104" s="60">
        <v>1</v>
      </c>
      <c r="W104" s="29"/>
    </row>
    <row r="105" spans="1:23" x14ac:dyDescent="0.35">
      <c r="A105" s="33">
        <v>104</v>
      </c>
      <c r="B105" s="18" t="s">
        <v>7815</v>
      </c>
      <c r="C105" s="35" t="s">
        <v>7816</v>
      </c>
      <c r="D105" s="35" t="s">
        <v>7816</v>
      </c>
      <c r="E105" s="18" t="s">
        <v>7815</v>
      </c>
      <c r="F105" s="20"/>
      <c r="G105" s="19"/>
      <c r="H105" s="19"/>
      <c r="I105" s="7"/>
      <c r="J105" s="19"/>
      <c r="K105" s="19"/>
      <c r="L105" s="46"/>
      <c r="M105" s="32"/>
      <c r="U105" s="31"/>
      <c r="W105" s="29"/>
    </row>
    <row r="106" spans="1:23" x14ac:dyDescent="0.35">
      <c r="A106" s="33">
        <v>105</v>
      </c>
      <c r="B106" s="21" t="s">
        <v>7813</v>
      </c>
      <c r="C106" s="29" t="s">
        <v>7814</v>
      </c>
      <c r="D106" s="29" t="s">
        <v>7814</v>
      </c>
      <c r="E106" s="21" t="s">
        <v>7813</v>
      </c>
      <c r="F106" s="16"/>
      <c r="G106" s="7"/>
      <c r="H106" s="7"/>
      <c r="I106" s="7" t="s">
        <v>34</v>
      </c>
      <c r="J106" s="7"/>
      <c r="K106" s="7"/>
      <c r="L106" s="45"/>
      <c r="M106" s="30" t="s">
        <v>34</v>
      </c>
      <c r="N106" s="29" t="s">
        <v>34</v>
      </c>
      <c r="O106" s="29" t="s">
        <v>34</v>
      </c>
      <c r="P106" s="29" t="s">
        <v>34</v>
      </c>
      <c r="Q106" s="29" t="s">
        <v>34</v>
      </c>
      <c r="R106" s="29" t="s">
        <v>34</v>
      </c>
      <c r="U106" s="31"/>
      <c r="W106" s="29"/>
    </row>
    <row r="107" spans="1:23" ht="26" x14ac:dyDescent="0.35">
      <c r="A107" s="33">
        <v>106</v>
      </c>
      <c r="B107" s="21" t="s">
        <v>7811</v>
      </c>
      <c r="C107" s="29" t="s">
        <v>7812</v>
      </c>
      <c r="D107" s="29" t="s">
        <v>7812</v>
      </c>
      <c r="E107" s="21" t="s">
        <v>7811</v>
      </c>
      <c r="F107" s="16"/>
      <c r="G107" s="7"/>
      <c r="H107" s="7"/>
      <c r="I107" s="7" t="s">
        <v>34</v>
      </c>
      <c r="J107" s="7"/>
      <c r="K107" s="7"/>
      <c r="L107" s="45"/>
      <c r="M107" s="30" t="s">
        <v>34</v>
      </c>
      <c r="N107" s="29" t="s">
        <v>34</v>
      </c>
      <c r="O107" s="29" t="s">
        <v>34</v>
      </c>
      <c r="P107" s="29" t="s">
        <v>34</v>
      </c>
      <c r="Q107" s="29" t="s">
        <v>34</v>
      </c>
      <c r="R107" s="29" t="s">
        <v>34</v>
      </c>
      <c r="U107" s="31"/>
      <c r="W107" s="29"/>
    </row>
    <row r="108" spans="1:23" x14ac:dyDescent="0.35">
      <c r="A108" s="33">
        <v>107</v>
      </c>
      <c r="B108" s="21" t="s">
        <v>7809</v>
      </c>
      <c r="C108" s="29" t="s">
        <v>7810</v>
      </c>
      <c r="D108" s="29" t="s">
        <v>7810</v>
      </c>
      <c r="E108" s="21" t="s">
        <v>7809</v>
      </c>
      <c r="F108" s="16"/>
      <c r="G108" s="7"/>
      <c r="H108" s="7"/>
      <c r="I108" s="7" t="s">
        <v>34</v>
      </c>
      <c r="J108" s="7"/>
      <c r="K108" s="7"/>
      <c r="L108" s="45"/>
      <c r="M108" s="30" t="s">
        <v>34</v>
      </c>
      <c r="N108" s="29" t="s">
        <v>34</v>
      </c>
      <c r="O108" s="29" t="s">
        <v>34</v>
      </c>
      <c r="P108" s="29" t="s">
        <v>34</v>
      </c>
      <c r="Q108" s="29" t="s">
        <v>34</v>
      </c>
      <c r="R108" s="29" t="s">
        <v>34</v>
      </c>
      <c r="U108" s="31"/>
      <c r="W108" s="29"/>
    </row>
    <row r="109" spans="1:23" ht="26" x14ac:dyDescent="0.35">
      <c r="A109" s="33">
        <v>108</v>
      </c>
      <c r="B109" s="21" t="s">
        <v>7807</v>
      </c>
      <c r="C109" s="29" t="s">
        <v>7808</v>
      </c>
      <c r="D109" s="29" t="s">
        <v>7808</v>
      </c>
      <c r="E109" s="21" t="s">
        <v>7807</v>
      </c>
      <c r="F109" s="16"/>
      <c r="G109" s="7"/>
      <c r="H109" s="7"/>
      <c r="I109" s="7" t="s">
        <v>34</v>
      </c>
      <c r="J109" s="7"/>
      <c r="K109" s="7"/>
      <c r="L109" s="45"/>
      <c r="M109" s="30" t="s">
        <v>34</v>
      </c>
      <c r="N109" s="29" t="s">
        <v>34</v>
      </c>
      <c r="O109" s="29" t="s">
        <v>34</v>
      </c>
      <c r="P109" s="29" t="s">
        <v>34</v>
      </c>
      <c r="Q109" s="29" t="s">
        <v>34</v>
      </c>
      <c r="R109" s="29" t="s">
        <v>34</v>
      </c>
      <c r="U109" s="31"/>
      <c r="W109" s="29"/>
    </row>
    <row r="110" spans="1:23" x14ac:dyDescent="0.35">
      <c r="A110" s="33">
        <v>109</v>
      </c>
      <c r="B110" s="18" t="s">
        <v>7805</v>
      </c>
      <c r="C110" s="35" t="s">
        <v>7806</v>
      </c>
      <c r="D110" s="35" t="s">
        <v>7806</v>
      </c>
      <c r="E110" s="18" t="s">
        <v>7805</v>
      </c>
      <c r="F110" s="20"/>
      <c r="G110" s="19"/>
      <c r="H110" s="19"/>
      <c r="I110" s="7"/>
      <c r="J110" s="19"/>
      <c r="K110" s="19"/>
      <c r="L110" s="46"/>
      <c r="M110" s="32"/>
      <c r="U110" s="31"/>
      <c r="W110" s="29"/>
    </row>
    <row r="111" spans="1:23" x14ac:dyDescent="0.35">
      <c r="A111" s="33">
        <v>110</v>
      </c>
      <c r="B111" s="21" t="s">
        <v>7735</v>
      </c>
      <c r="D111" s="27"/>
      <c r="E111" s="9" t="s">
        <v>7735</v>
      </c>
      <c r="F111" s="16"/>
      <c r="G111" s="7"/>
      <c r="H111" s="7"/>
      <c r="I111" s="7"/>
      <c r="J111" s="7"/>
      <c r="K111" s="7"/>
      <c r="L111" s="45"/>
      <c r="M111" s="32"/>
      <c r="U111" s="31"/>
      <c r="W111" s="29"/>
    </row>
    <row r="112" spans="1:23" ht="26" x14ac:dyDescent="0.35">
      <c r="A112" s="33">
        <v>111</v>
      </c>
      <c r="B112" s="21" t="s">
        <v>7803</v>
      </c>
      <c r="C112" s="29" t="s">
        <v>7804</v>
      </c>
      <c r="D112" s="29" t="s">
        <v>7804</v>
      </c>
      <c r="E112" s="21" t="s">
        <v>7803</v>
      </c>
      <c r="F112" s="16"/>
      <c r="G112" s="7"/>
      <c r="H112" s="7"/>
      <c r="I112" s="7" t="s">
        <v>34</v>
      </c>
      <c r="J112" s="7"/>
      <c r="K112" s="7"/>
      <c r="L112" s="45"/>
      <c r="M112" s="30" t="s">
        <v>34</v>
      </c>
      <c r="N112" s="29" t="s">
        <v>34</v>
      </c>
      <c r="O112" s="29" t="s">
        <v>34</v>
      </c>
      <c r="P112" s="29" t="s">
        <v>34</v>
      </c>
      <c r="Q112" s="29" t="s">
        <v>34</v>
      </c>
      <c r="U112" s="31"/>
      <c r="W112" s="29"/>
    </row>
    <row r="113" spans="1:23" x14ac:dyDescent="0.35">
      <c r="A113" s="33">
        <v>112</v>
      </c>
      <c r="B113" s="21" t="s">
        <v>7801</v>
      </c>
      <c r="C113" s="29" t="s">
        <v>7802</v>
      </c>
      <c r="D113" s="29" t="s">
        <v>7802</v>
      </c>
      <c r="E113" s="21" t="s">
        <v>7801</v>
      </c>
      <c r="F113" s="16"/>
      <c r="G113" s="7"/>
      <c r="H113" s="7"/>
      <c r="I113" s="7" t="s">
        <v>34</v>
      </c>
      <c r="J113" s="7"/>
      <c r="K113" s="7"/>
      <c r="L113" s="45"/>
      <c r="M113" s="30" t="s">
        <v>34</v>
      </c>
      <c r="N113" s="29" t="s">
        <v>34</v>
      </c>
      <c r="O113" s="29" t="s">
        <v>34</v>
      </c>
      <c r="P113" s="29" t="s">
        <v>34</v>
      </c>
      <c r="Q113" s="29" t="s">
        <v>34</v>
      </c>
      <c r="R113" s="29" t="s">
        <v>34</v>
      </c>
      <c r="T113" s="29">
        <v>1</v>
      </c>
      <c r="U113" s="31"/>
      <c r="W113" s="29"/>
    </row>
    <row r="114" spans="1:23" x14ac:dyDescent="0.35">
      <c r="A114" s="33">
        <v>113</v>
      </c>
      <c r="B114" s="21" t="s">
        <v>7799</v>
      </c>
      <c r="C114" s="29" t="s">
        <v>7800</v>
      </c>
      <c r="D114" s="29" t="s">
        <v>7800</v>
      </c>
      <c r="E114" s="21" t="s">
        <v>7799</v>
      </c>
      <c r="F114" s="16"/>
      <c r="G114" s="7"/>
      <c r="H114" s="7"/>
      <c r="I114" s="7" t="s">
        <v>34</v>
      </c>
      <c r="J114" s="7"/>
      <c r="K114" s="7"/>
      <c r="L114" s="45"/>
      <c r="M114" s="30" t="s">
        <v>34</v>
      </c>
      <c r="N114" s="29" t="s">
        <v>34</v>
      </c>
      <c r="O114" s="29" t="s">
        <v>34</v>
      </c>
      <c r="P114" s="29" t="s">
        <v>34</v>
      </c>
      <c r="Q114" s="29" t="s">
        <v>34</v>
      </c>
      <c r="R114" s="29" t="s">
        <v>34</v>
      </c>
      <c r="U114" s="31"/>
      <c r="W114" s="29"/>
    </row>
    <row r="115" spans="1:23" ht="26" x14ac:dyDescent="0.35">
      <c r="A115" s="33">
        <v>114</v>
      </c>
      <c r="B115" s="21" t="s">
        <v>7797</v>
      </c>
      <c r="C115" s="29" t="s">
        <v>7798</v>
      </c>
      <c r="D115" s="29" t="s">
        <v>7798</v>
      </c>
      <c r="E115" s="21" t="s">
        <v>7797</v>
      </c>
      <c r="F115" s="16"/>
      <c r="G115" s="7"/>
      <c r="H115" s="7"/>
      <c r="I115" s="7" t="s">
        <v>34</v>
      </c>
      <c r="J115" s="7"/>
      <c r="K115" s="7"/>
      <c r="L115" s="45"/>
      <c r="M115" s="30" t="s">
        <v>34</v>
      </c>
      <c r="N115" s="29" t="s">
        <v>34</v>
      </c>
      <c r="O115" s="29" t="s">
        <v>34</v>
      </c>
      <c r="P115" s="29" t="s">
        <v>34</v>
      </c>
      <c r="Q115" s="29" t="s">
        <v>34</v>
      </c>
      <c r="R115" s="29" t="s">
        <v>34</v>
      </c>
      <c r="U115" s="31"/>
      <c r="W115" s="29"/>
    </row>
    <row r="116" spans="1:23" ht="26" x14ac:dyDescent="0.35">
      <c r="A116" s="33">
        <v>115</v>
      </c>
      <c r="B116" s="21" t="s">
        <v>7795</v>
      </c>
      <c r="C116" s="29" t="s">
        <v>7796</v>
      </c>
      <c r="D116" s="29" t="s">
        <v>7796</v>
      </c>
      <c r="E116" s="21" t="s">
        <v>7795</v>
      </c>
      <c r="F116" s="16"/>
      <c r="G116" s="7"/>
      <c r="H116" s="7"/>
      <c r="I116" s="7" t="s">
        <v>34</v>
      </c>
      <c r="J116" s="7"/>
      <c r="K116" s="7"/>
      <c r="L116" s="45"/>
      <c r="M116" s="30" t="s">
        <v>34</v>
      </c>
      <c r="N116" s="29" t="s">
        <v>34</v>
      </c>
      <c r="O116" s="29" t="s">
        <v>34</v>
      </c>
      <c r="P116" s="29" t="s">
        <v>34</v>
      </c>
      <c r="Q116" s="29" t="s">
        <v>34</v>
      </c>
      <c r="R116" s="29" t="s">
        <v>34</v>
      </c>
      <c r="U116" s="31"/>
      <c r="W116" s="29"/>
    </row>
    <row r="117" spans="1:23" x14ac:dyDescent="0.35">
      <c r="A117" s="33">
        <v>116</v>
      </c>
      <c r="B117" s="21" t="s">
        <v>7794</v>
      </c>
      <c r="D117" s="27"/>
      <c r="E117" s="9" t="s">
        <v>7794</v>
      </c>
      <c r="F117" s="16"/>
      <c r="G117" s="7"/>
      <c r="H117" s="7"/>
      <c r="I117" s="7"/>
      <c r="J117" s="7"/>
      <c r="K117" s="7"/>
      <c r="L117" s="45"/>
      <c r="M117" s="32"/>
      <c r="U117" s="31"/>
      <c r="W117" s="29"/>
    </row>
    <row r="118" spans="1:23" ht="39" x14ac:dyDescent="0.35">
      <c r="A118" s="33">
        <v>117</v>
      </c>
      <c r="B118" s="21" t="s">
        <v>7792</v>
      </c>
      <c r="C118" s="29" t="s">
        <v>7793</v>
      </c>
      <c r="D118" s="29" t="s">
        <v>7793</v>
      </c>
      <c r="E118" s="21" t="s">
        <v>7792</v>
      </c>
      <c r="F118" s="16"/>
      <c r="G118" s="7"/>
      <c r="H118" s="7"/>
      <c r="I118" s="7" t="s">
        <v>34</v>
      </c>
      <c r="J118" s="7"/>
      <c r="K118" s="7"/>
      <c r="L118" s="45"/>
      <c r="M118" s="30" t="s">
        <v>34</v>
      </c>
      <c r="N118" s="29" t="s">
        <v>34</v>
      </c>
      <c r="O118" s="29" t="s">
        <v>34</v>
      </c>
      <c r="P118" s="29" t="s">
        <v>34</v>
      </c>
      <c r="Q118" s="29" t="s">
        <v>34</v>
      </c>
      <c r="R118" s="29" t="s">
        <v>34</v>
      </c>
      <c r="U118" s="31"/>
      <c r="W118" s="29"/>
    </row>
    <row r="119" spans="1:23" ht="26" x14ac:dyDescent="0.35">
      <c r="A119" s="33">
        <v>118</v>
      </c>
      <c r="B119" s="21" t="s">
        <v>7790</v>
      </c>
      <c r="C119" s="29" t="s">
        <v>7791</v>
      </c>
      <c r="D119" s="29" t="s">
        <v>7791</v>
      </c>
      <c r="E119" s="21" t="s">
        <v>7790</v>
      </c>
      <c r="F119" s="16"/>
      <c r="G119" s="7"/>
      <c r="H119" s="7"/>
      <c r="I119" s="7" t="s">
        <v>34</v>
      </c>
      <c r="J119" s="7"/>
      <c r="K119" s="7"/>
      <c r="L119" s="45"/>
      <c r="M119" s="30" t="s">
        <v>34</v>
      </c>
      <c r="N119" s="29" t="s">
        <v>34</v>
      </c>
      <c r="O119" s="29" t="s">
        <v>34</v>
      </c>
      <c r="P119" s="29" t="s">
        <v>34</v>
      </c>
      <c r="Q119" s="29" t="s">
        <v>34</v>
      </c>
      <c r="R119" s="29" t="s">
        <v>34</v>
      </c>
      <c r="U119" s="31"/>
      <c r="W119" s="29"/>
    </row>
    <row r="120" spans="1:23" ht="26" x14ac:dyDescent="0.35">
      <c r="A120" s="33">
        <v>119</v>
      </c>
      <c r="B120" s="21" t="s">
        <v>7788</v>
      </c>
      <c r="C120" s="29" t="s">
        <v>7789</v>
      </c>
      <c r="D120" s="29" t="s">
        <v>7789</v>
      </c>
      <c r="E120" s="21" t="s">
        <v>7788</v>
      </c>
      <c r="F120" s="16"/>
      <c r="G120" s="7"/>
      <c r="H120" s="7"/>
      <c r="I120" s="7" t="s">
        <v>34</v>
      </c>
      <c r="J120" s="7"/>
      <c r="K120" s="7"/>
      <c r="L120" s="45"/>
      <c r="M120" s="30" t="s">
        <v>34</v>
      </c>
      <c r="N120" s="29" t="s">
        <v>34</v>
      </c>
      <c r="O120" s="29" t="s">
        <v>34</v>
      </c>
      <c r="P120" s="29" t="s">
        <v>34</v>
      </c>
      <c r="Q120" s="29" t="s">
        <v>34</v>
      </c>
      <c r="R120" s="29" t="s">
        <v>34</v>
      </c>
      <c r="U120" s="31"/>
      <c r="W120" s="29"/>
    </row>
    <row r="121" spans="1:23" ht="26" x14ac:dyDescent="0.35">
      <c r="A121" s="33">
        <v>120</v>
      </c>
      <c r="B121" s="21" t="s">
        <v>7786</v>
      </c>
      <c r="C121" s="29" t="s">
        <v>7787</v>
      </c>
      <c r="D121" s="29" t="s">
        <v>7787</v>
      </c>
      <c r="E121" s="21" t="s">
        <v>7786</v>
      </c>
      <c r="F121" s="16"/>
      <c r="G121" s="7"/>
      <c r="H121" s="7"/>
      <c r="I121" s="7" t="s">
        <v>34</v>
      </c>
      <c r="J121" s="7"/>
      <c r="K121" s="7"/>
      <c r="L121" s="45"/>
      <c r="M121" s="30" t="s">
        <v>34</v>
      </c>
      <c r="N121" s="29" t="s">
        <v>34</v>
      </c>
      <c r="O121" s="29" t="s">
        <v>34</v>
      </c>
      <c r="P121" s="29" t="s">
        <v>34</v>
      </c>
      <c r="Q121" s="29" t="s">
        <v>34</v>
      </c>
      <c r="R121" s="29" t="s">
        <v>34</v>
      </c>
      <c r="T121" s="29">
        <v>1</v>
      </c>
      <c r="U121" s="31"/>
      <c r="W121" s="29"/>
    </row>
    <row r="122" spans="1:23" ht="26" x14ac:dyDescent="0.35">
      <c r="A122" s="33">
        <v>121</v>
      </c>
      <c r="B122" s="21" t="s">
        <v>7784</v>
      </c>
      <c r="C122" s="29" t="s">
        <v>7785</v>
      </c>
      <c r="D122" s="29" t="s">
        <v>7785</v>
      </c>
      <c r="E122" s="21" t="s">
        <v>7784</v>
      </c>
      <c r="F122" s="16"/>
      <c r="G122" s="7"/>
      <c r="H122" s="7"/>
      <c r="I122" s="7" t="s">
        <v>34</v>
      </c>
      <c r="J122" s="7"/>
      <c r="K122" s="7"/>
      <c r="L122" s="45"/>
      <c r="M122" s="30" t="s">
        <v>34</v>
      </c>
      <c r="N122" s="29" t="s">
        <v>34</v>
      </c>
      <c r="O122" s="29" t="s">
        <v>34</v>
      </c>
      <c r="P122" s="29" t="s">
        <v>34</v>
      </c>
      <c r="Q122" s="29" t="s">
        <v>34</v>
      </c>
      <c r="R122" s="29" t="s">
        <v>34</v>
      </c>
      <c r="U122" s="31"/>
      <c r="W122" s="29"/>
    </row>
    <row r="123" spans="1:23" x14ac:dyDescent="0.35">
      <c r="A123" s="33">
        <v>122</v>
      </c>
      <c r="B123" s="21" t="s">
        <v>7782</v>
      </c>
      <c r="C123" s="29" t="s">
        <v>7783</v>
      </c>
      <c r="D123" s="29" t="s">
        <v>7783</v>
      </c>
      <c r="E123" s="21" t="s">
        <v>7782</v>
      </c>
      <c r="F123" s="16"/>
      <c r="G123" s="7"/>
      <c r="H123" s="7"/>
      <c r="I123" s="7" t="s">
        <v>34</v>
      </c>
      <c r="J123" s="7"/>
      <c r="K123" s="7"/>
      <c r="L123" s="45"/>
      <c r="M123" s="30" t="s">
        <v>34</v>
      </c>
      <c r="N123" s="29" t="s">
        <v>34</v>
      </c>
      <c r="O123" s="29" t="s">
        <v>34</v>
      </c>
      <c r="P123" s="29" t="s">
        <v>34</v>
      </c>
      <c r="Q123" s="29" t="s">
        <v>34</v>
      </c>
      <c r="R123" s="29" t="s">
        <v>34</v>
      </c>
      <c r="U123" s="31"/>
      <c r="W123" s="29"/>
    </row>
    <row r="124" spans="1:23" x14ac:dyDescent="0.35">
      <c r="A124" s="33">
        <v>123</v>
      </c>
      <c r="B124" s="21" t="s">
        <v>7781</v>
      </c>
      <c r="D124" s="27"/>
      <c r="E124" s="9" t="s">
        <v>7781</v>
      </c>
      <c r="F124" s="16"/>
      <c r="G124" s="7"/>
      <c r="H124" s="7"/>
      <c r="I124" s="7"/>
      <c r="J124" s="7"/>
      <c r="K124" s="7"/>
      <c r="L124" s="45"/>
      <c r="M124" s="32"/>
      <c r="U124" s="31"/>
      <c r="W124" s="29">
        <v>6</v>
      </c>
    </row>
    <row r="125" spans="1:23" ht="26" x14ac:dyDescent="0.35">
      <c r="A125" s="33">
        <v>124</v>
      </c>
      <c r="B125" s="21" t="s">
        <v>7779</v>
      </c>
      <c r="C125" s="29" t="s">
        <v>7780</v>
      </c>
      <c r="D125" s="29" t="s">
        <v>7780</v>
      </c>
      <c r="E125" s="21" t="s">
        <v>7779</v>
      </c>
      <c r="F125" s="16"/>
      <c r="G125" s="7"/>
      <c r="H125" s="7"/>
      <c r="I125" s="7" t="s">
        <v>34</v>
      </c>
      <c r="J125" s="7"/>
      <c r="K125" s="7"/>
      <c r="L125" s="45"/>
      <c r="M125" s="30" t="s">
        <v>34</v>
      </c>
      <c r="N125" s="29" t="s">
        <v>34</v>
      </c>
      <c r="O125" s="29" t="s">
        <v>34</v>
      </c>
      <c r="P125" s="29" t="s">
        <v>34</v>
      </c>
      <c r="Q125" s="29" t="s">
        <v>34</v>
      </c>
      <c r="R125" s="29" t="s">
        <v>34</v>
      </c>
      <c r="U125" s="31"/>
      <c r="W125" s="29"/>
    </row>
    <row r="126" spans="1:23" ht="26" x14ac:dyDescent="0.35">
      <c r="A126" s="33">
        <v>125</v>
      </c>
      <c r="B126" s="21" t="s">
        <v>7777</v>
      </c>
      <c r="C126" s="29" t="s">
        <v>7778</v>
      </c>
      <c r="D126" s="29" t="s">
        <v>7778</v>
      </c>
      <c r="E126" s="21" t="s">
        <v>7777</v>
      </c>
      <c r="F126" s="16"/>
      <c r="G126" s="7"/>
      <c r="H126" s="7"/>
      <c r="I126" s="7" t="s">
        <v>34</v>
      </c>
      <c r="J126" s="7"/>
      <c r="K126" s="7"/>
      <c r="L126" s="45"/>
      <c r="M126" s="30" t="s">
        <v>34</v>
      </c>
      <c r="N126" s="29" t="s">
        <v>34</v>
      </c>
      <c r="O126" s="29" t="s">
        <v>34</v>
      </c>
      <c r="P126" s="29" t="s">
        <v>34</v>
      </c>
      <c r="Q126" s="29" t="s">
        <v>34</v>
      </c>
      <c r="R126" s="29" t="s">
        <v>34</v>
      </c>
      <c r="U126" s="31"/>
      <c r="W126" s="29"/>
    </row>
    <row r="127" spans="1:23" ht="26" x14ac:dyDescent="0.35">
      <c r="A127" s="33">
        <v>126</v>
      </c>
      <c r="B127" s="21" t="s">
        <v>7775</v>
      </c>
      <c r="C127" s="29" t="s">
        <v>7776</v>
      </c>
      <c r="D127" s="29" t="s">
        <v>7776</v>
      </c>
      <c r="E127" s="21" t="s">
        <v>7775</v>
      </c>
      <c r="F127" s="16"/>
      <c r="G127" s="7"/>
      <c r="H127" s="7"/>
      <c r="I127" s="7" t="s">
        <v>34</v>
      </c>
      <c r="J127" s="7"/>
      <c r="K127" s="7"/>
      <c r="L127" s="45"/>
      <c r="M127" s="30" t="s">
        <v>34</v>
      </c>
      <c r="N127" s="29" t="s">
        <v>34</v>
      </c>
      <c r="O127" s="29" t="s">
        <v>34</v>
      </c>
      <c r="P127" s="29" t="s">
        <v>34</v>
      </c>
      <c r="Q127" s="29" t="s">
        <v>34</v>
      </c>
      <c r="R127" s="29" t="s">
        <v>34</v>
      </c>
      <c r="U127" s="31"/>
      <c r="W127" s="29"/>
    </row>
    <row r="128" spans="1:23" ht="26" x14ac:dyDescent="0.35">
      <c r="A128" s="33">
        <v>127</v>
      </c>
      <c r="B128" s="21" t="s">
        <v>7773</v>
      </c>
      <c r="C128" s="29" t="s">
        <v>7774</v>
      </c>
      <c r="D128" s="29" t="s">
        <v>7774</v>
      </c>
      <c r="E128" s="21" t="s">
        <v>7773</v>
      </c>
      <c r="F128" s="16"/>
      <c r="G128" s="7"/>
      <c r="H128" s="7"/>
      <c r="I128" s="7" t="s">
        <v>34</v>
      </c>
      <c r="J128" s="7"/>
      <c r="K128" s="7"/>
      <c r="L128" s="45"/>
      <c r="M128" s="30" t="s">
        <v>34</v>
      </c>
      <c r="N128" s="29" t="s">
        <v>34</v>
      </c>
      <c r="O128" s="29" t="s">
        <v>34</v>
      </c>
      <c r="P128" s="29" t="s">
        <v>34</v>
      </c>
      <c r="Q128" s="29" t="s">
        <v>34</v>
      </c>
      <c r="R128" s="29" t="s">
        <v>34</v>
      </c>
      <c r="U128" s="31"/>
      <c r="W128" s="29"/>
    </row>
    <row r="129" spans="1:23" x14ac:dyDescent="0.35">
      <c r="A129" s="33">
        <v>128</v>
      </c>
      <c r="B129" s="21" t="s">
        <v>7772</v>
      </c>
      <c r="D129" s="27"/>
      <c r="E129" s="9" t="s">
        <v>7772</v>
      </c>
      <c r="F129" s="16"/>
      <c r="G129" s="7"/>
      <c r="H129" s="7"/>
      <c r="I129" s="7"/>
      <c r="J129" s="7"/>
      <c r="K129" s="7"/>
      <c r="L129" s="45"/>
      <c r="M129" s="32"/>
      <c r="U129" s="31"/>
      <c r="W129" s="29"/>
    </row>
    <row r="130" spans="1:23" ht="26" x14ac:dyDescent="0.35">
      <c r="A130" s="33">
        <v>129</v>
      </c>
      <c r="B130" s="21" t="s">
        <v>7770</v>
      </c>
      <c r="C130" s="29" t="s">
        <v>7771</v>
      </c>
      <c r="D130" s="29" t="s">
        <v>7771</v>
      </c>
      <c r="E130" s="21" t="s">
        <v>7770</v>
      </c>
      <c r="F130" s="16"/>
      <c r="G130" s="7"/>
      <c r="H130" s="7"/>
      <c r="I130" s="7" t="s">
        <v>34</v>
      </c>
      <c r="J130" s="7"/>
      <c r="K130" s="7"/>
      <c r="L130" s="45"/>
      <c r="M130" s="30" t="s">
        <v>34</v>
      </c>
      <c r="N130" s="29" t="s">
        <v>34</v>
      </c>
      <c r="O130" s="29" t="s">
        <v>34</v>
      </c>
      <c r="P130" s="29" t="s">
        <v>34</v>
      </c>
      <c r="Q130" s="29" t="s">
        <v>34</v>
      </c>
      <c r="R130" s="29" t="s">
        <v>34</v>
      </c>
      <c r="U130" s="31"/>
      <c r="W130" s="29"/>
    </row>
    <row r="131" spans="1:23" ht="39" x14ac:dyDescent="0.35">
      <c r="A131" s="33">
        <v>130</v>
      </c>
      <c r="B131" s="21" t="s">
        <v>7768</v>
      </c>
      <c r="C131" s="29" t="s">
        <v>7769</v>
      </c>
      <c r="D131" s="29" t="s">
        <v>7769</v>
      </c>
      <c r="E131" s="21" t="s">
        <v>7768</v>
      </c>
      <c r="F131" s="16"/>
      <c r="G131" s="7"/>
      <c r="H131" s="7"/>
      <c r="I131" s="7" t="s">
        <v>34</v>
      </c>
      <c r="J131" s="7"/>
      <c r="K131" s="7"/>
      <c r="L131" s="45"/>
      <c r="M131" s="30" t="s">
        <v>34</v>
      </c>
      <c r="N131" s="29" t="s">
        <v>34</v>
      </c>
      <c r="O131" s="29" t="s">
        <v>34</v>
      </c>
      <c r="P131" s="29" t="s">
        <v>34</v>
      </c>
      <c r="Q131" s="29" t="s">
        <v>34</v>
      </c>
      <c r="R131" s="29" t="s">
        <v>34</v>
      </c>
      <c r="U131" s="31"/>
      <c r="W131" s="29"/>
    </row>
    <row r="132" spans="1:23" ht="26" x14ac:dyDescent="0.35">
      <c r="A132" s="33">
        <v>131</v>
      </c>
      <c r="B132" s="21" t="s">
        <v>7766</v>
      </c>
      <c r="C132" s="29" t="s">
        <v>7767</v>
      </c>
      <c r="D132" s="29" t="s">
        <v>7767</v>
      </c>
      <c r="E132" s="21" t="s">
        <v>7766</v>
      </c>
      <c r="F132" s="16"/>
      <c r="G132" s="7"/>
      <c r="H132" s="7"/>
      <c r="I132" s="7" t="s">
        <v>34</v>
      </c>
      <c r="J132" s="7"/>
      <c r="K132" s="7"/>
      <c r="L132" s="45"/>
      <c r="M132" s="30" t="s">
        <v>34</v>
      </c>
      <c r="N132" s="29" t="s">
        <v>34</v>
      </c>
      <c r="O132" s="29" t="s">
        <v>34</v>
      </c>
      <c r="P132" s="29" t="s">
        <v>34</v>
      </c>
      <c r="Q132" s="29" t="s">
        <v>34</v>
      </c>
      <c r="R132" s="29" t="s">
        <v>34</v>
      </c>
      <c r="U132" s="31"/>
      <c r="W132" s="29"/>
    </row>
    <row r="133" spans="1:23" ht="26" x14ac:dyDescent="0.35">
      <c r="A133" s="33">
        <v>132</v>
      </c>
      <c r="B133" s="21" t="s">
        <v>7764</v>
      </c>
      <c r="C133" s="29" t="s">
        <v>7765</v>
      </c>
      <c r="D133" s="29" t="s">
        <v>7765</v>
      </c>
      <c r="E133" s="21" t="s">
        <v>7764</v>
      </c>
      <c r="F133" s="16"/>
      <c r="G133" s="7"/>
      <c r="H133" s="7"/>
      <c r="I133" s="7" t="s">
        <v>34</v>
      </c>
      <c r="J133" s="7"/>
      <c r="K133" s="7"/>
      <c r="L133" s="45"/>
      <c r="M133" s="30" t="s">
        <v>34</v>
      </c>
      <c r="N133" s="29" t="s">
        <v>34</v>
      </c>
      <c r="O133" s="29" t="s">
        <v>34</v>
      </c>
      <c r="P133" s="29" t="s">
        <v>34</v>
      </c>
      <c r="Q133" s="29" t="s">
        <v>34</v>
      </c>
      <c r="R133" s="29" t="s">
        <v>34</v>
      </c>
      <c r="U133" s="31"/>
      <c r="W133" s="29"/>
    </row>
    <row r="134" spans="1:23" ht="26" x14ac:dyDescent="0.35">
      <c r="A134" s="33">
        <v>133</v>
      </c>
      <c r="B134" s="21" t="s">
        <v>7762</v>
      </c>
      <c r="C134" s="29" t="s">
        <v>7763</v>
      </c>
      <c r="D134" s="29" t="s">
        <v>7763</v>
      </c>
      <c r="E134" s="21" t="s">
        <v>7762</v>
      </c>
      <c r="F134" s="16"/>
      <c r="G134" s="7"/>
      <c r="H134" s="7"/>
      <c r="I134" s="7" t="s">
        <v>34</v>
      </c>
      <c r="J134" s="7"/>
      <c r="K134" s="7"/>
      <c r="L134" s="45"/>
      <c r="M134" s="30" t="s">
        <v>34</v>
      </c>
      <c r="N134" s="29" t="s">
        <v>34</v>
      </c>
      <c r="O134" s="29" t="s">
        <v>34</v>
      </c>
      <c r="P134" s="29" t="s">
        <v>34</v>
      </c>
      <c r="Q134" s="29" t="s">
        <v>34</v>
      </c>
      <c r="R134" s="29" t="s">
        <v>34</v>
      </c>
      <c r="U134" s="31"/>
      <c r="W134" s="29"/>
    </row>
    <row r="135" spans="1:23" ht="39" x14ac:dyDescent="0.35">
      <c r="A135" s="33">
        <v>134</v>
      </c>
      <c r="B135" s="21" t="s">
        <v>7760</v>
      </c>
      <c r="C135" s="29" t="s">
        <v>7761</v>
      </c>
      <c r="D135" s="29" t="s">
        <v>7761</v>
      </c>
      <c r="E135" s="21" t="s">
        <v>7760</v>
      </c>
      <c r="F135" s="16"/>
      <c r="G135" s="7"/>
      <c r="H135" s="7"/>
      <c r="I135" s="7" t="s">
        <v>34</v>
      </c>
      <c r="J135" s="7"/>
      <c r="K135" s="7"/>
      <c r="L135" s="45"/>
      <c r="M135" s="30" t="s">
        <v>34</v>
      </c>
      <c r="N135" s="29" t="s">
        <v>34</v>
      </c>
      <c r="O135" s="29" t="s">
        <v>34</v>
      </c>
      <c r="P135" s="29" t="s">
        <v>34</v>
      </c>
      <c r="Q135" s="29" t="s">
        <v>34</v>
      </c>
      <c r="R135" s="29" t="s">
        <v>34</v>
      </c>
      <c r="U135" s="31"/>
      <c r="V135" s="7" t="s">
        <v>8019</v>
      </c>
      <c r="W135" s="29">
        <v>6</v>
      </c>
    </row>
    <row r="136" spans="1:23" ht="26" x14ac:dyDescent="0.35">
      <c r="A136" s="33">
        <v>135</v>
      </c>
      <c r="B136" s="21" t="s">
        <v>7758</v>
      </c>
      <c r="C136" s="29" t="s">
        <v>7759</v>
      </c>
      <c r="D136" s="29" t="s">
        <v>7759</v>
      </c>
      <c r="E136" s="21" t="s">
        <v>7758</v>
      </c>
      <c r="F136" s="16"/>
      <c r="G136" s="7"/>
      <c r="H136" s="7"/>
      <c r="I136" s="7" t="s">
        <v>34</v>
      </c>
      <c r="J136" s="7"/>
      <c r="K136" s="7"/>
      <c r="L136" s="45"/>
      <c r="M136" s="30" t="s">
        <v>34</v>
      </c>
      <c r="N136" s="29" t="s">
        <v>34</v>
      </c>
      <c r="O136" s="29" t="s">
        <v>34</v>
      </c>
      <c r="P136" s="29" t="s">
        <v>34</v>
      </c>
      <c r="Q136" s="29" t="s">
        <v>34</v>
      </c>
      <c r="R136" s="29" t="s">
        <v>34</v>
      </c>
      <c r="U136" s="31"/>
      <c r="W136" s="29"/>
    </row>
    <row r="137" spans="1:23" x14ac:dyDescent="0.35">
      <c r="A137" s="33">
        <v>136</v>
      </c>
      <c r="B137" s="18" t="s">
        <v>7756</v>
      </c>
      <c r="C137" s="35" t="s">
        <v>7757</v>
      </c>
      <c r="D137" s="35" t="s">
        <v>7757</v>
      </c>
      <c r="E137" s="18" t="s">
        <v>7756</v>
      </c>
      <c r="F137" s="20"/>
      <c r="G137" s="19"/>
      <c r="H137" s="19"/>
      <c r="I137" s="7"/>
      <c r="J137" s="19"/>
      <c r="K137" s="19"/>
      <c r="L137" s="46"/>
      <c r="M137" s="32"/>
      <c r="U137" s="31"/>
      <c r="W137" s="29"/>
    </row>
    <row r="138" spans="1:23" x14ac:dyDescent="0.35">
      <c r="A138" s="33">
        <v>137</v>
      </c>
      <c r="B138" s="21" t="s">
        <v>7755</v>
      </c>
      <c r="D138" s="27"/>
      <c r="E138" s="9" t="s">
        <v>7755</v>
      </c>
      <c r="F138" s="16"/>
      <c r="G138" s="7"/>
      <c r="H138" s="7"/>
      <c r="I138" s="7"/>
      <c r="J138" s="7"/>
      <c r="K138" s="7"/>
      <c r="L138" s="45"/>
      <c r="M138" s="32"/>
      <c r="U138" s="31"/>
      <c r="W138" s="29"/>
    </row>
    <row r="139" spans="1:23" ht="26" x14ac:dyDescent="0.35">
      <c r="A139" s="33">
        <v>138</v>
      </c>
      <c r="B139" s="21" t="s">
        <v>7753</v>
      </c>
      <c r="C139" s="29" t="s">
        <v>7754</v>
      </c>
      <c r="D139" s="29" t="s">
        <v>7754</v>
      </c>
      <c r="E139" s="21" t="s">
        <v>7753</v>
      </c>
      <c r="F139" s="16"/>
      <c r="G139" s="7"/>
      <c r="H139" s="7"/>
      <c r="I139" s="7" t="s">
        <v>34</v>
      </c>
      <c r="J139" s="7"/>
      <c r="K139" s="7"/>
      <c r="L139" s="45"/>
      <c r="M139" s="30" t="s">
        <v>34</v>
      </c>
      <c r="N139" s="29" t="s">
        <v>34</v>
      </c>
      <c r="O139" s="29" t="s">
        <v>34</v>
      </c>
      <c r="P139" s="29" t="s">
        <v>34</v>
      </c>
      <c r="Q139" s="29" t="s">
        <v>34</v>
      </c>
      <c r="R139" s="29" t="s">
        <v>34</v>
      </c>
      <c r="U139" s="31"/>
      <c r="W139" s="29"/>
    </row>
    <row r="140" spans="1:23" ht="26" x14ac:dyDescent="0.35">
      <c r="A140" s="33">
        <v>139</v>
      </c>
      <c r="B140" s="21" t="s">
        <v>7751</v>
      </c>
      <c r="C140" s="29" t="s">
        <v>7752</v>
      </c>
      <c r="D140" s="29" t="s">
        <v>7752</v>
      </c>
      <c r="E140" s="21" t="s">
        <v>7751</v>
      </c>
      <c r="F140" s="16"/>
      <c r="G140" s="7"/>
      <c r="H140" s="7"/>
      <c r="I140" s="7" t="s">
        <v>34</v>
      </c>
      <c r="J140" s="7"/>
      <c r="K140" s="7"/>
      <c r="L140" s="45"/>
      <c r="M140" s="30" t="s">
        <v>34</v>
      </c>
      <c r="N140" s="29" t="s">
        <v>34</v>
      </c>
      <c r="O140" s="29" t="s">
        <v>34</v>
      </c>
      <c r="P140" s="29" t="s">
        <v>34</v>
      </c>
      <c r="Q140" s="29" t="s">
        <v>34</v>
      </c>
      <c r="R140" s="29" t="s">
        <v>34</v>
      </c>
      <c r="U140" s="31"/>
      <c r="W140" s="29"/>
    </row>
    <row r="141" spans="1:23" x14ac:dyDescent="0.35">
      <c r="A141" s="33">
        <v>140</v>
      </c>
      <c r="B141" s="21" t="s">
        <v>7750</v>
      </c>
      <c r="C141" s="29"/>
      <c r="D141" s="29"/>
      <c r="E141" s="9" t="s">
        <v>7750</v>
      </c>
      <c r="F141" s="16"/>
      <c r="G141" s="7"/>
      <c r="H141" s="7"/>
      <c r="I141" s="7"/>
      <c r="J141" s="7"/>
      <c r="K141" s="7"/>
      <c r="L141" s="45"/>
      <c r="M141" s="32"/>
      <c r="U141" s="31"/>
      <c r="W141" s="29"/>
    </row>
    <row r="142" spans="1:23" ht="39" x14ac:dyDescent="0.35">
      <c r="A142" s="33">
        <v>141</v>
      </c>
      <c r="B142" s="21" t="s">
        <v>7748</v>
      </c>
      <c r="C142" s="29" t="s">
        <v>7749</v>
      </c>
      <c r="D142" s="29" t="s">
        <v>7749</v>
      </c>
      <c r="E142" s="21" t="s">
        <v>7748</v>
      </c>
      <c r="F142" s="16"/>
      <c r="G142" s="7"/>
      <c r="H142" s="7"/>
      <c r="I142" s="7" t="s">
        <v>34</v>
      </c>
      <c r="J142" s="7"/>
      <c r="K142" s="7"/>
      <c r="L142" s="45"/>
      <c r="M142" s="30" t="s">
        <v>34</v>
      </c>
      <c r="N142" s="29" t="s">
        <v>34</v>
      </c>
      <c r="O142" s="29" t="s">
        <v>34</v>
      </c>
      <c r="P142" s="29" t="s">
        <v>34</v>
      </c>
      <c r="Q142" s="29" t="s">
        <v>34</v>
      </c>
      <c r="R142" s="29" t="s">
        <v>34</v>
      </c>
      <c r="U142" s="31"/>
      <c r="W142" s="29"/>
    </row>
    <row r="143" spans="1:23" ht="26" x14ac:dyDescent="0.35">
      <c r="A143" s="33">
        <v>142</v>
      </c>
      <c r="B143" s="21" t="s">
        <v>7746</v>
      </c>
      <c r="C143" s="29" t="s">
        <v>7747</v>
      </c>
      <c r="D143" s="29" t="s">
        <v>7747</v>
      </c>
      <c r="E143" s="21" t="s">
        <v>7746</v>
      </c>
      <c r="F143" s="16"/>
      <c r="G143" s="7"/>
      <c r="H143" s="7"/>
      <c r="I143" s="7" t="s">
        <v>34</v>
      </c>
      <c r="J143" s="7"/>
      <c r="K143" s="7"/>
      <c r="L143" s="45"/>
      <c r="M143" s="30" t="s">
        <v>34</v>
      </c>
      <c r="N143" s="29" t="s">
        <v>34</v>
      </c>
      <c r="O143" s="29" t="s">
        <v>34</v>
      </c>
      <c r="P143" s="29" t="s">
        <v>34</v>
      </c>
      <c r="Q143" s="29" t="s">
        <v>34</v>
      </c>
      <c r="R143" s="29" t="s">
        <v>34</v>
      </c>
      <c r="U143" s="31"/>
      <c r="W143" s="29"/>
    </row>
    <row r="144" spans="1:23" ht="26" x14ac:dyDescent="0.35">
      <c r="A144" s="33">
        <v>143</v>
      </c>
      <c r="B144" s="21" t="s">
        <v>7744</v>
      </c>
      <c r="C144" s="29" t="s">
        <v>7745</v>
      </c>
      <c r="D144" s="29" t="s">
        <v>7745</v>
      </c>
      <c r="E144" s="21" t="s">
        <v>7744</v>
      </c>
      <c r="F144" s="16"/>
      <c r="G144" s="7"/>
      <c r="H144" s="7"/>
      <c r="I144" s="7" t="s">
        <v>34</v>
      </c>
      <c r="J144" s="7"/>
      <c r="K144" s="7"/>
      <c r="L144" s="45"/>
      <c r="M144" s="30" t="s">
        <v>34</v>
      </c>
      <c r="N144" s="29" t="s">
        <v>34</v>
      </c>
      <c r="O144" s="29" t="s">
        <v>34</v>
      </c>
      <c r="P144" s="29" t="s">
        <v>34</v>
      </c>
      <c r="Q144" s="29" t="s">
        <v>34</v>
      </c>
      <c r="R144" s="29" t="s">
        <v>34</v>
      </c>
      <c r="U144" s="31"/>
      <c r="W144" s="29"/>
    </row>
    <row r="145" spans="1:23" ht="26" x14ac:dyDescent="0.35">
      <c r="A145" s="33">
        <v>144</v>
      </c>
      <c r="B145" s="21" t="s">
        <v>7742</v>
      </c>
      <c r="C145" s="29" t="s">
        <v>7743</v>
      </c>
      <c r="D145" s="29" t="s">
        <v>7743</v>
      </c>
      <c r="E145" s="21" t="s">
        <v>7742</v>
      </c>
      <c r="F145" s="16"/>
      <c r="G145" s="7"/>
      <c r="H145" s="7"/>
      <c r="I145" s="7" t="s">
        <v>34</v>
      </c>
      <c r="J145" s="7"/>
      <c r="K145" s="7"/>
      <c r="L145" s="45"/>
      <c r="M145" s="30" t="s">
        <v>34</v>
      </c>
      <c r="N145" s="29" t="s">
        <v>34</v>
      </c>
      <c r="O145" s="29" t="s">
        <v>34</v>
      </c>
      <c r="P145" s="29" t="s">
        <v>34</v>
      </c>
      <c r="Q145" s="29" t="s">
        <v>34</v>
      </c>
      <c r="R145" s="29" t="s">
        <v>34</v>
      </c>
      <c r="U145" s="31"/>
      <c r="W145" s="29"/>
    </row>
    <row r="146" spans="1:23" ht="26" x14ac:dyDescent="0.35">
      <c r="A146" s="33">
        <v>145</v>
      </c>
      <c r="B146" s="21" t="s">
        <v>7740</v>
      </c>
      <c r="C146" s="29" t="s">
        <v>7741</v>
      </c>
      <c r="D146" s="29" t="s">
        <v>7741</v>
      </c>
      <c r="E146" s="21" t="s">
        <v>7740</v>
      </c>
      <c r="F146" s="16"/>
      <c r="G146" s="7"/>
      <c r="H146" s="7"/>
      <c r="I146" s="7" t="s">
        <v>34</v>
      </c>
      <c r="J146" s="7"/>
      <c r="K146" s="7"/>
      <c r="L146" s="45"/>
      <c r="M146" s="30" t="s">
        <v>34</v>
      </c>
      <c r="N146" s="29" t="s">
        <v>34</v>
      </c>
      <c r="O146" s="29" t="s">
        <v>34</v>
      </c>
      <c r="P146" s="29" t="s">
        <v>34</v>
      </c>
      <c r="Q146" s="29" t="s">
        <v>34</v>
      </c>
      <c r="R146" s="29" t="s">
        <v>34</v>
      </c>
      <c r="U146" s="31"/>
      <c r="W146" s="29"/>
    </row>
    <row r="147" spans="1:23" ht="26" x14ac:dyDescent="0.35">
      <c r="A147" s="33">
        <v>146</v>
      </c>
      <c r="B147" s="21" t="s">
        <v>7738</v>
      </c>
      <c r="C147" s="29" t="s">
        <v>7739</v>
      </c>
      <c r="D147" s="29" t="s">
        <v>7739</v>
      </c>
      <c r="E147" s="21" t="s">
        <v>7738</v>
      </c>
      <c r="F147" s="16"/>
      <c r="G147" s="7"/>
      <c r="H147" s="7"/>
      <c r="I147" s="7" t="s">
        <v>34</v>
      </c>
      <c r="J147" s="7"/>
      <c r="K147" s="7"/>
      <c r="L147" s="45"/>
      <c r="M147" s="30" t="s">
        <v>34</v>
      </c>
      <c r="N147" s="29" t="s">
        <v>34</v>
      </c>
      <c r="O147" s="29" t="s">
        <v>34</v>
      </c>
      <c r="P147" s="29" t="s">
        <v>34</v>
      </c>
      <c r="Q147" s="29" t="s">
        <v>34</v>
      </c>
      <c r="R147" s="29" t="s">
        <v>34</v>
      </c>
      <c r="U147" s="31"/>
      <c r="W147" s="29"/>
    </row>
    <row r="148" spans="1:23" x14ac:dyDescent="0.35">
      <c r="A148" s="33">
        <v>147</v>
      </c>
      <c r="B148" s="18" t="s">
        <v>7736</v>
      </c>
      <c r="C148" s="35" t="s">
        <v>7737</v>
      </c>
      <c r="D148" s="35" t="s">
        <v>7737</v>
      </c>
      <c r="E148" s="18" t="s">
        <v>7736</v>
      </c>
      <c r="F148" s="20"/>
      <c r="G148" s="19"/>
      <c r="H148" s="19"/>
      <c r="I148" s="7"/>
      <c r="J148" s="19"/>
      <c r="K148" s="19"/>
      <c r="L148" s="46"/>
      <c r="M148" s="32"/>
      <c r="U148" s="31"/>
      <c r="W148" s="29"/>
    </row>
    <row r="149" spans="1:23" x14ac:dyDescent="0.35">
      <c r="A149" s="33">
        <v>148</v>
      </c>
      <c r="B149" s="21" t="s">
        <v>7735</v>
      </c>
      <c r="D149" s="27"/>
      <c r="E149" s="9" t="s">
        <v>7735</v>
      </c>
      <c r="F149" s="16"/>
      <c r="G149" s="7"/>
      <c r="H149" s="7"/>
      <c r="I149" s="7"/>
      <c r="J149" s="7"/>
      <c r="K149" s="7"/>
      <c r="L149" s="45"/>
      <c r="M149" s="32"/>
      <c r="U149" s="31"/>
      <c r="W149" s="29"/>
    </row>
    <row r="150" spans="1:23" x14ac:dyDescent="0.35">
      <c r="A150" s="33">
        <v>149</v>
      </c>
      <c r="B150" s="21" t="s">
        <v>7733</v>
      </c>
      <c r="C150" s="29" t="s">
        <v>7734</v>
      </c>
      <c r="D150" s="29" t="s">
        <v>7734</v>
      </c>
      <c r="E150" s="21" t="s">
        <v>7733</v>
      </c>
      <c r="F150" s="16"/>
      <c r="G150" s="7"/>
      <c r="H150" s="7"/>
      <c r="I150" s="7" t="s">
        <v>34</v>
      </c>
      <c r="J150" s="7"/>
      <c r="K150" s="7"/>
      <c r="L150" s="45"/>
      <c r="M150" s="30" t="s">
        <v>34</v>
      </c>
      <c r="N150" s="29" t="s">
        <v>34</v>
      </c>
      <c r="O150" s="29" t="s">
        <v>34</v>
      </c>
      <c r="P150" s="29" t="s">
        <v>34</v>
      </c>
      <c r="Q150" s="29" t="s">
        <v>34</v>
      </c>
      <c r="R150" s="29" t="s">
        <v>34</v>
      </c>
      <c r="T150" s="29">
        <v>1</v>
      </c>
      <c r="U150" s="31"/>
      <c r="W150" s="29"/>
    </row>
    <row r="151" spans="1:23" ht="26" x14ac:dyDescent="0.35">
      <c r="A151" s="33">
        <v>150</v>
      </c>
      <c r="B151" s="21" t="s">
        <v>7731</v>
      </c>
      <c r="C151" s="29" t="s">
        <v>7732</v>
      </c>
      <c r="D151" s="29" t="s">
        <v>7732</v>
      </c>
      <c r="E151" s="21" t="s">
        <v>7731</v>
      </c>
      <c r="F151" s="16"/>
      <c r="G151" s="7"/>
      <c r="H151" s="7"/>
      <c r="I151" s="7" t="s">
        <v>34</v>
      </c>
      <c r="J151" s="7"/>
      <c r="K151" s="7"/>
      <c r="L151" s="45"/>
      <c r="M151" s="30" t="s">
        <v>34</v>
      </c>
      <c r="N151" s="29" t="s">
        <v>34</v>
      </c>
      <c r="O151" s="29" t="s">
        <v>34</v>
      </c>
      <c r="P151" s="29" t="s">
        <v>34</v>
      </c>
      <c r="Q151" s="29" t="s">
        <v>34</v>
      </c>
      <c r="R151" s="29" t="s">
        <v>34</v>
      </c>
      <c r="T151" s="29">
        <v>1</v>
      </c>
      <c r="U151" s="31"/>
      <c r="W151" s="29"/>
    </row>
    <row r="152" spans="1:23" ht="39" x14ac:dyDescent="0.35">
      <c r="A152" s="33">
        <v>151</v>
      </c>
      <c r="B152" s="21" t="s">
        <v>7729</v>
      </c>
      <c r="C152" s="29" t="s">
        <v>7730</v>
      </c>
      <c r="D152" s="29" t="s">
        <v>7730</v>
      </c>
      <c r="E152" s="21" t="s">
        <v>7729</v>
      </c>
      <c r="F152" s="16"/>
      <c r="G152" s="7"/>
      <c r="H152" s="7"/>
      <c r="I152" s="7" t="s">
        <v>34</v>
      </c>
      <c r="J152" s="7"/>
      <c r="K152" s="7"/>
      <c r="L152" s="45"/>
      <c r="M152" s="30" t="s">
        <v>34</v>
      </c>
      <c r="N152" s="29" t="s">
        <v>34</v>
      </c>
      <c r="O152" s="29" t="s">
        <v>34</v>
      </c>
      <c r="P152" s="29" t="s">
        <v>34</v>
      </c>
      <c r="Q152" s="29" t="s">
        <v>34</v>
      </c>
      <c r="R152" s="29" t="s">
        <v>34</v>
      </c>
      <c r="T152" s="29">
        <v>1</v>
      </c>
      <c r="U152" s="31"/>
      <c r="W152" s="29"/>
    </row>
    <row r="153" spans="1:23" x14ac:dyDescent="0.35">
      <c r="A153" s="33">
        <v>152</v>
      </c>
      <c r="B153" s="21" t="s">
        <v>7727</v>
      </c>
      <c r="C153" s="29" t="s">
        <v>7728</v>
      </c>
      <c r="D153" s="29" t="s">
        <v>7728</v>
      </c>
      <c r="E153" s="21" t="s">
        <v>7727</v>
      </c>
      <c r="F153" s="16"/>
      <c r="G153" s="7"/>
      <c r="H153" s="7"/>
      <c r="I153" s="7" t="s">
        <v>34</v>
      </c>
      <c r="J153" s="7"/>
      <c r="K153" s="7"/>
      <c r="L153" s="45"/>
      <c r="M153" s="30" t="s">
        <v>34</v>
      </c>
      <c r="N153" s="29" t="s">
        <v>34</v>
      </c>
      <c r="O153" s="29" t="s">
        <v>34</v>
      </c>
      <c r="P153" s="29" t="s">
        <v>34</v>
      </c>
      <c r="Q153" s="29" t="s">
        <v>34</v>
      </c>
      <c r="R153" s="29" t="s">
        <v>34</v>
      </c>
      <c r="U153" s="60">
        <v>1</v>
      </c>
      <c r="W153" s="29"/>
    </row>
    <row r="154" spans="1:23" x14ac:dyDescent="0.35">
      <c r="A154" s="33">
        <v>153</v>
      </c>
      <c r="B154" s="21" t="s">
        <v>7726</v>
      </c>
      <c r="D154" s="27"/>
      <c r="E154" s="9" t="s">
        <v>7726</v>
      </c>
      <c r="F154" s="16"/>
      <c r="G154" s="7"/>
      <c r="H154" s="7"/>
      <c r="I154" s="7"/>
      <c r="J154" s="7"/>
      <c r="K154" s="7"/>
      <c r="L154" s="45"/>
      <c r="M154" s="32"/>
      <c r="U154" s="31"/>
      <c r="W154" s="29"/>
    </row>
    <row r="155" spans="1:23" ht="26" x14ac:dyDescent="0.35">
      <c r="A155" s="33">
        <v>154</v>
      </c>
      <c r="B155" s="21" t="s">
        <v>7724</v>
      </c>
      <c r="C155" s="29" t="s">
        <v>7725</v>
      </c>
      <c r="D155" s="29" t="s">
        <v>7725</v>
      </c>
      <c r="E155" s="21" t="s">
        <v>7724</v>
      </c>
      <c r="F155" s="16"/>
      <c r="G155" s="7"/>
      <c r="H155" s="7"/>
      <c r="I155" s="7" t="s">
        <v>34</v>
      </c>
      <c r="J155" s="7"/>
      <c r="K155" s="7"/>
      <c r="L155" s="45"/>
      <c r="M155" s="30" t="s">
        <v>34</v>
      </c>
      <c r="N155" s="29" t="s">
        <v>34</v>
      </c>
      <c r="O155" s="29" t="s">
        <v>34</v>
      </c>
      <c r="P155" s="29" t="s">
        <v>34</v>
      </c>
      <c r="Q155" s="29" t="s">
        <v>34</v>
      </c>
      <c r="R155" s="29" t="s">
        <v>34</v>
      </c>
      <c r="S155" s="29" t="s">
        <v>34</v>
      </c>
      <c r="T155" s="29">
        <v>1</v>
      </c>
      <c r="U155" s="31"/>
      <c r="W155" s="29"/>
    </row>
    <row r="156" spans="1:23" x14ac:dyDescent="0.35">
      <c r="A156" s="33">
        <v>155</v>
      </c>
      <c r="B156" s="21" t="s">
        <v>7722</v>
      </c>
      <c r="C156" s="29" t="s">
        <v>7723</v>
      </c>
      <c r="D156" s="29" t="s">
        <v>7723</v>
      </c>
      <c r="E156" s="21" t="s">
        <v>7722</v>
      </c>
      <c r="F156" s="16"/>
      <c r="G156" s="7"/>
      <c r="H156" s="7"/>
      <c r="I156" s="7" t="s">
        <v>34</v>
      </c>
      <c r="J156" s="7"/>
      <c r="K156" s="7"/>
      <c r="L156" s="45"/>
      <c r="M156" s="30" t="s">
        <v>34</v>
      </c>
      <c r="N156" s="29" t="s">
        <v>34</v>
      </c>
      <c r="O156" s="29" t="s">
        <v>34</v>
      </c>
      <c r="P156" s="29" t="s">
        <v>34</v>
      </c>
      <c r="Q156" s="29" t="s">
        <v>34</v>
      </c>
      <c r="R156" s="29" t="s">
        <v>34</v>
      </c>
      <c r="S156" s="29" t="s">
        <v>34</v>
      </c>
      <c r="T156" s="29">
        <v>1</v>
      </c>
      <c r="U156" s="31"/>
      <c r="W156" s="29"/>
    </row>
    <row r="157" spans="1:23" ht="26" x14ac:dyDescent="0.35">
      <c r="A157" s="33">
        <v>156</v>
      </c>
      <c r="B157" s="21" t="s">
        <v>7720</v>
      </c>
      <c r="C157" s="29" t="s">
        <v>7721</v>
      </c>
      <c r="D157" s="29" t="s">
        <v>7721</v>
      </c>
      <c r="E157" s="21" t="s">
        <v>7720</v>
      </c>
      <c r="F157" s="16"/>
      <c r="G157" s="7"/>
      <c r="H157" s="7"/>
      <c r="I157" s="7" t="s">
        <v>34</v>
      </c>
      <c r="J157" s="7"/>
      <c r="K157" s="7"/>
      <c r="L157" s="45"/>
      <c r="M157" s="30" t="s">
        <v>34</v>
      </c>
      <c r="N157" s="29" t="s">
        <v>34</v>
      </c>
      <c r="O157" s="29" t="s">
        <v>34</v>
      </c>
      <c r="P157" s="29" t="s">
        <v>34</v>
      </c>
      <c r="Q157" s="29" t="s">
        <v>34</v>
      </c>
      <c r="R157" s="29" t="s">
        <v>34</v>
      </c>
      <c r="T157" s="29">
        <v>1</v>
      </c>
      <c r="U157" s="31"/>
      <c r="W157" s="29"/>
    </row>
    <row r="158" spans="1:23" x14ac:dyDescent="0.35">
      <c r="A158" s="33">
        <v>157</v>
      </c>
      <c r="B158" s="18" t="s">
        <v>7718</v>
      </c>
      <c r="C158" s="35" t="s">
        <v>7719</v>
      </c>
      <c r="D158" s="35" t="s">
        <v>7719</v>
      </c>
      <c r="E158" s="18" t="s">
        <v>7718</v>
      </c>
      <c r="F158" s="20"/>
      <c r="G158" s="19"/>
      <c r="H158" s="19"/>
      <c r="I158" s="7"/>
      <c r="J158" s="19"/>
      <c r="K158" s="19"/>
      <c r="L158" s="46"/>
      <c r="M158" s="32"/>
      <c r="U158" s="31"/>
      <c r="W158" s="29"/>
    </row>
    <row r="159" spans="1:23" ht="39" x14ac:dyDescent="0.35">
      <c r="A159" s="33">
        <v>158</v>
      </c>
      <c r="B159" s="21" t="s">
        <v>7716</v>
      </c>
      <c r="C159" s="29" t="s">
        <v>7717</v>
      </c>
      <c r="D159" s="29" t="s">
        <v>7717</v>
      </c>
      <c r="E159" s="21" t="s">
        <v>7716</v>
      </c>
      <c r="F159" s="16"/>
      <c r="G159" s="7"/>
      <c r="H159" s="7"/>
      <c r="I159" s="7" t="s">
        <v>34</v>
      </c>
      <c r="J159" s="7"/>
      <c r="K159" s="7"/>
      <c r="L159" s="45"/>
      <c r="M159" s="30" t="s">
        <v>34</v>
      </c>
      <c r="N159" s="29" t="s">
        <v>34</v>
      </c>
      <c r="O159" s="29" t="s">
        <v>34</v>
      </c>
      <c r="P159" s="29" t="s">
        <v>34</v>
      </c>
      <c r="Q159" s="29" t="s">
        <v>34</v>
      </c>
      <c r="R159" s="29" t="s">
        <v>34</v>
      </c>
      <c r="S159" s="29" t="s">
        <v>34</v>
      </c>
      <c r="T159" s="29">
        <v>1</v>
      </c>
      <c r="U159" s="31"/>
      <c r="W159" s="29"/>
    </row>
    <row r="160" spans="1:23" x14ac:dyDescent="0.35">
      <c r="A160" s="33">
        <v>159</v>
      </c>
      <c r="B160" s="21" t="s">
        <v>7714</v>
      </c>
      <c r="C160" s="29" t="s">
        <v>7715</v>
      </c>
      <c r="D160" s="29" t="s">
        <v>7715</v>
      </c>
      <c r="E160" s="21" t="s">
        <v>7714</v>
      </c>
      <c r="F160" s="16"/>
      <c r="G160" s="7"/>
      <c r="H160" s="7"/>
      <c r="I160" s="7" t="s">
        <v>34</v>
      </c>
      <c r="J160" s="7"/>
      <c r="K160" s="7"/>
      <c r="L160" s="45"/>
      <c r="M160" s="30" t="s">
        <v>34</v>
      </c>
      <c r="N160" s="29" t="s">
        <v>34</v>
      </c>
      <c r="O160" s="29" t="s">
        <v>34</v>
      </c>
      <c r="P160" s="29" t="s">
        <v>34</v>
      </c>
      <c r="Q160" s="29" t="s">
        <v>34</v>
      </c>
      <c r="R160" s="29" t="s">
        <v>34</v>
      </c>
      <c r="S160" s="29" t="s">
        <v>34</v>
      </c>
      <c r="T160" s="29">
        <v>1</v>
      </c>
      <c r="U160" s="31"/>
      <c r="W160" s="29"/>
    </row>
    <row r="161" spans="1:23" ht="65" x14ac:dyDescent="0.35">
      <c r="A161" s="33">
        <v>160</v>
      </c>
      <c r="B161" s="21" t="s">
        <v>7712</v>
      </c>
      <c r="C161" s="29" t="s">
        <v>7713</v>
      </c>
      <c r="D161" s="29" t="s">
        <v>7713</v>
      </c>
      <c r="E161" s="21" t="s">
        <v>7712</v>
      </c>
      <c r="F161" s="16"/>
      <c r="G161" s="7"/>
      <c r="H161" s="7"/>
      <c r="I161" s="7" t="s">
        <v>34</v>
      </c>
      <c r="J161" s="7"/>
      <c r="K161" s="7"/>
      <c r="L161" s="45"/>
      <c r="M161" s="30" t="s">
        <v>34</v>
      </c>
      <c r="N161" s="29" t="s">
        <v>34</v>
      </c>
      <c r="O161" s="29" t="s">
        <v>34</v>
      </c>
      <c r="P161" s="29" t="s">
        <v>34</v>
      </c>
      <c r="Q161" s="29" t="s">
        <v>34</v>
      </c>
      <c r="R161" s="29" t="s">
        <v>34</v>
      </c>
      <c r="S161" s="29" t="s">
        <v>34</v>
      </c>
      <c r="T161" s="29">
        <v>1</v>
      </c>
      <c r="U161" s="31"/>
      <c r="W161" s="29"/>
    </row>
    <row r="162" spans="1:23" ht="39" x14ac:dyDescent="0.35">
      <c r="A162" s="33">
        <v>161</v>
      </c>
      <c r="B162" s="21" t="s">
        <v>7710</v>
      </c>
      <c r="C162" s="29" t="s">
        <v>7711</v>
      </c>
      <c r="D162" s="29" t="s">
        <v>7711</v>
      </c>
      <c r="E162" s="21" t="s">
        <v>7710</v>
      </c>
      <c r="F162" s="16"/>
      <c r="G162" s="7"/>
      <c r="H162" s="7"/>
      <c r="I162" s="7" t="s">
        <v>34</v>
      </c>
      <c r="J162" s="7"/>
      <c r="K162" s="7"/>
      <c r="L162" s="45"/>
      <c r="M162" s="30" t="s">
        <v>34</v>
      </c>
      <c r="N162" s="29" t="s">
        <v>34</v>
      </c>
      <c r="O162" s="29" t="s">
        <v>34</v>
      </c>
      <c r="P162" s="29" t="s">
        <v>34</v>
      </c>
      <c r="Q162" s="29" t="s">
        <v>34</v>
      </c>
      <c r="R162" s="29" t="s">
        <v>34</v>
      </c>
      <c r="S162" s="29" t="s">
        <v>34</v>
      </c>
      <c r="T162" s="29">
        <v>1</v>
      </c>
      <c r="U162" s="31"/>
      <c r="W162" s="29"/>
    </row>
    <row r="163" spans="1:23" ht="78" x14ac:dyDescent="0.35">
      <c r="A163" s="33">
        <v>162</v>
      </c>
      <c r="B163" s="21" t="s">
        <v>7708</v>
      </c>
      <c r="C163" s="29" t="s">
        <v>7709</v>
      </c>
      <c r="D163" s="29" t="s">
        <v>7709</v>
      </c>
      <c r="E163" s="21" t="s">
        <v>7708</v>
      </c>
      <c r="F163" s="16"/>
      <c r="G163" s="7"/>
      <c r="H163" s="7"/>
      <c r="I163" s="7" t="s">
        <v>34</v>
      </c>
      <c r="J163" s="7"/>
      <c r="K163" s="7"/>
      <c r="L163" s="45"/>
      <c r="M163" s="30" t="s">
        <v>34</v>
      </c>
      <c r="N163" s="29" t="s">
        <v>34</v>
      </c>
      <c r="O163" s="29" t="s">
        <v>34</v>
      </c>
      <c r="P163" s="29" t="s">
        <v>34</v>
      </c>
      <c r="Q163" s="29" t="s">
        <v>34</v>
      </c>
      <c r="R163" s="29" t="s">
        <v>34</v>
      </c>
      <c r="S163" s="29" t="s">
        <v>34</v>
      </c>
      <c r="T163" s="29">
        <v>1</v>
      </c>
      <c r="U163" s="31"/>
      <c r="W163" s="29"/>
    </row>
    <row r="164" spans="1:23" ht="39" x14ac:dyDescent="0.35">
      <c r="A164" s="33">
        <v>163</v>
      </c>
      <c r="B164" s="21" t="s">
        <v>7706</v>
      </c>
      <c r="C164" s="29" t="s">
        <v>7707</v>
      </c>
      <c r="D164" s="29" t="s">
        <v>7707</v>
      </c>
      <c r="E164" s="21" t="s">
        <v>7706</v>
      </c>
      <c r="F164" s="16"/>
      <c r="G164" s="7"/>
      <c r="H164" s="7"/>
      <c r="I164" s="7" t="s">
        <v>34</v>
      </c>
      <c r="J164" s="7"/>
      <c r="K164" s="7"/>
      <c r="L164" s="45"/>
      <c r="M164" s="30" t="s">
        <v>34</v>
      </c>
      <c r="N164" s="29" t="s">
        <v>34</v>
      </c>
      <c r="O164" s="29" t="s">
        <v>34</v>
      </c>
      <c r="P164" s="29" t="s">
        <v>34</v>
      </c>
      <c r="Q164" s="29" t="s">
        <v>34</v>
      </c>
      <c r="R164" s="29" t="s">
        <v>34</v>
      </c>
      <c r="S164" s="29" t="s">
        <v>34</v>
      </c>
      <c r="T164" s="29">
        <v>1</v>
      </c>
      <c r="U164" s="31"/>
      <c r="W164" s="29"/>
    </row>
    <row r="165" spans="1:23" ht="39" x14ac:dyDescent="0.35">
      <c r="A165" s="33">
        <v>164</v>
      </c>
      <c r="B165" s="21" t="s">
        <v>7704</v>
      </c>
      <c r="C165" s="29" t="s">
        <v>7705</v>
      </c>
      <c r="D165" s="29" t="s">
        <v>7705</v>
      </c>
      <c r="E165" s="21" t="s">
        <v>7704</v>
      </c>
      <c r="F165" s="16"/>
      <c r="G165" s="7"/>
      <c r="H165" s="7"/>
      <c r="I165" s="7" t="s">
        <v>34</v>
      </c>
      <c r="J165" s="7"/>
      <c r="K165" s="7"/>
      <c r="L165" s="45"/>
      <c r="M165" s="30" t="s">
        <v>34</v>
      </c>
      <c r="N165" s="29" t="s">
        <v>34</v>
      </c>
      <c r="O165" s="29" t="s">
        <v>34</v>
      </c>
      <c r="P165" s="29" t="s">
        <v>34</v>
      </c>
      <c r="Q165" s="29" t="s">
        <v>34</v>
      </c>
      <c r="R165" s="29" t="s">
        <v>34</v>
      </c>
      <c r="S165" s="29" t="s">
        <v>34</v>
      </c>
      <c r="T165" s="29">
        <v>1</v>
      </c>
      <c r="U165" s="31"/>
      <c r="W165" s="29"/>
    </row>
    <row r="166" spans="1:23" ht="39" x14ac:dyDescent="0.35">
      <c r="A166" s="33">
        <v>165</v>
      </c>
      <c r="B166" s="21" t="s">
        <v>7702</v>
      </c>
      <c r="C166" s="29" t="s">
        <v>7703</v>
      </c>
      <c r="D166" s="29" t="s">
        <v>7703</v>
      </c>
      <c r="E166" s="21" t="s">
        <v>7702</v>
      </c>
      <c r="F166" s="16"/>
      <c r="G166" s="7"/>
      <c r="H166" s="7"/>
      <c r="I166" s="7" t="s">
        <v>34</v>
      </c>
      <c r="J166" s="7"/>
      <c r="K166" s="7"/>
      <c r="L166" s="45"/>
      <c r="M166" s="30" t="s">
        <v>34</v>
      </c>
      <c r="N166" s="29" t="s">
        <v>34</v>
      </c>
      <c r="O166" s="29" t="s">
        <v>34</v>
      </c>
      <c r="P166" s="29" t="s">
        <v>34</v>
      </c>
      <c r="Q166" s="29" t="s">
        <v>34</v>
      </c>
      <c r="R166" s="29" t="s">
        <v>34</v>
      </c>
      <c r="S166" s="29" t="s">
        <v>34</v>
      </c>
      <c r="T166" s="29">
        <v>1</v>
      </c>
      <c r="U166" s="31"/>
      <c r="W166" s="29"/>
    </row>
    <row r="167" spans="1:23" ht="52" x14ac:dyDescent="0.35">
      <c r="A167" s="33">
        <v>166</v>
      </c>
      <c r="B167" s="21" t="s">
        <v>7700</v>
      </c>
      <c r="C167" s="29" t="s">
        <v>7701</v>
      </c>
      <c r="D167" s="29" t="s">
        <v>7701</v>
      </c>
      <c r="E167" s="21" t="s">
        <v>7700</v>
      </c>
      <c r="F167" s="16"/>
      <c r="G167" s="7"/>
      <c r="H167" s="7"/>
      <c r="I167" s="7" t="s">
        <v>34</v>
      </c>
      <c r="J167" s="7"/>
      <c r="K167" s="7"/>
      <c r="L167" s="45"/>
      <c r="M167" s="30" t="s">
        <v>34</v>
      </c>
      <c r="N167" s="29" t="s">
        <v>34</v>
      </c>
      <c r="O167" s="29" t="s">
        <v>34</v>
      </c>
      <c r="P167" s="29" t="s">
        <v>34</v>
      </c>
      <c r="Q167" s="29" t="s">
        <v>34</v>
      </c>
      <c r="R167" s="29" t="s">
        <v>34</v>
      </c>
      <c r="S167" s="29" t="s">
        <v>34</v>
      </c>
      <c r="T167" s="29">
        <v>1</v>
      </c>
      <c r="U167" s="31"/>
      <c r="W167" s="29"/>
    </row>
    <row r="168" spans="1:23" ht="26" x14ac:dyDescent="0.35">
      <c r="A168" s="33">
        <v>167</v>
      </c>
      <c r="B168" s="21" t="s">
        <v>7698</v>
      </c>
      <c r="C168" s="29" t="s">
        <v>7699</v>
      </c>
      <c r="D168" s="29" t="s">
        <v>7699</v>
      </c>
      <c r="E168" s="21" t="s">
        <v>7698</v>
      </c>
      <c r="F168" s="16"/>
      <c r="G168" s="7"/>
      <c r="H168" s="7"/>
      <c r="I168" s="7" t="s">
        <v>34</v>
      </c>
      <c r="J168" s="7"/>
      <c r="K168" s="7"/>
      <c r="L168" s="45"/>
      <c r="M168" s="30" t="s">
        <v>34</v>
      </c>
      <c r="N168" s="29" t="s">
        <v>34</v>
      </c>
      <c r="O168" s="29" t="s">
        <v>34</v>
      </c>
      <c r="P168" s="29" t="s">
        <v>34</v>
      </c>
      <c r="Q168" s="29" t="s">
        <v>34</v>
      </c>
      <c r="R168" s="29" t="s">
        <v>34</v>
      </c>
      <c r="S168" s="29" t="s">
        <v>34</v>
      </c>
      <c r="T168" s="29">
        <v>1</v>
      </c>
      <c r="U168" s="31"/>
      <c r="W168" s="29"/>
    </row>
    <row r="169" spans="1:23" ht="26" x14ac:dyDescent="0.35">
      <c r="A169" s="33">
        <v>168</v>
      </c>
      <c r="B169" s="21" t="s">
        <v>7696</v>
      </c>
      <c r="C169" s="29" t="s">
        <v>7697</v>
      </c>
      <c r="D169" s="29" t="s">
        <v>7697</v>
      </c>
      <c r="E169" s="21" t="s">
        <v>7696</v>
      </c>
      <c r="F169" s="16"/>
      <c r="G169" s="7"/>
      <c r="H169" s="7"/>
      <c r="I169" s="7" t="s">
        <v>34</v>
      </c>
      <c r="J169" s="7"/>
      <c r="K169" s="7"/>
      <c r="L169" s="45"/>
      <c r="M169" s="30" t="s">
        <v>34</v>
      </c>
      <c r="N169" s="29" t="s">
        <v>34</v>
      </c>
      <c r="O169" s="29" t="s">
        <v>34</v>
      </c>
      <c r="P169" s="29" t="s">
        <v>34</v>
      </c>
      <c r="Q169" s="29" t="s">
        <v>34</v>
      </c>
      <c r="R169" s="29" t="s">
        <v>34</v>
      </c>
      <c r="S169" s="29" t="s">
        <v>34</v>
      </c>
      <c r="T169" s="29">
        <v>1</v>
      </c>
      <c r="U169" s="31"/>
      <c r="W169" s="29"/>
    </row>
    <row r="170" spans="1:23" x14ac:dyDescent="0.35">
      <c r="A170" s="33">
        <v>169</v>
      </c>
      <c r="B170" s="9" t="s">
        <v>7694</v>
      </c>
      <c r="C170" s="37" t="s">
        <v>7695</v>
      </c>
      <c r="D170" s="37" t="s">
        <v>7695</v>
      </c>
      <c r="E170" s="9" t="s">
        <v>7694</v>
      </c>
      <c r="F170" s="15"/>
      <c r="G170" s="10"/>
      <c r="H170" s="10"/>
      <c r="I170" s="7"/>
      <c r="J170" s="10"/>
      <c r="K170" s="10"/>
      <c r="L170" s="47"/>
      <c r="M170" s="32"/>
      <c r="U170" s="31"/>
      <c r="W170" s="29"/>
    </row>
    <row r="171" spans="1:23" x14ac:dyDescent="0.35">
      <c r="A171" s="33">
        <v>170</v>
      </c>
      <c r="B171" s="18" t="s">
        <v>88</v>
      </c>
      <c r="C171" s="35" t="s">
        <v>7693</v>
      </c>
      <c r="D171" s="35" t="s">
        <v>7693</v>
      </c>
      <c r="E171" s="18" t="s">
        <v>88</v>
      </c>
      <c r="F171" s="20"/>
      <c r="G171" s="19"/>
      <c r="H171" s="19"/>
      <c r="I171" s="7"/>
      <c r="J171" s="19"/>
      <c r="K171" s="19"/>
      <c r="L171" s="46"/>
      <c r="M171" s="32"/>
      <c r="U171" s="31"/>
      <c r="W171" s="29"/>
    </row>
    <row r="172" spans="1:23" x14ac:dyDescent="0.35">
      <c r="A172" s="33">
        <v>171</v>
      </c>
      <c r="B172" s="18" t="s">
        <v>7691</v>
      </c>
      <c r="C172" s="35" t="s">
        <v>7692</v>
      </c>
      <c r="D172" s="35" t="s">
        <v>7692</v>
      </c>
      <c r="E172" s="18" t="s">
        <v>7691</v>
      </c>
      <c r="F172" s="20"/>
      <c r="G172" s="19"/>
      <c r="H172" s="19"/>
      <c r="I172" s="7"/>
      <c r="J172" s="19"/>
      <c r="K172" s="19"/>
      <c r="L172" s="46"/>
      <c r="M172" s="32"/>
      <c r="U172" s="31"/>
      <c r="V172" s="7"/>
      <c r="W172" s="29"/>
    </row>
    <row r="173" spans="1:23" ht="39" x14ac:dyDescent="0.35">
      <c r="A173" s="33">
        <v>172</v>
      </c>
      <c r="B173" s="21" t="s">
        <v>7689</v>
      </c>
      <c r="C173" s="29" t="s">
        <v>7690</v>
      </c>
      <c r="D173" s="29" t="s">
        <v>7690</v>
      </c>
      <c r="E173" s="21" t="s">
        <v>7689</v>
      </c>
      <c r="F173" s="16"/>
      <c r="G173" s="7"/>
      <c r="H173" s="7"/>
      <c r="I173" s="7" t="s">
        <v>34</v>
      </c>
      <c r="J173" s="7"/>
      <c r="K173" s="7"/>
      <c r="L173" s="45"/>
      <c r="M173" s="30" t="s">
        <v>34</v>
      </c>
      <c r="N173" s="29" t="s">
        <v>34</v>
      </c>
      <c r="O173" s="29" t="s">
        <v>34</v>
      </c>
      <c r="P173" s="29" t="s">
        <v>34</v>
      </c>
      <c r="U173" s="31"/>
      <c r="W173" s="29"/>
    </row>
    <row r="174" spans="1:23" x14ac:dyDescent="0.35">
      <c r="A174" s="33">
        <v>173</v>
      </c>
      <c r="B174" s="21" t="s">
        <v>7687</v>
      </c>
      <c r="C174" s="29" t="s">
        <v>7688</v>
      </c>
      <c r="D174" s="29" t="s">
        <v>7688</v>
      </c>
      <c r="E174" s="21" t="s">
        <v>7687</v>
      </c>
      <c r="F174" s="16"/>
      <c r="G174" s="7"/>
      <c r="H174" s="7"/>
      <c r="I174" s="7" t="s">
        <v>34</v>
      </c>
      <c r="J174" s="7"/>
      <c r="K174" s="7"/>
      <c r="L174" s="45"/>
      <c r="M174" s="30" t="s">
        <v>34</v>
      </c>
      <c r="N174" s="29" t="s">
        <v>34</v>
      </c>
      <c r="O174" s="29" t="s">
        <v>34</v>
      </c>
      <c r="P174" s="29" t="s">
        <v>34</v>
      </c>
      <c r="Q174" s="29" t="s">
        <v>34</v>
      </c>
      <c r="U174" s="31"/>
      <c r="W174" s="29"/>
    </row>
    <row r="175" spans="1:23" ht="26" x14ac:dyDescent="0.35">
      <c r="A175" s="33">
        <v>174</v>
      </c>
      <c r="B175" s="21" t="s">
        <v>7685</v>
      </c>
      <c r="C175" s="29" t="s">
        <v>7686</v>
      </c>
      <c r="D175" s="29" t="s">
        <v>7686</v>
      </c>
      <c r="E175" s="21" t="s">
        <v>7685</v>
      </c>
      <c r="F175" s="16"/>
      <c r="G175" s="7"/>
      <c r="H175" s="7"/>
      <c r="I175" s="7" t="s">
        <v>34</v>
      </c>
      <c r="J175" s="7"/>
      <c r="K175" s="7"/>
      <c r="L175" s="45"/>
      <c r="M175" s="30" t="s">
        <v>34</v>
      </c>
      <c r="N175" s="29" t="s">
        <v>34</v>
      </c>
      <c r="O175" s="29" t="s">
        <v>34</v>
      </c>
      <c r="P175" s="29" t="s">
        <v>34</v>
      </c>
      <c r="Q175" s="29" t="s">
        <v>34</v>
      </c>
      <c r="U175" s="31"/>
      <c r="W175" s="29"/>
    </row>
    <row r="176" spans="1:23" ht="26" x14ac:dyDescent="0.35">
      <c r="A176" s="33">
        <v>175</v>
      </c>
      <c r="B176" s="21" t="s">
        <v>7683</v>
      </c>
      <c r="C176" s="29" t="s">
        <v>7684</v>
      </c>
      <c r="D176" s="29" t="s">
        <v>7684</v>
      </c>
      <c r="E176" s="21" t="s">
        <v>7683</v>
      </c>
      <c r="F176" s="16"/>
      <c r="G176" s="7"/>
      <c r="H176" s="7"/>
      <c r="I176" s="7" t="s">
        <v>34</v>
      </c>
      <c r="J176" s="7"/>
      <c r="K176" s="7"/>
      <c r="L176" s="45"/>
      <c r="M176" s="30" t="s">
        <v>34</v>
      </c>
      <c r="N176" s="29" t="s">
        <v>34</v>
      </c>
      <c r="O176" s="29" t="s">
        <v>34</v>
      </c>
      <c r="P176" s="29" t="s">
        <v>34</v>
      </c>
      <c r="Q176" s="29" t="s">
        <v>34</v>
      </c>
      <c r="U176" s="31"/>
      <c r="W176" s="29"/>
    </row>
    <row r="177" spans="1:23" ht="39" x14ac:dyDescent="0.35">
      <c r="A177" s="33">
        <v>176</v>
      </c>
      <c r="B177" s="21" t="s">
        <v>7681</v>
      </c>
      <c r="C177" s="29" t="s">
        <v>7682</v>
      </c>
      <c r="D177" s="29" t="s">
        <v>7682</v>
      </c>
      <c r="E177" s="21" t="s">
        <v>7681</v>
      </c>
      <c r="F177" s="16"/>
      <c r="G177" s="7"/>
      <c r="H177" s="7"/>
      <c r="I177" s="7" t="s">
        <v>34</v>
      </c>
      <c r="J177" s="7"/>
      <c r="K177" s="7"/>
      <c r="L177" s="45"/>
      <c r="M177" s="30" t="s">
        <v>34</v>
      </c>
      <c r="N177" s="29" t="s">
        <v>34</v>
      </c>
      <c r="O177" s="29" t="s">
        <v>34</v>
      </c>
      <c r="P177" s="29" t="s">
        <v>34</v>
      </c>
      <c r="Q177" s="29" t="s">
        <v>34</v>
      </c>
      <c r="U177" s="31"/>
      <c r="W177" s="29"/>
    </row>
    <row r="178" spans="1:23" x14ac:dyDescent="0.35">
      <c r="A178" s="33">
        <v>177</v>
      </c>
      <c r="B178" s="21" t="s">
        <v>7679</v>
      </c>
      <c r="C178" s="29" t="s">
        <v>7680</v>
      </c>
      <c r="D178" s="29" t="s">
        <v>7680</v>
      </c>
      <c r="E178" s="21" t="s">
        <v>7679</v>
      </c>
      <c r="F178" s="16"/>
      <c r="G178" s="7"/>
      <c r="H178" s="7"/>
      <c r="I178" s="7" t="s">
        <v>34</v>
      </c>
      <c r="J178" s="7"/>
      <c r="K178" s="7"/>
      <c r="L178" s="45"/>
      <c r="M178" s="30" t="s">
        <v>34</v>
      </c>
      <c r="N178" s="29" t="s">
        <v>34</v>
      </c>
      <c r="O178" s="29" t="s">
        <v>34</v>
      </c>
      <c r="P178" s="29" t="s">
        <v>34</v>
      </c>
      <c r="Q178" s="29" t="s">
        <v>34</v>
      </c>
      <c r="U178" s="31"/>
      <c r="W178" s="29"/>
    </row>
    <row r="179" spans="1:23" ht="26" x14ac:dyDescent="0.35">
      <c r="A179" s="33">
        <v>178</v>
      </c>
      <c r="B179" s="21" t="s">
        <v>7677</v>
      </c>
      <c r="C179" s="29" t="s">
        <v>7678</v>
      </c>
      <c r="D179" s="29" t="s">
        <v>7678</v>
      </c>
      <c r="E179" s="21" t="s">
        <v>7677</v>
      </c>
      <c r="F179" s="16"/>
      <c r="G179" s="7"/>
      <c r="H179" s="7"/>
      <c r="I179" s="7" t="s">
        <v>34</v>
      </c>
      <c r="J179" s="7"/>
      <c r="K179" s="7"/>
      <c r="L179" s="45"/>
      <c r="M179" s="30" t="s">
        <v>34</v>
      </c>
      <c r="N179" s="29" t="s">
        <v>34</v>
      </c>
      <c r="O179" s="29" t="s">
        <v>34</v>
      </c>
      <c r="P179" s="29" t="s">
        <v>34</v>
      </c>
      <c r="Q179" s="29" t="s">
        <v>34</v>
      </c>
      <c r="U179" s="31"/>
      <c r="W179" s="29"/>
    </row>
    <row r="180" spans="1:23" ht="26" x14ac:dyDescent="0.35">
      <c r="A180" s="33">
        <v>179</v>
      </c>
      <c r="B180" s="21" t="s">
        <v>7675</v>
      </c>
      <c r="C180" s="29" t="s">
        <v>7676</v>
      </c>
      <c r="D180" s="29" t="s">
        <v>7676</v>
      </c>
      <c r="E180" s="21" t="s">
        <v>7675</v>
      </c>
      <c r="F180" s="16"/>
      <c r="G180" s="7"/>
      <c r="H180" s="7"/>
      <c r="I180" s="7" t="s">
        <v>34</v>
      </c>
      <c r="J180" s="7"/>
      <c r="K180" s="7"/>
      <c r="L180" s="45"/>
      <c r="M180" s="30" t="s">
        <v>34</v>
      </c>
      <c r="N180" s="29" t="s">
        <v>34</v>
      </c>
      <c r="O180" s="29" t="s">
        <v>34</v>
      </c>
      <c r="P180" s="29" t="s">
        <v>34</v>
      </c>
      <c r="Q180" s="29" t="s">
        <v>34</v>
      </c>
      <c r="U180" s="31"/>
      <c r="W180" s="29"/>
    </row>
    <row r="181" spans="1:23" ht="26" x14ac:dyDescent="0.35">
      <c r="A181" s="33">
        <v>180</v>
      </c>
      <c r="B181" s="21" t="s">
        <v>7673</v>
      </c>
      <c r="C181" s="29" t="s">
        <v>7674</v>
      </c>
      <c r="D181" s="29" t="s">
        <v>7674</v>
      </c>
      <c r="E181" s="21" t="s">
        <v>7673</v>
      </c>
      <c r="F181" s="16"/>
      <c r="G181" s="7"/>
      <c r="H181" s="7"/>
      <c r="I181" s="7" t="s">
        <v>34</v>
      </c>
      <c r="J181" s="7"/>
      <c r="K181" s="7"/>
      <c r="L181" s="45"/>
      <c r="M181" s="30" t="s">
        <v>34</v>
      </c>
      <c r="N181" s="29" t="s">
        <v>34</v>
      </c>
      <c r="O181" s="29" t="s">
        <v>34</v>
      </c>
      <c r="P181" s="29" t="s">
        <v>34</v>
      </c>
      <c r="Q181" s="29" t="s">
        <v>34</v>
      </c>
      <c r="U181" s="31"/>
      <c r="W181" s="29"/>
    </row>
    <row r="182" spans="1:23" x14ac:dyDescent="0.35">
      <c r="A182" s="33">
        <v>181</v>
      </c>
      <c r="B182" s="21" t="s">
        <v>7671</v>
      </c>
      <c r="C182" s="29" t="s">
        <v>7672</v>
      </c>
      <c r="D182" s="29" t="s">
        <v>7672</v>
      </c>
      <c r="E182" s="21" t="s">
        <v>7671</v>
      </c>
      <c r="F182" s="16"/>
      <c r="G182" s="7"/>
      <c r="H182" s="7"/>
      <c r="I182" s="7" t="s">
        <v>34</v>
      </c>
      <c r="J182" s="7"/>
      <c r="K182" s="7"/>
      <c r="L182" s="45"/>
      <c r="M182" s="30" t="s">
        <v>34</v>
      </c>
      <c r="N182" s="29" t="s">
        <v>34</v>
      </c>
      <c r="O182" s="29" t="s">
        <v>34</v>
      </c>
      <c r="P182" s="29" t="s">
        <v>34</v>
      </c>
      <c r="Q182" s="29" t="s">
        <v>34</v>
      </c>
      <c r="U182" s="31"/>
      <c r="W182" s="29"/>
    </row>
    <row r="183" spans="1:23" ht="39" x14ac:dyDescent="0.35">
      <c r="A183" s="33">
        <v>182</v>
      </c>
      <c r="B183" s="21" t="s">
        <v>7669</v>
      </c>
      <c r="C183" s="29" t="s">
        <v>7670</v>
      </c>
      <c r="D183" s="29" t="s">
        <v>7670</v>
      </c>
      <c r="E183" s="21" t="s">
        <v>7669</v>
      </c>
      <c r="F183" s="16"/>
      <c r="G183" s="7"/>
      <c r="H183" s="7"/>
      <c r="I183" s="7" t="s">
        <v>34</v>
      </c>
      <c r="J183" s="7"/>
      <c r="K183" s="7"/>
      <c r="L183" s="45"/>
      <c r="M183" s="30" t="s">
        <v>34</v>
      </c>
      <c r="N183" s="29" t="s">
        <v>34</v>
      </c>
      <c r="O183" s="29" t="s">
        <v>34</v>
      </c>
      <c r="P183" s="29" t="s">
        <v>34</v>
      </c>
      <c r="Q183" s="29" t="s">
        <v>34</v>
      </c>
      <c r="U183" s="31"/>
      <c r="W183" s="29"/>
    </row>
    <row r="184" spans="1:23" ht="39" x14ac:dyDescent="0.35">
      <c r="A184" s="33">
        <v>183</v>
      </c>
      <c r="B184" s="21" t="s">
        <v>7667</v>
      </c>
      <c r="C184" s="29" t="s">
        <v>7668</v>
      </c>
      <c r="D184" s="29" t="s">
        <v>7668</v>
      </c>
      <c r="E184" s="21" t="s">
        <v>7667</v>
      </c>
      <c r="F184" s="16"/>
      <c r="G184" s="7"/>
      <c r="H184" s="7"/>
      <c r="I184" s="7" t="s">
        <v>34</v>
      </c>
      <c r="J184" s="7"/>
      <c r="K184" s="7"/>
      <c r="L184" s="45"/>
      <c r="M184" s="30" t="s">
        <v>34</v>
      </c>
      <c r="N184" s="29" t="s">
        <v>34</v>
      </c>
      <c r="O184" s="29" t="s">
        <v>34</v>
      </c>
      <c r="P184" s="29" t="s">
        <v>34</v>
      </c>
      <c r="Q184" s="29" t="s">
        <v>34</v>
      </c>
      <c r="U184" s="31"/>
      <c r="W184" s="29"/>
    </row>
    <row r="185" spans="1:23" ht="26" x14ac:dyDescent="0.35">
      <c r="A185" s="33">
        <v>184</v>
      </c>
      <c r="B185" s="21" t="s">
        <v>7665</v>
      </c>
      <c r="C185" s="29" t="s">
        <v>7666</v>
      </c>
      <c r="D185" s="29" t="s">
        <v>7666</v>
      </c>
      <c r="E185" s="21" t="s">
        <v>7665</v>
      </c>
      <c r="F185" s="16"/>
      <c r="G185" s="7"/>
      <c r="H185" s="7"/>
      <c r="I185" s="7" t="s">
        <v>34</v>
      </c>
      <c r="J185" s="7"/>
      <c r="K185" s="7"/>
      <c r="L185" s="45"/>
      <c r="M185" s="30" t="s">
        <v>34</v>
      </c>
      <c r="N185" s="29" t="s">
        <v>34</v>
      </c>
      <c r="O185" s="29" t="s">
        <v>34</v>
      </c>
      <c r="P185" s="29" t="s">
        <v>34</v>
      </c>
      <c r="Q185" s="29" t="s">
        <v>34</v>
      </c>
      <c r="U185" s="31"/>
      <c r="W185" s="29"/>
    </row>
    <row r="186" spans="1:23" ht="39" x14ac:dyDescent="0.35">
      <c r="A186" s="33">
        <v>185</v>
      </c>
      <c r="B186" s="21" t="s">
        <v>7663</v>
      </c>
      <c r="C186" s="29" t="s">
        <v>7664</v>
      </c>
      <c r="D186" s="29" t="s">
        <v>7664</v>
      </c>
      <c r="E186" s="21" t="s">
        <v>7663</v>
      </c>
      <c r="F186" s="16"/>
      <c r="G186" s="7"/>
      <c r="H186" s="7"/>
      <c r="I186" s="7" t="s">
        <v>34</v>
      </c>
      <c r="J186" s="7"/>
      <c r="K186" s="7"/>
      <c r="L186" s="45"/>
      <c r="M186" s="30" t="s">
        <v>34</v>
      </c>
      <c r="N186" s="29" t="s">
        <v>34</v>
      </c>
      <c r="O186" s="29" t="s">
        <v>34</v>
      </c>
      <c r="P186" s="29" t="s">
        <v>34</v>
      </c>
      <c r="Q186" s="29" t="s">
        <v>34</v>
      </c>
      <c r="U186" s="31"/>
      <c r="W186" s="29"/>
    </row>
    <row r="187" spans="1:23" ht="26" x14ac:dyDescent="0.35">
      <c r="A187" s="33">
        <v>186</v>
      </c>
      <c r="B187" s="21" t="s">
        <v>7661</v>
      </c>
      <c r="C187" s="29" t="s">
        <v>7662</v>
      </c>
      <c r="D187" s="29" t="s">
        <v>7662</v>
      </c>
      <c r="E187" s="21" t="s">
        <v>7661</v>
      </c>
      <c r="F187" s="16"/>
      <c r="G187" s="7"/>
      <c r="H187" s="7"/>
      <c r="I187" s="7" t="s">
        <v>34</v>
      </c>
      <c r="J187" s="7"/>
      <c r="K187" s="7"/>
      <c r="L187" s="45"/>
      <c r="M187" s="30" t="s">
        <v>34</v>
      </c>
      <c r="N187" s="29" t="s">
        <v>34</v>
      </c>
      <c r="O187" s="29" t="s">
        <v>34</v>
      </c>
      <c r="P187" s="29" t="s">
        <v>34</v>
      </c>
      <c r="Q187" s="29" t="s">
        <v>34</v>
      </c>
      <c r="U187" s="31"/>
      <c r="W187" s="29"/>
    </row>
    <row r="188" spans="1:23" x14ac:dyDescent="0.35">
      <c r="A188" s="33">
        <v>187</v>
      </c>
      <c r="B188" s="21" t="s">
        <v>7659</v>
      </c>
      <c r="C188" s="29" t="s">
        <v>7660</v>
      </c>
      <c r="D188" s="29" t="s">
        <v>7660</v>
      </c>
      <c r="E188" s="21" t="s">
        <v>7659</v>
      </c>
      <c r="F188" s="16"/>
      <c r="G188" s="7"/>
      <c r="H188" s="7"/>
      <c r="I188" s="7" t="s">
        <v>34</v>
      </c>
      <c r="J188" s="7"/>
      <c r="K188" s="7"/>
      <c r="L188" s="45"/>
      <c r="M188" s="30" t="s">
        <v>34</v>
      </c>
      <c r="N188" s="29" t="s">
        <v>34</v>
      </c>
      <c r="O188" s="29" t="s">
        <v>34</v>
      </c>
      <c r="P188" s="29" t="s">
        <v>34</v>
      </c>
      <c r="Q188" s="29" t="s">
        <v>34</v>
      </c>
      <c r="U188" s="31"/>
      <c r="W188" s="29"/>
    </row>
    <row r="189" spans="1:23" x14ac:dyDescent="0.35">
      <c r="A189" s="33">
        <v>188</v>
      </c>
      <c r="B189" s="18" t="s">
        <v>7657</v>
      </c>
      <c r="C189" s="35" t="s">
        <v>7658</v>
      </c>
      <c r="D189" s="35" t="s">
        <v>7658</v>
      </c>
      <c r="E189" s="18" t="s">
        <v>7657</v>
      </c>
      <c r="F189" s="20"/>
      <c r="G189" s="19"/>
      <c r="H189" s="19"/>
      <c r="I189" s="7"/>
      <c r="J189" s="19"/>
      <c r="K189" s="19"/>
      <c r="L189" s="46"/>
      <c r="M189" s="32"/>
      <c r="U189" s="31"/>
      <c r="W189" s="29"/>
    </row>
    <row r="190" spans="1:23" x14ac:dyDescent="0.35">
      <c r="A190" s="33">
        <v>189</v>
      </c>
      <c r="B190" s="21" t="s">
        <v>7656</v>
      </c>
      <c r="D190" s="27"/>
      <c r="E190" s="9" t="s">
        <v>7656</v>
      </c>
      <c r="F190" s="16"/>
      <c r="G190" s="7"/>
      <c r="H190" s="7"/>
      <c r="I190" s="7"/>
      <c r="J190" s="7"/>
      <c r="K190" s="7"/>
      <c r="L190" s="45"/>
      <c r="M190" s="32"/>
      <c r="U190" s="31"/>
      <c r="W190" s="29"/>
    </row>
    <row r="191" spans="1:23" ht="39" x14ac:dyDescent="0.35">
      <c r="A191" s="33">
        <v>190</v>
      </c>
      <c r="B191" s="21" t="s">
        <v>7654</v>
      </c>
      <c r="C191" s="29" t="s">
        <v>7655</v>
      </c>
      <c r="D191" s="29" t="s">
        <v>7655</v>
      </c>
      <c r="E191" s="21" t="s">
        <v>7654</v>
      </c>
      <c r="F191" s="16"/>
      <c r="G191" s="7"/>
      <c r="H191" s="7"/>
      <c r="I191" s="7" t="s">
        <v>34</v>
      </c>
      <c r="J191" s="7"/>
      <c r="K191" s="7"/>
      <c r="L191" s="45"/>
      <c r="M191" s="30" t="s">
        <v>34</v>
      </c>
      <c r="N191" s="29" t="s">
        <v>34</v>
      </c>
      <c r="O191" s="29" t="s">
        <v>34</v>
      </c>
      <c r="P191" s="29" t="s">
        <v>34</v>
      </c>
      <c r="Q191" s="29" t="s">
        <v>34</v>
      </c>
      <c r="R191" s="29" t="s">
        <v>34</v>
      </c>
      <c r="U191" s="31"/>
      <c r="W191" s="29"/>
    </row>
    <row r="192" spans="1:23" ht="39" x14ac:dyDescent="0.35">
      <c r="A192" s="33">
        <v>191</v>
      </c>
      <c r="B192" s="21" t="s">
        <v>7652</v>
      </c>
      <c r="C192" s="29" t="s">
        <v>7653</v>
      </c>
      <c r="D192" s="29" t="s">
        <v>7653</v>
      </c>
      <c r="E192" s="21" t="s">
        <v>7652</v>
      </c>
      <c r="F192" s="16"/>
      <c r="G192" s="7"/>
      <c r="H192" s="7"/>
      <c r="I192" s="7" t="s">
        <v>34</v>
      </c>
      <c r="J192" s="7"/>
      <c r="K192" s="7"/>
      <c r="L192" s="45"/>
      <c r="M192" s="30" t="s">
        <v>34</v>
      </c>
      <c r="N192" s="29" t="s">
        <v>34</v>
      </c>
      <c r="O192" s="29" t="s">
        <v>34</v>
      </c>
      <c r="P192" s="29" t="s">
        <v>34</v>
      </c>
      <c r="Q192" s="29" t="s">
        <v>34</v>
      </c>
      <c r="R192" s="29" t="s">
        <v>34</v>
      </c>
      <c r="U192" s="31"/>
      <c r="W192" s="29"/>
    </row>
    <row r="193" spans="1:23" ht="39" x14ac:dyDescent="0.35">
      <c r="A193" s="33">
        <v>192</v>
      </c>
      <c r="B193" s="21" t="s">
        <v>7650</v>
      </c>
      <c r="C193" s="29" t="s">
        <v>7651</v>
      </c>
      <c r="D193" s="29" t="s">
        <v>7651</v>
      </c>
      <c r="E193" s="21" t="s">
        <v>7650</v>
      </c>
      <c r="F193" s="16"/>
      <c r="G193" s="7"/>
      <c r="H193" s="7"/>
      <c r="I193" s="7" t="s">
        <v>34</v>
      </c>
      <c r="J193" s="7"/>
      <c r="K193" s="7"/>
      <c r="L193" s="45"/>
      <c r="M193" s="30" t="s">
        <v>34</v>
      </c>
      <c r="N193" s="29" t="s">
        <v>34</v>
      </c>
      <c r="O193" s="29" t="s">
        <v>34</v>
      </c>
      <c r="P193" s="29" t="s">
        <v>34</v>
      </c>
      <c r="Q193" s="29" t="s">
        <v>34</v>
      </c>
      <c r="R193" s="29" t="s">
        <v>34</v>
      </c>
      <c r="U193" s="31"/>
      <c r="W193" s="29"/>
    </row>
    <row r="194" spans="1:23" ht="39" x14ac:dyDescent="0.35">
      <c r="A194" s="33">
        <v>193</v>
      </c>
      <c r="B194" s="21" t="s">
        <v>7648</v>
      </c>
      <c r="C194" s="29" t="s">
        <v>7649</v>
      </c>
      <c r="D194" s="29" t="s">
        <v>7649</v>
      </c>
      <c r="E194" s="21" t="s">
        <v>7648</v>
      </c>
      <c r="F194" s="16"/>
      <c r="G194" s="7"/>
      <c r="H194" s="7"/>
      <c r="I194" s="7" t="s">
        <v>34</v>
      </c>
      <c r="J194" s="7"/>
      <c r="K194" s="7"/>
      <c r="L194" s="45"/>
      <c r="M194" s="30" t="s">
        <v>34</v>
      </c>
      <c r="N194" s="29" t="s">
        <v>34</v>
      </c>
      <c r="O194" s="29" t="s">
        <v>34</v>
      </c>
      <c r="P194" s="29" t="s">
        <v>34</v>
      </c>
      <c r="Q194" s="29" t="s">
        <v>34</v>
      </c>
      <c r="R194" s="29" t="s">
        <v>34</v>
      </c>
      <c r="U194" s="31"/>
      <c r="V194" s="7" t="s">
        <v>8020</v>
      </c>
      <c r="W194" s="29">
        <v>6</v>
      </c>
    </row>
    <row r="195" spans="1:23" ht="26" x14ac:dyDescent="0.35">
      <c r="A195" s="33">
        <v>194</v>
      </c>
      <c r="B195" s="21" t="s">
        <v>7646</v>
      </c>
      <c r="C195" s="29" t="s">
        <v>7647</v>
      </c>
      <c r="D195" s="29" t="s">
        <v>7647</v>
      </c>
      <c r="E195" s="21" t="s">
        <v>7646</v>
      </c>
      <c r="F195" s="16"/>
      <c r="G195" s="7"/>
      <c r="H195" s="7"/>
      <c r="I195" s="7" t="s">
        <v>34</v>
      </c>
      <c r="J195" s="7"/>
      <c r="K195" s="7"/>
      <c r="L195" s="45"/>
      <c r="M195" s="30" t="s">
        <v>34</v>
      </c>
      <c r="N195" s="29" t="s">
        <v>34</v>
      </c>
      <c r="O195" s="29" t="s">
        <v>34</v>
      </c>
      <c r="P195" s="29" t="s">
        <v>34</v>
      </c>
      <c r="Q195" s="29" t="s">
        <v>34</v>
      </c>
      <c r="R195" s="29" t="s">
        <v>34</v>
      </c>
      <c r="U195" s="31"/>
      <c r="W195" s="29"/>
    </row>
    <row r="196" spans="1:23" x14ac:dyDescent="0.35">
      <c r="A196" s="33">
        <v>195</v>
      </c>
      <c r="B196" s="21" t="s">
        <v>7645</v>
      </c>
      <c r="D196" s="27"/>
      <c r="E196" s="9" t="s">
        <v>7645</v>
      </c>
      <c r="F196" s="16"/>
      <c r="G196" s="7"/>
      <c r="H196" s="7"/>
      <c r="I196" s="7"/>
      <c r="J196" s="7"/>
      <c r="K196" s="7"/>
      <c r="L196" s="45"/>
      <c r="M196" s="32"/>
      <c r="U196" s="31"/>
      <c r="W196" s="29"/>
    </row>
    <row r="197" spans="1:23" x14ac:dyDescent="0.35">
      <c r="A197" s="33">
        <v>196</v>
      </c>
      <c r="B197" s="21" t="s">
        <v>7643</v>
      </c>
      <c r="C197" s="29" t="s">
        <v>7644</v>
      </c>
      <c r="D197" s="29" t="s">
        <v>7644</v>
      </c>
      <c r="E197" s="21" t="s">
        <v>7643</v>
      </c>
      <c r="F197" s="16"/>
      <c r="G197" s="7"/>
      <c r="H197" s="7"/>
      <c r="I197" s="7" t="s">
        <v>34</v>
      </c>
      <c r="J197" s="7"/>
      <c r="K197" s="7"/>
      <c r="L197" s="45"/>
      <c r="M197" s="30" t="s">
        <v>34</v>
      </c>
      <c r="N197" s="29" t="s">
        <v>34</v>
      </c>
      <c r="O197" s="29" t="s">
        <v>34</v>
      </c>
      <c r="P197" s="29" t="s">
        <v>34</v>
      </c>
      <c r="Q197" s="29" t="s">
        <v>34</v>
      </c>
      <c r="R197" s="29" t="s">
        <v>34</v>
      </c>
      <c r="U197" s="31"/>
      <c r="W197" s="29"/>
    </row>
    <row r="198" spans="1:23" ht="39" x14ac:dyDescent="0.35">
      <c r="A198" s="33">
        <v>197</v>
      </c>
      <c r="B198" s="21" t="s">
        <v>7641</v>
      </c>
      <c r="C198" s="29" t="s">
        <v>7642</v>
      </c>
      <c r="D198" s="29" t="s">
        <v>7642</v>
      </c>
      <c r="E198" s="21" t="s">
        <v>7641</v>
      </c>
      <c r="F198" s="16"/>
      <c r="G198" s="7"/>
      <c r="H198" s="7"/>
      <c r="I198" s="7" t="s">
        <v>34</v>
      </c>
      <c r="J198" s="7"/>
      <c r="K198" s="7"/>
      <c r="L198" s="45"/>
      <c r="M198" s="30" t="s">
        <v>34</v>
      </c>
      <c r="N198" s="29" t="s">
        <v>34</v>
      </c>
      <c r="O198" s="29" t="s">
        <v>34</v>
      </c>
      <c r="P198" s="29" t="s">
        <v>34</v>
      </c>
      <c r="Q198" s="29" t="s">
        <v>34</v>
      </c>
      <c r="R198" s="29" t="s">
        <v>34</v>
      </c>
      <c r="U198" s="31"/>
      <c r="W198" s="29"/>
    </row>
    <row r="199" spans="1:23" ht="26" x14ac:dyDescent="0.35">
      <c r="A199" s="33">
        <v>198</v>
      </c>
      <c r="B199" s="21" t="s">
        <v>7639</v>
      </c>
      <c r="C199" s="29" t="s">
        <v>7640</v>
      </c>
      <c r="D199" s="29" t="s">
        <v>7640</v>
      </c>
      <c r="E199" s="21" t="s">
        <v>7639</v>
      </c>
      <c r="F199" s="16"/>
      <c r="G199" s="7"/>
      <c r="H199" s="7"/>
      <c r="I199" s="7" t="s">
        <v>34</v>
      </c>
      <c r="J199" s="7"/>
      <c r="K199" s="7"/>
      <c r="L199" s="45"/>
      <c r="M199" s="30" t="s">
        <v>34</v>
      </c>
      <c r="N199" s="29" t="s">
        <v>34</v>
      </c>
      <c r="O199" s="29" t="s">
        <v>34</v>
      </c>
      <c r="P199" s="29" t="s">
        <v>34</v>
      </c>
      <c r="Q199" s="29" t="s">
        <v>34</v>
      </c>
      <c r="R199" s="29" t="s">
        <v>34</v>
      </c>
      <c r="U199" s="31"/>
      <c r="W199" s="29"/>
    </row>
    <row r="200" spans="1:23" x14ac:dyDescent="0.35">
      <c r="A200" s="33">
        <v>199</v>
      </c>
      <c r="B200" s="21" t="s">
        <v>7638</v>
      </c>
      <c r="D200" s="27"/>
      <c r="E200" s="9" t="s">
        <v>7638</v>
      </c>
      <c r="F200" s="16"/>
      <c r="G200" s="7"/>
      <c r="H200" s="7"/>
      <c r="I200" s="7"/>
      <c r="J200" s="7"/>
      <c r="K200" s="7"/>
      <c r="L200" s="45"/>
      <c r="M200" s="32"/>
      <c r="U200" s="31"/>
      <c r="W200" s="29"/>
    </row>
    <row r="201" spans="1:23" ht="26" x14ac:dyDescent="0.35">
      <c r="A201" s="33">
        <v>200</v>
      </c>
      <c r="B201" s="21" t="s">
        <v>7636</v>
      </c>
      <c r="C201" s="29" t="s">
        <v>7637</v>
      </c>
      <c r="D201" s="29" t="s">
        <v>7637</v>
      </c>
      <c r="E201" s="21" t="s">
        <v>7636</v>
      </c>
      <c r="F201" s="16"/>
      <c r="G201" s="7"/>
      <c r="H201" s="7"/>
      <c r="I201" s="7" t="s">
        <v>34</v>
      </c>
      <c r="J201" s="7"/>
      <c r="K201" s="7"/>
      <c r="L201" s="45"/>
      <c r="M201" s="30" t="s">
        <v>34</v>
      </c>
      <c r="N201" s="29" t="s">
        <v>34</v>
      </c>
      <c r="O201" s="29" t="s">
        <v>34</v>
      </c>
      <c r="P201" s="29" t="s">
        <v>34</v>
      </c>
      <c r="Q201" s="29" t="s">
        <v>34</v>
      </c>
      <c r="R201" s="29" t="s">
        <v>34</v>
      </c>
      <c r="U201" s="31"/>
      <c r="W201" s="29"/>
    </row>
    <row r="202" spans="1:23" ht="26" x14ac:dyDescent="0.35">
      <c r="A202" s="33">
        <v>201</v>
      </c>
      <c r="B202" s="21" t="s">
        <v>7634</v>
      </c>
      <c r="C202" s="29" t="s">
        <v>7635</v>
      </c>
      <c r="D202" s="29" t="s">
        <v>7635</v>
      </c>
      <c r="E202" s="21" t="s">
        <v>7634</v>
      </c>
      <c r="F202" s="16"/>
      <c r="G202" s="7"/>
      <c r="H202" s="7"/>
      <c r="I202" s="7" t="s">
        <v>34</v>
      </c>
      <c r="J202" s="7"/>
      <c r="K202" s="7"/>
      <c r="L202" s="45"/>
      <c r="M202" s="30" t="s">
        <v>34</v>
      </c>
      <c r="N202" s="29" t="s">
        <v>34</v>
      </c>
      <c r="O202" s="29" t="s">
        <v>34</v>
      </c>
      <c r="P202" s="29" t="s">
        <v>34</v>
      </c>
      <c r="Q202" s="29" t="s">
        <v>34</v>
      </c>
      <c r="R202" s="29" t="s">
        <v>34</v>
      </c>
      <c r="U202" s="31"/>
      <c r="W202" s="29"/>
    </row>
    <row r="203" spans="1:23" ht="26" x14ac:dyDescent="0.35">
      <c r="A203" s="33">
        <v>202</v>
      </c>
      <c r="B203" s="21" t="s">
        <v>7632</v>
      </c>
      <c r="C203" s="29" t="s">
        <v>7633</v>
      </c>
      <c r="D203" s="29" t="s">
        <v>7633</v>
      </c>
      <c r="E203" s="21" t="s">
        <v>7632</v>
      </c>
      <c r="F203" s="16"/>
      <c r="G203" s="7"/>
      <c r="H203" s="7"/>
      <c r="I203" s="7" t="s">
        <v>34</v>
      </c>
      <c r="J203" s="7"/>
      <c r="K203" s="7"/>
      <c r="L203" s="45"/>
      <c r="M203" s="30" t="s">
        <v>34</v>
      </c>
      <c r="N203" s="29" t="s">
        <v>34</v>
      </c>
      <c r="O203" s="29" t="s">
        <v>34</v>
      </c>
      <c r="P203" s="29" t="s">
        <v>34</v>
      </c>
      <c r="Q203" s="29" t="s">
        <v>34</v>
      </c>
      <c r="R203" s="29" t="s">
        <v>34</v>
      </c>
      <c r="U203" s="31"/>
      <c r="W203" s="29"/>
    </row>
    <row r="204" spans="1:23" x14ac:dyDescent="0.35">
      <c r="A204" s="33">
        <v>203</v>
      </c>
      <c r="B204" s="21" t="s">
        <v>7631</v>
      </c>
      <c r="D204" s="27"/>
      <c r="E204" s="9" t="s">
        <v>7631</v>
      </c>
      <c r="F204" s="16"/>
      <c r="G204" s="7"/>
      <c r="H204" s="7"/>
      <c r="I204" s="7"/>
      <c r="J204" s="7"/>
      <c r="K204" s="7"/>
      <c r="L204" s="45"/>
      <c r="M204" s="32"/>
      <c r="U204" s="31"/>
      <c r="W204" s="29"/>
    </row>
    <row r="205" spans="1:23" ht="52" x14ac:dyDescent="0.35">
      <c r="A205" s="33">
        <v>204</v>
      </c>
      <c r="B205" s="21" t="s">
        <v>7629</v>
      </c>
      <c r="C205" s="29" t="s">
        <v>7630</v>
      </c>
      <c r="D205" s="29" t="s">
        <v>7630</v>
      </c>
      <c r="E205" s="21" t="s">
        <v>7629</v>
      </c>
      <c r="F205" s="16"/>
      <c r="G205" s="7"/>
      <c r="H205" s="7"/>
      <c r="I205" s="7" t="s">
        <v>34</v>
      </c>
      <c r="J205" s="7"/>
      <c r="K205" s="7"/>
      <c r="L205" s="45"/>
      <c r="M205" s="30" t="s">
        <v>34</v>
      </c>
      <c r="N205" s="29" t="s">
        <v>34</v>
      </c>
      <c r="O205" s="29" t="s">
        <v>34</v>
      </c>
      <c r="P205" s="29" t="s">
        <v>34</v>
      </c>
      <c r="Q205" s="29" t="s">
        <v>34</v>
      </c>
      <c r="R205" s="29" t="s">
        <v>34</v>
      </c>
      <c r="U205" s="31"/>
      <c r="V205" s="7" t="s">
        <v>7628</v>
      </c>
      <c r="W205" s="29">
        <v>6</v>
      </c>
    </row>
    <row r="206" spans="1:23" ht="91" x14ac:dyDescent="0.35">
      <c r="A206" s="33">
        <v>205</v>
      </c>
      <c r="B206" s="21" t="s">
        <v>7626</v>
      </c>
      <c r="C206" s="29" t="s">
        <v>7627</v>
      </c>
      <c r="D206" s="29" t="s">
        <v>7627</v>
      </c>
      <c r="E206" s="21" t="s">
        <v>7626</v>
      </c>
      <c r="F206" s="16"/>
      <c r="G206" s="7"/>
      <c r="H206" s="7"/>
      <c r="I206" s="7" t="s">
        <v>34</v>
      </c>
      <c r="J206" s="7"/>
      <c r="K206" s="7"/>
      <c r="L206" s="45"/>
      <c r="M206" s="30" t="s">
        <v>34</v>
      </c>
      <c r="N206" s="29" t="s">
        <v>34</v>
      </c>
      <c r="O206" s="29" t="s">
        <v>34</v>
      </c>
      <c r="P206" s="29" t="s">
        <v>34</v>
      </c>
      <c r="Q206" s="29" t="s">
        <v>34</v>
      </c>
      <c r="R206" s="29" t="s">
        <v>34</v>
      </c>
      <c r="U206" s="31"/>
      <c r="W206" s="29"/>
    </row>
    <row r="207" spans="1:23" ht="78" x14ac:dyDescent="0.35">
      <c r="A207" s="33">
        <v>206</v>
      </c>
      <c r="B207" s="21" t="s">
        <v>7624</v>
      </c>
      <c r="C207" s="29" t="s">
        <v>7625</v>
      </c>
      <c r="D207" s="29" t="s">
        <v>7625</v>
      </c>
      <c r="E207" s="21" t="s">
        <v>7624</v>
      </c>
      <c r="F207" s="16"/>
      <c r="G207" s="7"/>
      <c r="H207" s="7"/>
      <c r="I207" s="7" t="s">
        <v>34</v>
      </c>
      <c r="J207" s="7"/>
      <c r="K207" s="7"/>
      <c r="L207" s="45"/>
      <c r="M207" s="30" t="s">
        <v>34</v>
      </c>
      <c r="N207" s="29" t="s">
        <v>34</v>
      </c>
      <c r="O207" s="29" t="s">
        <v>34</v>
      </c>
      <c r="P207" s="29" t="s">
        <v>34</v>
      </c>
      <c r="Q207" s="29" t="s">
        <v>34</v>
      </c>
      <c r="R207" s="29" t="s">
        <v>34</v>
      </c>
      <c r="U207" s="31"/>
      <c r="W207" s="29"/>
    </row>
    <row r="208" spans="1:23" ht="78" x14ac:dyDescent="0.35">
      <c r="A208" s="33">
        <v>207</v>
      </c>
      <c r="B208" s="21" t="s">
        <v>7622</v>
      </c>
      <c r="C208" s="29" t="s">
        <v>7623</v>
      </c>
      <c r="D208" s="29" t="s">
        <v>7623</v>
      </c>
      <c r="E208" s="21" t="s">
        <v>7622</v>
      </c>
      <c r="F208" s="16"/>
      <c r="G208" s="7"/>
      <c r="H208" s="7"/>
      <c r="I208" s="7" t="s">
        <v>34</v>
      </c>
      <c r="J208" s="7"/>
      <c r="K208" s="7"/>
      <c r="L208" s="45"/>
      <c r="M208" s="30" t="s">
        <v>34</v>
      </c>
      <c r="N208" s="29" t="s">
        <v>34</v>
      </c>
      <c r="O208" s="29" t="s">
        <v>34</v>
      </c>
      <c r="P208" s="29" t="s">
        <v>34</v>
      </c>
      <c r="Q208" s="29" t="s">
        <v>34</v>
      </c>
      <c r="R208" s="29" t="s">
        <v>34</v>
      </c>
      <c r="U208" s="31"/>
      <c r="W208" s="29"/>
    </row>
    <row r="209" spans="1:23" x14ac:dyDescent="0.35">
      <c r="A209" s="33">
        <v>208</v>
      </c>
      <c r="B209" s="21" t="s">
        <v>7621</v>
      </c>
      <c r="D209" s="27"/>
      <c r="E209" s="9" t="s">
        <v>7621</v>
      </c>
      <c r="F209" s="16"/>
      <c r="G209" s="7"/>
      <c r="H209" s="7"/>
      <c r="I209" s="7"/>
      <c r="J209" s="7"/>
      <c r="K209" s="7"/>
      <c r="L209" s="45"/>
      <c r="M209" s="32"/>
      <c r="U209" s="31"/>
      <c r="W209" s="29"/>
    </row>
    <row r="210" spans="1:23" ht="39" x14ac:dyDescent="0.35">
      <c r="A210" s="33">
        <v>209</v>
      </c>
      <c r="B210" s="21" t="s">
        <v>7619</v>
      </c>
      <c r="C210" s="29" t="s">
        <v>7620</v>
      </c>
      <c r="D210" s="29" t="s">
        <v>7620</v>
      </c>
      <c r="E210" s="21" t="s">
        <v>7619</v>
      </c>
      <c r="F210" s="16"/>
      <c r="G210" s="7"/>
      <c r="H210" s="7"/>
      <c r="I210" s="7" t="s">
        <v>34</v>
      </c>
      <c r="J210" s="7"/>
      <c r="K210" s="7"/>
      <c r="L210" s="45"/>
      <c r="M210" s="30" t="s">
        <v>34</v>
      </c>
      <c r="N210" s="29" t="s">
        <v>34</v>
      </c>
      <c r="O210" s="29" t="s">
        <v>34</v>
      </c>
      <c r="P210" s="29" t="s">
        <v>34</v>
      </c>
      <c r="Q210" s="29" t="s">
        <v>34</v>
      </c>
      <c r="R210" s="29" t="s">
        <v>34</v>
      </c>
      <c r="U210" s="31"/>
      <c r="W210" s="29"/>
    </row>
    <row r="211" spans="1:23" x14ac:dyDescent="0.35">
      <c r="A211" s="33">
        <v>210</v>
      </c>
      <c r="B211" s="21" t="s">
        <v>7617</v>
      </c>
      <c r="C211" s="29" t="s">
        <v>7618</v>
      </c>
      <c r="D211" s="29" t="s">
        <v>7618</v>
      </c>
      <c r="E211" s="21" t="s">
        <v>7617</v>
      </c>
      <c r="F211" s="16"/>
      <c r="G211" s="7"/>
      <c r="H211" s="7"/>
      <c r="I211" s="7" t="s">
        <v>34</v>
      </c>
      <c r="J211" s="7"/>
      <c r="K211" s="7"/>
      <c r="L211" s="45"/>
      <c r="M211" s="30" t="s">
        <v>34</v>
      </c>
      <c r="N211" s="29" t="s">
        <v>34</v>
      </c>
      <c r="O211" s="29" t="s">
        <v>34</v>
      </c>
      <c r="P211" s="29" t="s">
        <v>34</v>
      </c>
      <c r="Q211" s="29" t="s">
        <v>34</v>
      </c>
      <c r="R211" s="29" t="s">
        <v>34</v>
      </c>
      <c r="U211" s="31"/>
      <c r="W211" s="29"/>
    </row>
    <row r="212" spans="1:23" x14ac:dyDescent="0.35">
      <c r="A212" s="33">
        <v>211</v>
      </c>
      <c r="B212" s="21" t="s">
        <v>7615</v>
      </c>
      <c r="C212" s="29" t="s">
        <v>7616</v>
      </c>
      <c r="D212" s="29" t="s">
        <v>7616</v>
      </c>
      <c r="E212" s="21" t="s">
        <v>7615</v>
      </c>
      <c r="F212" s="16"/>
      <c r="G212" s="7"/>
      <c r="H212" s="7"/>
      <c r="I212" s="7" t="s">
        <v>34</v>
      </c>
      <c r="J212" s="7"/>
      <c r="K212" s="7"/>
      <c r="L212" s="45"/>
      <c r="M212" s="30" t="s">
        <v>34</v>
      </c>
      <c r="N212" s="29" t="s">
        <v>34</v>
      </c>
      <c r="O212" s="29" t="s">
        <v>34</v>
      </c>
      <c r="P212" s="29" t="s">
        <v>34</v>
      </c>
      <c r="Q212" s="29" t="s">
        <v>34</v>
      </c>
      <c r="R212" s="29" t="s">
        <v>34</v>
      </c>
      <c r="U212" s="31"/>
      <c r="W212" s="29"/>
    </row>
    <row r="213" spans="1:23" x14ac:dyDescent="0.35">
      <c r="A213" s="33">
        <v>212</v>
      </c>
      <c r="B213" s="21" t="s">
        <v>7613</v>
      </c>
      <c r="C213" s="29" t="s">
        <v>7614</v>
      </c>
      <c r="D213" s="29" t="s">
        <v>7614</v>
      </c>
      <c r="E213" s="21" t="s">
        <v>7613</v>
      </c>
      <c r="F213" s="16"/>
      <c r="G213" s="7"/>
      <c r="H213" s="7"/>
      <c r="I213" s="7" t="s">
        <v>34</v>
      </c>
      <c r="J213" s="7"/>
      <c r="K213" s="7"/>
      <c r="L213" s="45"/>
      <c r="M213" s="30" t="s">
        <v>34</v>
      </c>
      <c r="N213" s="29" t="s">
        <v>34</v>
      </c>
      <c r="O213" s="29" t="s">
        <v>34</v>
      </c>
      <c r="P213" s="29" t="s">
        <v>34</v>
      </c>
      <c r="Q213" s="29" t="s">
        <v>34</v>
      </c>
      <c r="R213" s="29" t="s">
        <v>34</v>
      </c>
      <c r="U213" s="31"/>
      <c r="W213" s="29"/>
    </row>
    <row r="214" spans="1:23" x14ac:dyDescent="0.35">
      <c r="A214" s="33">
        <v>213</v>
      </c>
      <c r="B214" s="21" t="s">
        <v>7611</v>
      </c>
      <c r="C214" s="29" t="s">
        <v>7612</v>
      </c>
      <c r="D214" s="29" t="s">
        <v>7612</v>
      </c>
      <c r="E214" s="21" t="s">
        <v>7611</v>
      </c>
      <c r="F214" s="16"/>
      <c r="G214" s="7"/>
      <c r="H214" s="7"/>
      <c r="I214" s="7" t="s">
        <v>34</v>
      </c>
      <c r="J214" s="7"/>
      <c r="K214" s="7"/>
      <c r="L214" s="45"/>
      <c r="M214" s="30" t="s">
        <v>34</v>
      </c>
      <c r="N214" s="29" t="s">
        <v>34</v>
      </c>
      <c r="O214" s="29" t="s">
        <v>34</v>
      </c>
      <c r="P214" s="29" t="s">
        <v>34</v>
      </c>
      <c r="Q214" s="29" t="s">
        <v>34</v>
      </c>
      <c r="R214" s="29" t="s">
        <v>34</v>
      </c>
      <c r="U214" s="31"/>
      <c r="W214" s="29"/>
    </row>
    <row r="215" spans="1:23" x14ac:dyDescent="0.35">
      <c r="A215" s="33">
        <v>214</v>
      </c>
      <c r="B215" s="21" t="s">
        <v>7610</v>
      </c>
      <c r="D215" s="27"/>
      <c r="E215" s="9" t="s">
        <v>7610</v>
      </c>
      <c r="F215" s="16"/>
      <c r="G215" s="7"/>
      <c r="H215" s="7"/>
      <c r="I215" s="7"/>
      <c r="J215" s="7"/>
      <c r="K215" s="7"/>
      <c r="L215" s="45"/>
      <c r="M215" s="32"/>
      <c r="U215" s="31"/>
      <c r="W215" s="29"/>
    </row>
    <row r="216" spans="1:23" ht="26" x14ac:dyDescent="0.35">
      <c r="A216" s="33">
        <v>215</v>
      </c>
      <c r="B216" s="21" t="s">
        <v>7608</v>
      </c>
      <c r="C216" s="29" t="s">
        <v>7609</v>
      </c>
      <c r="D216" s="29" t="s">
        <v>7609</v>
      </c>
      <c r="E216" s="21" t="s">
        <v>7608</v>
      </c>
      <c r="F216" s="16"/>
      <c r="G216" s="7"/>
      <c r="H216" s="7"/>
      <c r="I216" s="7" t="s">
        <v>34</v>
      </c>
      <c r="J216" s="7"/>
      <c r="K216" s="7"/>
      <c r="L216" s="45"/>
      <c r="M216" s="30" t="s">
        <v>34</v>
      </c>
      <c r="N216" s="29" t="s">
        <v>34</v>
      </c>
      <c r="O216" s="29" t="s">
        <v>34</v>
      </c>
      <c r="P216" s="29" t="s">
        <v>34</v>
      </c>
      <c r="Q216" s="29" t="s">
        <v>34</v>
      </c>
      <c r="U216" s="31"/>
      <c r="W216" s="29"/>
    </row>
    <row r="217" spans="1:23" ht="78" x14ac:dyDescent="0.35">
      <c r="A217" s="33">
        <v>216</v>
      </c>
      <c r="B217" s="21" t="s">
        <v>7606</v>
      </c>
      <c r="C217" s="29" t="s">
        <v>7607</v>
      </c>
      <c r="D217" s="29" t="s">
        <v>7607</v>
      </c>
      <c r="E217" s="21" t="s">
        <v>7606</v>
      </c>
      <c r="F217" s="16"/>
      <c r="G217" s="7"/>
      <c r="H217" s="7"/>
      <c r="I217" s="7" t="s">
        <v>34</v>
      </c>
      <c r="J217" s="7"/>
      <c r="K217" s="7"/>
      <c r="L217" s="45"/>
      <c r="M217" s="30" t="s">
        <v>34</v>
      </c>
      <c r="N217" s="29" t="s">
        <v>34</v>
      </c>
      <c r="O217" s="29" t="s">
        <v>34</v>
      </c>
      <c r="P217" s="29" t="s">
        <v>34</v>
      </c>
      <c r="Q217" s="29" t="s">
        <v>34</v>
      </c>
      <c r="U217" s="31"/>
      <c r="W217" s="29"/>
    </row>
    <row r="218" spans="1:23" ht="26" x14ac:dyDescent="0.35">
      <c r="A218" s="33">
        <v>217</v>
      </c>
      <c r="B218" s="21" t="s">
        <v>7604</v>
      </c>
      <c r="C218" s="29" t="s">
        <v>7605</v>
      </c>
      <c r="D218" s="29" t="s">
        <v>7605</v>
      </c>
      <c r="E218" s="21" t="s">
        <v>7604</v>
      </c>
      <c r="F218" s="16"/>
      <c r="G218" s="7"/>
      <c r="H218" s="7"/>
      <c r="I218" s="7" t="s">
        <v>34</v>
      </c>
      <c r="J218" s="7"/>
      <c r="K218" s="7"/>
      <c r="L218" s="45"/>
      <c r="M218" s="30" t="s">
        <v>34</v>
      </c>
      <c r="N218" s="29" t="s">
        <v>34</v>
      </c>
      <c r="O218" s="29" t="s">
        <v>34</v>
      </c>
      <c r="P218" s="29" t="s">
        <v>34</v>
      </c>
      <c r="Q218" s="29" t="s">
        <v>34</v>
      </c>
      <c r="U218" s="31"/>
      <c r="W218" s="29"/>
    </row>
    <row r="219" spans="1:23" x14ac:dyDescent="0.35">
      <c r="A219" s="33">
        <v>218</v>
      </c>
      <c r="B219" s="21" t="s">
        <v>7603</v>
      </c>
      <c r="D219" s="27"/>
      <c r="E219" s="9" t="s">
        <v>7603</v>
      </c>
      <c r="F219" s="16"/>
      <c r="G219" s="7"/>
      <c r="H219" s="7"/>
      <c r="I219" s="7"/>
      <c r="J219" s="7"/>
      <c r="K219" s="7"/>
      <c r="L219" s="45"/>
      <c r="M219" s="32"/>
      <c r="U219" s="31"/>
      <c r="W219" s="29"/>
    </row>
    <row r="220" spans="1:23" ht="26" x14ac:dyDescent="0.35">
      <c r="A220" s="33">
        <v>219</v>
      </c>
      <c r="B220" s="21" t="s">
        <v>7601</v>
      </c>
      <c r="C220" s="29" t="s">
        <v>7602</v>
      </c>
      <c r="D220" s="29" t="s">
        <v>7602</v>
      </c>
      <c r="E220" s="21" t="s">
        <v>7601</v>
      </c>
      <c r="F220" s="16"/>
      <c r="G220" s="7"/>
      <c r="H220" s="7"/>
      <c r="I220" s="7" t="s">
        <v>34</v>
      </c>
      <c r="J220" s="7"/>
      <c r="K220" s="7"/>
      <c r="L220" s="45"/>
      <c r="M220" s="30" t="s">
        <v>34</v>
      </c>
      <c r="N220" s="29" t="s">
        <v>34</v>
      </c>
      <c r="O220" s="29" t="s">
        <v>34</v>
      </c>
      <c r="P220" s="29" t="s">
        <v>34</v>
      </c>
      <c r="Q220" s="29" t="s">
        <v>34</v>
      </c>
      <c r="R220" s="29" t="s">
        <v>34</v>
      </c>
      <c r="U220" s="31"/>
      <c r="W220" s="29"/>
    </row>
    <row r="221" spans="1:23" ht="39" x14ac:dyDescent="0.35">
      <c r="A221" s="33">
        <v>220</v>
      </c>
      <c r="B221" s="21" t="s">
        <v>7599</v>
      </c>
      <c r="C221" s="29" t="s">
        <v>7600</v>
      </c>
      <c r="D221" s="29" t="s">
        <v>7600</v>
      </c>
      <c r="E221" s="21" t="s">
        <v>7599</v>
      </c>
      <c r="F221" s="16"/>
      <c r="G221" s="7"/>
      <c r="H221" s="7"/>
      <c r="I221" s="7" t="s">
        <v>34</v>
      </c>
      <c r="J221" s="7"/>
      <c r="K221" s="7"/>
      <c r="L221" s="45"/>
      <c r="M221" s="30" t="s">
        <v>34</v>
      </c>
      <c r="N221" s="29" t="s">
        <v>34</v>
      </c>
      <c r="O221" s="29" t="s">
        <v>34</v>
      </c>
      <c r="P221" s="29" t="s">
        <v>34</v>
      </c>
      <c r="Q221" s="29" t="s">
        <v>34</v>
      </c>
      <c r="R221" s="29" t="s">
        <v>34</v>
      </c>
      <c r="U221" s="31"/>
      <c r="W221" s="29"/>
    </row>
    <row r="222" spans="1:23" ht="52" x14ac:dyDescent="0.35">
      <c r="A222" s="33">
        <v>221</v>
      </c>
      <c r="B222" s="18" t="s">
        <v>7597</v>
      </c>
      <c r="C222" s="35" t="s">
        <v>7598</v>
      </c>
      <c r="D222" s="35" t="s">
        <v>7598</v>
      </c>
      <c r="E222" s="18" t="s">
        <v>7597</v>
      </c>
      <c r="F222" s="20"/>
      <c r="G222" s="19"/>
      <c r="H222" s="19"/>
      <c r="I222" s="7"/>
      <c r="J222" s="19"/>
      <c r="K222" s="19"/>
      <c r="L222" s="46"/>
      <c r="M222" s="32"/>
      <c r="U222" s="31"/>
      <c r="V222" s="7" t="s">
        <v>8023</v>
      </c>
      <c r="W222" s="29">
        <v>6</v>
      </c>
    </row>
    <row r="223" spans="1:23" x14ac:dyDescent="0.35">
      <c r="A223" s="33">
        <v>222</v>
      </c>
      <c r="B223" s="21" t="s">
        <v>7596</v>
      </c>
      <c r="D223" s="27"/>
      <c r="E223" s="9" t="s">
        <v>7596</v>
      </c>
      <c r="F223" s="16"/>
      <c r="G223" s="7"/>
      <c r="H223" s="7"/>
      <c r="I223" s="7"/>
      <c r="J223" s="7"/>
      <c r="K223" s="7"/>
      <c r="L223" s="45"/>
      <c r="M223" s="32"/>
      <c r="U223" s="31"/>
      <c r="W223" s="29"/>
    </row>
    <row r="224" spans="1:23" ht="52" x14ac:dyDescent="0.35">
      <c r="A224" s="33">
        <v>223</v>
      </c>
      <c r="B224" s="21" t="s">
        <v>7594</v>
      </c>
      <c r="C224" s="29" t="s">
        <v>7595</v>
      </c>
      <c r="D224" s="29" t="s">
        <v>7595</v>
      </c>
      <c r="E224" s="21" t="s">
        <v>7594</v>
      </c>
      <c r="F224" s="16"/>
      <c r="G224" s="7"/>
      <c r="H224" s="7"/>
      <c r="I224" s="7" t="s">
        <v>34</v>
      </c>
      <c r="J224" s="7"/>
      <c r="K224" s="7"/>
      <c r="L224" s="45"/>
      <c r="M224" s="30" t="s">
        <v>34</v>
      </c>
      <c r="N224" s="29" t="s">
        <v>34</v>
      </c>
      <c r="O224" s="29" t="s">
        <v>34</v>
      </c>
      <c r="P224" s="29" t="s">
        <v>34</v>
      </c>
      <c r="Q224" s="29" t="s">
        <v>34</v>
      </c>
      <c r="R224" s="29" t="s">
        <v>34</v>
      </c>
      <c r="U224" s="60">
        <v>1</v>
      </c>
      <c r="W224" s="29"/>
    </row>
    <row r="225" spans="1:23" x14ac:dyDescent="0.35">
      <c r="A225" s="33">
        <v>224</v>
      </c>
      <c r="B225" s="21" t="s">
        <v>7593</v>
      </c>
      <c r="D225" s="27"/>
      <c r="E225" s="9" t="s">
        <v>7593</v>
      </c>
      <c r="F225" s="16"/>
      <c r="G225" s="7"/>
      <c r="H225" s="7"/>
      <c r="I225" s="7"/>
      <c r="J225" s="7"/>
      <c r="K225" s="7"/>
      <c r="L225" s="45"/>
      <c r="M225" s="32"/>
      <c r="U225" s="31"/>
      <c r="W225" s="29"/>
    </row>
    <row r="226" spans="1:23" ht="26" x14ac:dyDescent="0.35">
      <c r="A226" s="33">
        <v>225</v>
      </c>
      <c r="B226" s="21" t="s">
        <v>7591</v>
      </c>
      <c r="C226" s="29" t="s">
        <v>7592</v>
      </c>
      <c r="D226" s="29" t="s">
        <v>7592</v>
      </c>
      <c r="E226" s="21" t="s">
        <v>7591</v>
      </c>
      <c r="F226" s="16"/>
      <c r="G226" s="7"/>
      <c r="H226" s="7"/>
      <c r="I226" s="7" t="s">
        <v>34</v>
      </c>
      <c r="J226" s="7"/>
      <c r="K226" s="7"/>
      <c r="L226" s="45"/>
      <c r="M226" s="30" t="s">
        <v>34</v>
      </c>
      <c r="N226" s="29" t="s">
        <v>34</v>
      </c>
      <c r="O226" s="29" t="s">
        <v>34</v>
      </c>
      <c r="P226" s="29" t="s">
        <v>34</v>
      </c>
      <c r="Q226" s="29" t="s">
        <v>34</v>
      </c>
      <c r="R226" s="29" t="s">
        <v>34</v>
      </c>
      <c r="U226" s="31"/>
      <c r="W226" s="29"/>
    </row>
    <row r="227" spans="1:23" ht="26" x14ac:dyDescent="0.35">
      <c r="A227" s="33">
        <v>226</v>
      </c>
      <c r="B227" s="21" t="s">
        <v>7589</v>
      </c>
      <c r="C227" s="29" t="s">
        <v>7590</v>
      </c>
      <c r="D227" s="29" t="s">
        <v>7590</v>
      </c>
      <c r="E227" s="21" t="s">
        <v>7589</v>
      </c>
      <c r="F227" s="16"/>
      <c r="G227" s="7"/>
      <c r="H227" s="7"/>
      <c r="I227" s="7" t="s">
        <v>34</v>
      </c>
      <c r="J227" s="7"/>
      <c r="K227" s="7"/>
      <c r="L227" s="45"/>
      <c r="M227" s="30" t="s">
        <v>34</v>
      </c>
      <c r="N227" s="29" t="s">
        <v>34</v>
      </c>
      <c r="O227" s="29" t="s">
        <v>34</v>
      </c>
      <c r="P227" s="29" t="s">
        <v>34</v>
      </c>
      <c r="Q227" s="29" t="s">
        <v>34</v>
      </c>
      <c r="R227" s="29" t="s">
        <v>34</v>
      </c>
      <c r="U227" s="31"/>
      <c r="W227" s="29"/>
    </row>
    <row r="228" spans="1:23" x14ac:dyDescent="0.35">
      <c r="A228" s="33">
        <v>227</v>
      </c>
      <c r="B228" s="21" t="s">
        <v>7588</v>
      </c>
      <c r="D228" s="27"/>
      <c r="E228" s="9" t="s">
        <v>7588</v>
      </c>
      <c r="F228" s="16"/>
      <c r="G228" s="7"/>
      <c r="H228" s="7"/>
      <c r="I228" s="7"/>
      <c r="J228" s="7"/>
      <c r="K228" s="7"/>
      <c r="L228" s="45"/>
      <c r="M228" s="32"/>
      <c r="U228" s="31"/>
      <c r="W228" s="29"/>
    </row>
    <row r="229" spans="1:23" ht="91" x14ac:dyDescent="0.35">
      <c r="A229" s="33">
        <v>228</v>
      </c>
      <c r="B229" s="21" t="s">
        <v>7586</v>
      </c>
      <c r="C229" s="29" t="s">
        <v>7587</v>
      </c>
      <c r="D229" s="29" t="s">
        <v>7587</v>
      </c>
      <c r="E229" s="21" t="s">
        <v>7586</v>
      </c>
      <c r="F229" s="16"/>
      <c r="G229" s="7"/>
      <c r="H229" s="7"/>
      <c r="I229" s="7" t="s">
        <v>34</v>
      </c>
      <c r="J229" s="7"/>
      <c r="K229" s="7"/>
      <c r="L229" s="45"/>
      <c r="M229" s="30" t="s">
        <v>34</v>
      </c>
      <c r="N229" s="29" t="s">
        <v>34</v>
      </c>
      <c r="O229" s="29" t="s">
        <v>34</v>
      </c>
      <c r="P229" s="29" t="s">
        <v>34</v>
      </c>
      <c r="Q229" s="29" t="s">
        <v>34</v>
      </c>
      <c r="R229" s="29" t="s">
        <v>34</v>
      </c>
      <c r="U229" s="31"/>
      <c r="V229" s="7" t="s">
        <v>8024</v>
      </c>
      <c r="W229" s="29">
        <v>6</v>
      </c>
    </row>
    <row r="230" spans="1:23" ht="52" x14ac:dyDescent="0.35">
      <c r="A230" s="33">
        <v>229</v>
      </c>
      <c r="B230" s="21" t="s">
        <v>7584</v>
      </c>
      <c r="C230" s="29" t="s">
        <v>7585</v>
      </c>
      <c r="D230" s="29" t="s">
        <v>7585</v>
      </c>
      <c r="E230" s="21" t="s">
        <v>7584</v>
      </c>
      <c r="F230" s="16"/>
      <c r="G230" s="7"/>
      <c r="H230" s="7"/>
      <c r="I230" s="7" t="s">
        <v>34</v>
      </c>
      <c r="J230" s="7"/>
      <c r="K230" s="7"/>
      <c r="L230" s="45"/>
      <c r="M230" s="30" t="s">
        <v>34</v>
      </c>
      <c r="N230" s="29" t="s">
        <v>34</v>
      </c>
      <c r="O230" s="29" t="s">
        <v>34</v>
      </c>
      <c r="P230" s="29" t="s">
        <v>34</v>
      </c>
      <c r="Q230" s="29" t="s">
        <v>34</v>
      </c>
      <c r="R230" s="29" t="s">
        <v>34</v>
      </c>
      <c r="U230" s="31"/>
      <c r="W230" s="29"/>
    </row>
    <row r="231" spans="1:23" ht="26" x14ac:dyDescent="0.35">
      <c r="A231" s="33">
        <v>230</v>
      </c>
      <c r="B231" s="21" t="s">
        <v>7582</v>
      </c>
      <c r="C231" s="29" t="s">
        <v>7583</v>
      </c>
      <c r="D231" s="29" t="s">
        <v>7583</v>
      </c>
      <c r="E231" s="21" t="s">
        <v>7582</v>
      </c>
      <c r="F231" s="16"/>
      <c r="G231" s="7"/>
      <c r="H231" s="7"/>
      <c r="I231" s="7" t="s">
        <v>34</v>
      </c>
      <c r="J231" s="7"/>
      <c r="K231" s="7"/>
      <c r="L231" s="45"/>
      <c r="M231" s="30" t="s">
        <v>34</v>
      </c>
      <c r="N231" s="29" t="s">
        <v>34</v>
      </c>
      <c r="O231" s="29" t="s">
        <v>34</v>
      </c>
      <c r="P231" s="29" t="s">
        <v>34</v>
      </c>
      <c r="Q231" s="29" t="s">
        <v>34</v>
      </c>
      <c r="R231" s="29" t="s">
        <v>34</v>
      </c>
      <c r="U231" s="31"/>
      <c r="W231" s="29"/>
    </row>
    <row r="232" spans="1:23" x14ac:dyDescent="0.35">
      <c r="A232" s="33">
        <v>231</v>
      </c>
      <c r="B232" s="21" t="s">
        <v>7580</v>
      </c>
      <c r="C232" s="29" t="s">
        <v>7581</v>
      </c>
      <c r="D232" s="29" t="s">
        <v>7581</v>
      </c>
      <c r="E232" s="21" t="s">
        <v>7580</v>
      </c>
      <c r="F232" s="16"/>
      <c r="G232" s="7"/>
      <c r="H232" s="7"/>
      <c r="I232" s="7" t="s">
        <v>34</v>
      </c>
      <c r="J232" s="7"/>
      <c r="K232" s="7"/>
      <c r="L232" s="45"/>
      <c r="M232" s="30" t="s">
        <v>34</v>
      </c>
      <c r="N232" s="29" t="s">
        <v>34</v>
      </c>
      <c r="O232" s="29" t="s">
        <v>34</v>
      </c>
      <c r="P232" s="29" t="s">
        <v>34</v>
      </c>
      <c r="Q232" s="29" t="s">
        <v>34</v>
      </c>
      <c r="R232" s="29" t="s">
        <v>34</v>
      </c>
      <c r="U232" s="31"/>
      <c r="W232" s="29"/>
    </row>
    <row r="233" spans="1:23" ht="26" x14ac:dyDescent="0.35">
      <c r="A233" s="33">
        <v>232</v>
      </c>
      <c r="B233" s="21" t="s">
        <v>7578</v>
      </c>
      <c r="C233" s="29" t="s">
        <v>7579</v>
      </c>
      <c r="D233" s="29" t="s">
        <v>7579</v>
      </c>
      <c r="E233" s="21" t="s">
        <v>7578</v>
      </c>
      <c r="F233" s="16"/>
      <c r="G233" s="7"/>
      <c r="H233" s="7"/>
      <c r="I233" s="7" t="s">
        <v>34</v>
      </c>
      <c r="J233" s="7"/>
      <c r="K233" s="7"/>
      <c r="L233" s="45"/>
      <c r="M233" s="30" t="s">
        <v>34</v>
      </c>
      <c r="N233" s="29" t="s">
        <v>34</v>
      </c>
      <c r="O233" s="29" t="s">
        <v>34</v>
      </c>
      <c r="P233" s="29" t="s">
        <v>34</v>
      </c>
      <c r="Q233" s="29" t="s">
        <v>34</v>
      </c>
      <c r="R233" s="29" t="s">
        <v>34</v>
      </c>
      <c r="U233" s="31"/>
      <c r="W233" s="29"/>
    </row>
    <row r="234" spans="1:23" ht="26" x14ac:dyDescent="0.35">
      <c r="A234" s="33">
        <v>233</v>
      </c>
      <c r="B234" s="21" t="s">
        <v>7576</v>
      </c>
      <c r="C234" s="29" t="s">
        <v>7577</v>
      </c>
      <c r="D234" s="29" t="s">
        <v>7577</v>
      </c>
      <c r="E234" s="21" t="s">
        <v>7576</v>
      </c>
      <c r="F234" s="16"/>
      <c r="G234" s="7"/>
      <c r="H234" s="7"/>
      <c r="I234" s="7" t="s">
        <v>34</v>
      </c>
      <c r="J234" s="7"/>
      <c r="K234" s="7"/>
      <c r="L234" s="45"/>
      <c r="M234" s="30" t="s">
        <v>34</v>
      </c>
      <c r="N234" s="29" t="s">
        <v>34</v>
      </c>
      <c r="O234" s="29" t="s">
        <v>34</v>
      </c>
      <c r="P234" s="29" t="s">
        <v>34</v>
      </c>
      <c r="Q234" s="29" t="s">
        <v>34</v>
      </c>
      <c r="R234" s="29" t="s">
        <v>34</v>
      </c>
      <c r="U234" s="31"/>
      <c r="W234" s="29"/>
    </row>
    <row r="235" spans="1:23" ht="52" x14ac:dyDescent="0.35">
      <c r="A235" s="33">
        <v>234</v>
      </c>
      <c r="B235" s="21" t="s">
        <v>7574</v>
      </c>
      <c r="C235" s="29" t="s">
        <v>7575</v>
      </c>
      <c r="D235" s="29" t="s">
        <v>7575</v>
      </c>
      <c r="E235" s="21" t="s">
        <v>7574</v>
      </c>
      <c r="F235" s="16"/>
      <c r="G235" s="7"/>
      <c r="H235" s="7"/>
      <c r="I235" s="7" t="s">
        <v>34</v>
      </c>
      <c r="J235" s="7"/>
      <c r="K235" s="7"/>
      <c r="L235" s="45"/>
      <c r="M235" s="30" t="s">
        <v>34</v>
      </c>
      <c r="N235" s="29" t="s">
        <v>34</v>
      </c>
      <c r="O235" s="29" t="s">
        <v>34</v>
      </c>
      <c r="P235" s="29" t="s">
        <v>34</v>
      </c>
      <c r="Q235" s="29" t="s">
        <v>34</v>
      </c>
      <c r="R235" s="29" t="s">
        <v>34</v>
      </c>
      <c r="U235" s="31"/>
      <c r="W235" s="29"/>
    </row>
    <row r="236" spans="1:23" ht="26" x14ac:dyDescent="0.35">
      <c r="A236" s="33">
        <v>235</v>
      </c>
      <c r="B236" s="21" t="s">
        <v>7572</v>
      </c>
      <c r="C236" s="29" t="s">
        <v>7573</v>
      </c>
      <c r="D236" s="29" t="s">
        <v>7573</v>
      </c>
      <c r="E236" s="21" t="s">
        <v>7572</v>
      </c>
      <c r="F236" s="16"/>
      <c r="G236" s="7"/>
      <c r="H236" s="7"/>
      <c r="I236" s="7" t="s">
        <v>34</v>
      </c>
      <c r="J236" s="7"/>
      <c r="K236" s="7"/>
      <c r="L236" s="45"/>
      <c r="M236" s="30" t="s">
        <v>34</v>
      </c>
      <c r="O236" s="29" t="s">
        <v>34</v>
      </c>
      <c r="P236" s="29" t="s">
        <v>34</v>
      </c>
      <c r="U236" s="31"/>
      <c r="W236" s="29"/>
    </row>
    <row r="237" spans="1:23" ht="52" x14ac:dyDescent="0.35">
      <c r="A237" s="33">
        <v>236</v>
      </c>
      <c r="B237" s="21" t="s">
        <v>7571</v>
      </c>
      <c r="D237" s="27"/>
      <c r="E237" s="9" t="s">
        <v>7571</v>
      </c>
      <c r="F237" s="16"/>
      <c r="G237" s="7"/>
      <c r="H237" s="7"/>
      <c r="I237" s="7"/>
      <c r="J237" s="7"/>
      <c r="K237" s="7"/>
      <c r="L237" s="45"/>
      <c r="M237" s="32"/>
      <c r="U237" s="31"/>
      <c r="V237" s="7" t="s">
        <v>8021</v>
      </c>
      <c r="W237" s="29">
        <v>6</v>
      </c>
    </row>
    <row r="238" spans="1:23" ht="26" x14ac:dyDescent="0.35">
      <c r="A238" s="33">
        <v>237</v>
      </c>
      <c r="B238" s="21" t="s">
        <v>7569</v>
      </c>
      <c r="C238" s="29" t="s">
        <v>7570</v>
      </c>
      <c r="D238" s="29" t="s">
        <v>7570</v>
      </c>
      <c r="E238" s="21" t="s">
        <v>7569</v>
      </c>
      <c r="F238" s="16"/>
      <c r="G238" s="7"/>
      <c r="H238" s="7"/>
      <c r="I238" s="7" t="s">
        <v>34</v>
      </c>
      <c r="J238" s="7"/>
      <c r="K238" s="7"/>
      <c r="L238" s="45"/>
      <c r="M238" s="30" t="s">
        <v>34</v>
      </c>
      <c r="N238" s="29" t="s">
        <v>34</v>
      </c>
      <c r="O238" s="29" t="s">
        <v>34</v>
      </c>
      <c r="P238" s="29" t="s">
        <v>34</v>
      </c>
      <c r="Q238" s="29" t="s">
        <v>34</v>
      </c>
      <c r="R238" s="29" t="s">
        <v>34</v>
      </c>
      <c r="U238" s="60">
        <v>1</v>
      </c>
      <c r="W238" s="29"/>
    </row>
    <row r="239" spans="1:23" ht="52" x14ac:dyDescent="0.35">
      <c r="A239" s="33">
        <v>238</v>
      </c>
      <c r="B239" s="21" t="s">
        <v>7567</v>
      </c>
      <c r="C239" s="29" t="s">
        <v>7568</v>
      </c>
      <c r="D239" s="29" t="s">
        <v>7568</v>
      </c>
      <c r="E239" s="21" t="s">
        <v>7567</v>
      </c>
      <c r="F239" s="16"/>
      <c r="G239" s="7"/>
      <c r="H239" s="7"/>
      <c r="I239" s="7" t="s">
        <v>34</v>
      </c>
      <c r="J239" s="7"/>
      <c r="K239" s="7"/>
      <c r="L239" s="45"/>
      <c r="M239" s="30" t="s">
        <v>34</v>
      </c>
      <c r="N239" s="29" t="s">
        <v>34</v>
      </c>
      <c r="O239" s="29" t="s">
        <v>34</v>
      </c>
      <c r="P239" s="29" t="s">
        <v>34</v>
      </c>
      <c r="Q239" s="29" t="s">
        <v>34</v>
      </c>
      <c r="R239" s="29" t="s">
        <v>34</v>
      </c>
      <c r="U239" s="60">
        <v>1</v>
      </c>
      <c r="W239" s="29"/>
    </row>
    <row r="240" spans="1:23" ht="39" x14ac:dyDescent="0.35">
      <c r="A240" s="33">
        <v>239</v>
      </c>
      <c r="B240" s="21" t="s">
        <v>7565</v>
      </c>
      <c r="C240" s="29" t="s">
        <v>7566</v>
      </c>
      <c r="D240" s="29" t="s">
        <v>7566</v>
      </c>
      <c r="E240" s="21" t="s">
        <v>7565</v>
      </c>
      <c r="F240" s="16"/>
      <c r="G240" s="7"/>
      <c r="H240" s="7"/>
      <c r="I240" s="7" t="s">
        <v>34</v>
      </c>
      <c r="J240" s="7"/>
      <c r="K240" s="7"/>
      <c r="L240" s="45"/>
      <c r="M240" s="30" t="s">
        <v>34</v>
      </c>
      <c r="N240" s="29" t="s">
        <v>34</v>
      </c>
      <c r="O240" s="29" t="s">
        <v>34</v>
      </c>
      <c r="P240" s="29" t="s">
        <v>34</v>
      </c>
      <c r="Q240" s="29" t="s">
        <v>34</v>
      </c>
      <c r="R240" s="29" t="s">
        <v>34</v>
      </c>
      <c r="U240" s="60">
        <v>1</v>
      </c>
      <c r="W240" s="29"/>
    </row>
    <row r="241" spans="1:23" ht="39" x14ac:dyDescent="0.35">
      <c r="A241" s="33">
        <v>240</v>
      </c>
      <c r="B241" s="21" t="s">
        <v>7563</v>
      </c>
      <c r="C241" s="29" t="s">
        <v>7564</v>
      </c>
      <c r="D241" s="29" t="s">
        <v>7564</v>
      </c>
      <c r="E241" s="21" t="s">
        <v>7563</v>
      </c>
      <c r="F241" s="16"/>
      <c r="G241" s="7"/>
      <c r="H241" s="7"/>
      <c r="I241" s="7" t="s">
        <v>34</v>
      </c>
      <c r="J241" s="7"/>
      <c r="K241" s="7"/>
      <c r="L241" s="45"/>
      <c r="M241" s="30" t="s">
        <v>34</v>
      </c>
      <c r="N241" s="29" t="s">
        <v>34</v>
      </c>
      <c r="O241" s="29" t="s">
        <v>34</v>
      </c>
      <c r="P241" s="29" t="s">
        <v>34</v>
      </c>
      <c r="Q241" s="29" t="s">
        <v>34</v>
      </c>
      <c r="R241" s="29" t="s">
        <v>34</v>
      </c>
      <c r="U241" s="60">
        <v>1</v>
      </c>
      <c r="W241" s="29"/>
    </row>
    <row r="242" spans="1:23" x14ac:dyDescent="0.35">
      <c r="A242" s="33">
        <v>241</v>
      </c>
      <c r="B242" s="21" t="s">
        <v>7562</v>
      </c>
      <c r="D242" s="27"/>
      <c r="E242" s="9" t="s">
        <v>7562</v>
      </c>
      <c r="F242" s="16"/>
      <c r="G242" s="7"/>
      <c r="H242" s="7"/>
      <c r="I242" s="7"/>
      <c r="J242" s="7"/>
      <c r="K242" s="7"/>
      <c r="L242" s="45"/>
      <c r="M242" s="32"/>
      <c r="U242" s="31"/>
      <c r="W242" s="29"/>
    </row>
    <row r="243" spans="1:23" ht="26" x14ac:dyDescent="0.35">
      <c r="A243" s="33">
        <v>242</v>
      </c>
      <c r="B243" s="21" t="s">
        <v>7560</v>
      </c>
      <c r="C243" s="29" t="s">
        <v>7561</v>
      </c>
      <c r="D243" s="29" t="s">
        <v>7561</v>
      </c>
      <c r="E243" s="21" t="s">
        <v>7560</v>
      </c>
      <c r="F243" s="16"/>
      <c r="G243" s="7"/>
      <c r="H243" s="7"/>
      <c r="I243" s="7" t="s">
        <v>34</v>
      </c>
      <c r="J243" s="7"/>
      <c r="K243" s="7"/>
      <c r="L243" s="45"/>
      <c r="M243" s="30" t="s">
        <v>34</v>
      </c>
      <c r="N243" s="29" t="s">
        <v>34</v>
      </c>
      <c r="O243" s="29" t="s">
        <v>34</v>
      </c>
      <c r="P243" s="29" t="s">
        <v>34</v>
      </c>
      <c r="Q243" s="29" t="s">
        <v>34</v>
      </c>
      <c r="R243" s="29" t="s">
        <v>34</v>
      </c>
      <c r="U243" s="31"/>
      <c r="W243" s="29"/>
    </row>
    <row r="244" spans="1:23" ht="26" x14ac:dyDescent="0.35">
      <c r="A244" s="33">
        <v>243</v>
      </c>
      <c r="B244" s="21" t="s">
        <v>7558</v>
      </c>
      <c r="C244" s="29" t="s">
        <v>7559</v>
      </c>
      <c r="D244" s="29" t="s">
        <v>7559</v>
      </c>
      <c r="E244" s="21" t="s">
        <v>7558</v>
      </c>
      <c r="F244" s="16"/>
      <c r="G244" s="7"/>
      <c r="H244" s="7"/>
      <c r="I244" s="7" t="s">
        <v>34</v>
      </c>
      <c r="J244" s="7"/>
      <c r="K244" s="7"/>
      <c r="L244" s="45"/>
      <c r="M244" s="30" t="s">
        <v>34</v>
      </c>
      <c r="N244" s="29" t="s">
        <v>34</v>
      </c>
      <c r="O244" s="29" t="s">
        <v>34</v>
      </c>
      <c r="P244" s="29" t="s">
        <v>34</v>
      </c>
      <c r="Q244" s="29" t="s">
        <v>34</v>
      </c>
      <c r="R244" s="29" t="s">
        <v>34</v>
      </c>
      <c r="U244" s="31"/>
      <c r="W244" s="29"/>
    </row>
    <row r="245" spans="1:23" ht="26" x14ac:dyDescent="0.35">
      <c r="A245" s="33">
        <v>244</v>
      </c>
      <c r="B245" s="21" t="s">
        <v>7556</v>
      </c>
      <c r="C245" s="29" t="s">
        <v>7557</v>
      </c>
      <c r="D245" s="29" t="s">
        <v>7557</v>
      </c>
      <c r="E245" s="21" t="s">
        <v>7556</v>
      </c>
      <c r="F245" s="16"/>
      <c r="G245" s="7"/>
      <c r="H245" s="7"/>
      <c r="I245" s="7" t="s">
        <v>34</v>
      </c>
      <c r="J245" s="7"/>
      <c r="K245" s="7"/>
      <c r="L245" s="45"/>
      <c r="M245" s="30" t="s">
        <v>34</v>
      </c>
      <c r="N245" s="29" t="s">
        <v>34</v>
      </c>
      <c r="O245" s="29" t="s">
        <v>34</v>
      </c>
      <c r="P245" s="29" t="s">
        <v>34</v>
      </c>
      <c r="Q245" s="29" t="s">
        <v>34</v>
      </c>
      <c r="R245" s="29" t="s">
        <v>34</v>
      </c>
      <c r="U245" s="31"/>
      <c r="W245" s="29"/>
    </row>
    <row r="246" spans="1:23" x14ac:dyDescent="0.35">
      <c r="A246" s="33">
        <v>245</v>
      </c>
      <c r="B246" s="18" t="s">
        <v>7554</v>
      </c>
      <c r="C246" s="35" t="s">
        <v>7555</v>
      </c>
      <c r="D246" s="35" t="s">
        <v>7555</v>
      </c>
      <c r="E246" s="18" t="s">
        <v>7554</v>
      </c>
      <c r="F246" s="20"/>
      <c r="G246" s="19"/>
      <c r="H246" s="19"/>
      <c r="I246" s="7"/>
      <c r="J246" s="19"/>
      <c r="K246" s="19"/>
      <c r="L246" s="46"/>
      <c r="M246" s="32"/>
      <c r="U246" s="31"/>
      <c r="W246" s="29"/>
    </row>
    <row r="247" spans="1:23" ht="26" x14ac:dyDescent="0.35">
      <c r="A247" s="33">
        <v>246</v>
      </c>
      <c r="B247" s="21" t="s">
        <v>7552</v>
      </c>
      <c r="C247" s="29" t="s">
        <v>7553</v>
      </c>
      <c r="D247" s="29" t="s">
        <v>7553</v>
      </c>
      <c r="E247" s="21" t="s">
        <v>7552</v>
      </c>
      <c r="F247" s="16"/>
      <c r="G247" s="7"/>
      <c r="H247" s="7"/>
      <c r="I247" s="7" t="s">
        <v>34</v>
      </c>
      <c r="J247" s="7"/>
      <c r="K247" s="7"/>
      <c r="L247" s="45"/>
      <c r="M247" s="30" t="s">
        <v>34</v>
      </c>
      <c r="N247" s="29" t="s">
        <v>34</v>
      </c>
      <c r="O247" s="29" t="s">
        <v>34</v>
      </c>
      <c r="P247" s="29" t="s">
        <v>34</v>
      </c>
      <c r="Q247" s="29" t="s">
        <v>34</v>
      </c>
      <c r="R247" s="29" t="s">
        <v>34</v>
      </c>
      <c r="U247" s="31"/>
      <c r="W247" s="29"/>
    </row>
    <row r="248" spans="1:23" x14ac:dyDescent="0.35">
      <c r="A248" s="33">
        <v>247</v>
      </c>
      <c r="B248" s="21" t="s">
        <v>7550</v>
      </c>
      <c r="C248" s="29" t="s">
        <v>7551</v>
      </c>
      <c r="D248" s="29" t="s">
        <v>7551</v>
      </c>
      <c r="E248" s="21" t="s">
        <v>7550</v>
      </c>
      <c r="F248" s="16"/>
      <c r="G248" s="7"/>
      <c r="H248" s="7"/>
      <c r="I248" s="7" t="s">
        <v>34</v>
      </c>
      <c r="J248" s="7"/>
      <c r="K248" s="7"/>
      <c r="L248" s="45"/>
      <c r="M248" s="30" t="s">
        <v>34</v>
      </c>
      <c r="N248" s="29" t="s">
        <v>34</v>
      </c>
      <c r="O248" s="29" t="s">
        <v>34</v>
      </c>
      <c r="P248" s="29" t="s">
        <v>34</v>
      </c>
      <c r="Q248" s="29" t="s">
        <v>34</v>
      </c>
      <c r="R248" s="29" t="s">
        <v>34</v>
      </c>
      <c r="U248" s="31"/>
      <c r="W248" s="29"/>
    </row>
    <row r="249" spans="1:23" ht="39" x14ac:dyDescent="0.35">
      <c r="A249" s="33">
        <v>248</v>
      </c>
      <c r="B249" s="21" t="s">
        <v>7548</v>
      </c>
      <c r="C249" s="29" t="s">
        <v>7549</v>
      </c>
      <c r="D249" s="29" t="s">
        <v>7549</v>
      </c>
      <c r="E249" s="21" t="s">
        <v>7548</v>
      </c>
      <c r="F249" s="16"/>
      <c r="G249" s="7"/>
      <c r="H249" s="7"/>
      <c r="I249" s="7" t="s">
        <v>34</v>
      </c>
      <c r="J249" s="7"/>
      <c r="K249" s="7"/>
      <c r="L249" s="45"/>
      <c r="M249" s="30" t="s">
        <v>34</v>
      </c>
      <c r="O249" s="29" t="s">
        <v>34</v>
      </c>
      <c r="P249" s="29" t="s">
        <v>34</v>
      </c>
      <c r="U249" s="31"/>
      <c r="W249" s="29"/>
    </row>
    <row r="250" spans="1:23" ht="26" x14ac:dyDescent="0.35">
      <c r="A250" s="33">
        <v>249</v>
      </c>
      <c r="B250" s="21" t="s">
        <v>7546</v>
      </c>
      <c r="C250" s="29" t="s">
        <v>7547</v>
      </c>
      <c r="D250" s="29" t="s">
        <v>7547</v>
      </c>
      <c r="E250" s="21" t="s">
        <v>7546</v>
      </c>
      <c r="F250" s="16"/>
      <c r="G250" s="7"/>
      <c r="H250" s="7"/>
      <c r="I250" s="7" t="s">
        <v>34</v>
      </c>
      <c r="J250" s="7"/>
      <c r="K250" s="7"/>
      <c r="L250" s="45"/>
      <c r="M250" s="30" t="s">
        <v>34</v>
      </c>
      <c r="N250" s="29" t="s">
        <v>34</v>
      </c>
      <c r="O250" s="29" t="s">
        <v>34</v>
      </c>
      <c r="P250" s="29" t="s">
        <v>34</v>
      </c>
      <c r="Q250" s="29" t="s">
        <v>34</v>
      </c>
      <c r="R250" s="29" t="s">
        <v>34</v>
      </c>
      <c r="U250" s="31"/>
      <c r="W250" s="29"/>
    </row>
    <row r="251" spans="1:23" x14ac:dyDescent="0.35">
      <c r="A251" s="33">
        <v>250</v>
      </c>
      <c r="B251" s="9" t="s">
        <v>7544</v>
      </c>
      <c r="C251" s="37" t="s">
        <v>7545</v>
      </c>
      <c r="D251" s="37" t="s">
        <v>7545</v>
      </c>
      <c r="E251" s="9" t="s">
        <v>7544</v>
      </c>
      <c r="F251" s="15"/>
      <c r="G251" s="10"/>
      <c r="H251" s="10"/>
      <c r="I251" s="7"/>
      <c r="J251" s="10"/>
      <c r="K251" s="10"/>
      <c r="L251" s="47"/>
      <c r="M251" s="32"/>
      <c r="U251" s="31"/>
      <c r="W251" s="29"/>
    </row>
    <row r="252" spans="1:23" x14ac:dyDescent="0.35">
      <c r="A252" s="33">
        <v>251</v>
      </c>
      <c r="B252" s="9" t="s">
        <v>7542</v>
      </c>
      <c r="C252" s="37" t="s">
        <v>7543</v>
      </c>
      <c r="D252" s="37" t="s">
        <v>7543</v>
      </c>
      <c r="E252" s="9" t="s">
        <v>7542</v>
      </c>
      <c r="F252" s="15"/>
      <c r="G252" s="10"/>
      <c r="H252" s="10"/>
      <c r="I252" s="7"/>
      <c r="J252" s="10"/>
      <c r="K252" s="10"/>
      <c r="L252" s="47"/>
      <c r="M252" s="32"/>
      <c r="U252" s="31"/>
      <c r="W252" s="29"/>
    </row>
    <row r="253" spans="1:23" x14ac:dyDescent="0.35">
      <c r="A253" s="33">
        <v>252</v>
      </c>
      <c r="B253" s="18" t="s">
        <v>7540</v>
      </c>
      <c r="C253" s="35" t="s">
        <v>7541</v>
      </c>
      <c r="D253" s="35" t="s">
        <v>7541</v>
      </c>
      <c r="E253" s="18" t="s">
        <v>7540</v>
      </c>
      <c r="F253" s="20"/>
      <c r="G253" s="19"/>
      <c r="H253" s="19"/>
      <c r="I253" s="7"/>
      <c r="J253" s="19"/>
      <c r="K253" s="19"/>
      <c r="L253" s="46"/>
      <c r="M253" s="32"/>
      <c r="U253" s="31"/>
      <c r="W253" s="29"/>
    </row>
    <row r="254" spans="1:23" x14ac:dyDescent="0.35">
      <c r="A254" s="33">
        <v>253</v>
      </c>
      <c r="B254" s="21" t="s">
        <v>7538</v>
      </c>
      <c r="C254" s="29" t="s">
        <v>7539</v>
      </c>
      <c r="D254" s="29" t="s">
        <v>7539</v>
      </c>
      <c r="E254" s="21" t="s">
        <v>7538</v>
      </c>
      <c r="F254" s="16"/>
      <c r="G254" s="7"/>
      <c r="H254" s="7"/>
      <c r="I254" s="7" t="s">
        <v>34</v>
      </c>
      <c r="J254" s="7"/>
      <c r="K254" s="7"/>
      <c r="L254" s="45"/>
      <c r="M254" s="30" t="s">
        <v>34</v>
      </c>
      <c r="N254" s="29" t="s">
        <v>34</v>
      </c>
      <c r="O254" s="29" t="s">
        <v>34</v>
      </c>
      <c r="P254" s="29" t="s">
        <v>34</v>
      </c>
      <c r="Q254" s="29" t="s">
        <v>34</v>
      </c>
      <c r="R254" s="29" t="s">
        <v>34</v>
      </c>
      <c r="U254" s="31"/>
      <c r="W254" s="29"/>
    </row>
    <row r="255" spans="1:23" ht="26" x14ac:dyDescent="0.35">
      <c r="A255" s="33">
        <v>254</v>
      </c>
      <c r="B255" s="21" t="s">
        <v>7536</v>
      </c>
      <c r="C255" s="29" t="s">
        <v>7537</v>
      </c>
      <c r="D255" s="29" t="s">
        <v>7537</v>
      </c>
      <c r="E255" s="21" t="s">
        <v>7536</v>
      </c>
      <c r="F255" s="16"/>
      <c r="G255" s="7"/>
      <c r="H255" s="7"/>
      <c r="I255" s="7" t="s">
        <v>34</v>
      </c>
      <c r="J255" s="7"/>
      <c r="K255" s="7"/>
      <c r="L255" s="45"/>
      <c r="M255" s="30" t="s">
        <v>34</v>
      </c>
      <c r="N255" s="29" t="s">
        <v>34</v>
      </c>
      <c r="O255" s="29" t="s">
        <v>34</v>
      </c>
      <c r="P255" s="29" t="s">
        <v>34</v>
      </c>
      <c r="Q255" s="29" t="s">
        <v>34</v>
      </c>
      <c r="R255" s="29" t="s">
        <v>34</v>
      </c>
      <c r="U255" s="31"/>
      <c r="W255" s="29"/>
    </row>
    <row r="256" spans="1:23" x14ac:dyDescent="0.35">
      <c r="A256" s="33">
        <v>255</v>
      </c>
      <c r="B256" s="21" t="s">
        <v>7534</v>
      </c>
      <c r="C256" s="29" t="s">
        <v>7535</v>
      </c>
      <c r="D256" s="29" t="s">
        <v>7535</v>
      </c>
      <c r="E256" s="21" t="s">
        <v>7534</v>
      </c>
      <c r="F256" s="16"/>
      <c r="G256" s="7"/>
      <c r="H256" s="7"/>
      <c r="I256" s="7" t="s">
        <v>34</v>
      </c>
      <c r="J256" s="7"/>
      <c r="K256" s="7"/>
      <c r="L256" s="45"/>
      <c r="M256" s="30" t="s">
        <v>34</v>
      </c>
      <c r="N256" s="29" t="s">
        <v>34</v>
      </c>
      <c r="O256" s="29" t="s">
        <v>34</v>
      </c>
      <c r="P256" s="29" t="s">
        <v>34</v>
      </c>
      <c r="Q256" s="29" t="s">
        <v>34</v>
      </c>
      <c r="R256" s="29" t="s">
        <v>34</v>
      </c>
      <c r="U256" s="31"/>
      <c r="W256" s="29"/>
    </row>
    <row r="257" spans="1:23" ht="26" x14ac:dyDescent="0.35">
      <c r="A257" s="33">
        <v>256</v>
      </c>
      <c r="B257" s="21" t="s">
        <v>7532</v>
      </c>
      <c r="C257" s="29" t="s">
        <v>7533</v>
      </c>
      <c r="D257" s="29" t="s">
        <v>7533</v>
      </c>
      <c r="E257" s="21" t="s">
        <v>7532</v>
      </c>
      <c r="F257" s="16"/>
      <c r="G257" s="7"/>
      <c r="H257" s="7"/>
      <c r="I257" s="7" t="s">
        <v>34</v>
      </c>
      <c r="J257" s="7"/>
      <c r="K257" s="7"/>
      <c r="L257" s="45"/>
      <c r="M257" s="30" t="s">
        <v>34</v>
      </c>
      <c r="N257" s="29" t="s">
        <v>34</v>
      </c>
      <c r="O257" s="29" t="s">
        <v>34</v>
      </c>
      <c r="P257" s="29" t="s">
        <v>34</v>
      </c>
      <c r="Q257" s="29" t="s">
        <v>34</v>
      </c>
      <c r="R257" s="29" t="s">
        <v>34</v>
      </c>
      <c r="U257" s="31"/>
      <c r="W257" s="29"/>
    </row>
    <row r="258" spans="1:23" ht="26" x14ac:dyDescent="0.35">
      <c r="A258" s="33">
        <v>257</v>
      </c>
      <c r="B258" s="21" t="s">
        <v>7530</v>
      </c>
      <c r="C258" s="29" t="s">
        <v>7531</v>
      </c>
      <c r="D258" s="29" t="s">
        <v>7531</v>
      </c>
      <c r="E258" s="21" t="s">
        <v>7530</v>
      </c>
      <c r="F258" s="16"/>
      <c r="G258" s="7"/>
      <c r="H258" s="7"/>
      <c r="I258" s="7" t="s">
        <v>34</v>
      </c>
      <c r="J258" s="7"/>
      <c r="K258" s="7"/>
      <c r="L258" s="45"/>
      <c r="M258" s="30" t="s">
        <v>34</v>
      </c>
      <c r="N258" s="29" t="s">
        <v>34</v>
      </c>
      <c r="O258" s="29" t="s">
        <v>34</v>
      </c>
      <c r="P258" s="29" t="s">
        <v>34</v>
      </c>
      <c r="Q258" s="29" t="s">
        <v>34</v>
      </c>
      <c r="R258" s="29" t="s">
        <v>34</v>
      </c>
      <c r="U258" s="31"/>
      <c r="W258" s="29"/>
    </row>
    <row r="259" spans="1:23" x14ac:dyDescent="0.35">
      <c r="A259" s="33">
        <v>258</v>
      </c>
      <c r="B259" s="21" t="s">
        <v>7528</v>
      </c>
      <c r="C259" s="29" t="s">
        <v>7529</v>
      </c>
      <c r="D259" s="29" t="s">
        <v>7529</v>
      </c>
      <c r="E259" s="21" t="s">
        <v>7528</v>
      </c>
      <c r="F259" s="16"/>
      <c r="G259" s="7"/>
      <c r="H259" s="7"/>
      <c r="I259" s="7" t="s">
        <v>34</v>
      </c>
      <c r="J259" s="7"/>
      <c r="K259" s="7"/>
      <c r="L259" s="45"/>
      <c r="M259" s="30" t="s">
        <v>34</v>
      </c>
      <c r="N259" s="29" t="s">
        <v>34</v>
      </c>
      <c r="O259" s="29" t="s">
        <v>34</v>
      </c>
      <c r="P259" s="29" t="s">
        <v>34</v>
      </c>
      <c r="Q259" s="29" t="s">
        <v>34</v>
      </c>
      <c r="R259" s="29" t="s">
        <v>34</v>
      </c>
      <c r="U259" s="31"/>
      <c r="W259" s="29"/>
    </row>
    <row r="260" spans="1:23" ht="26" x14ac:dyDescent="0.35">
      <c r="A260" s="33">
        <v>259</v>
      </c>
      <c r="B260" s="21" t="s">
        <v>7526</v>
      </c>
      <c r="C260" s="29" t="s">
        <v>7527</v>
      </c>
      <c r="D260" s="29" t="s">
        <v>7527</v>
      </c>
      <c r="E260" s="21" t="s">
        <v>7526</v>
      </c>
      <c r="F260" s="16"/>
      <c r="G260" s="7"/>
      <c r="H260" s="7"/>
      <c r="I260" s="7" t="s">
        <v>34</v>
      </c>
      <c r="J260" s="7"/>
      <c r="K260" s="7"/>
      <c r="L260" s="45"/>
      <c r="M260" s="30" t="s">
        <v>34</v>
      </c>
      <c r="N260" s="29" t="s">
        <v>34</v>
      </c>
      <c r="O260" s="29" t="s">
        <v>34</v>
      </c>
      <c r="P260" s="29" t="s">
        <v>34</v>
      </c>
      <c r="Q260" s="29" t="s">
        <v>34</v>
      </c>
      <c r="R260" s="29" t="s">
        <v>34</v>
      </c>
      <c r="U260" s="31"/>
      <c r="W260" s="29"/>
    </row>
    <row r="261" spans="1:23" x14ac:dyDescent="0.35">
      <c r="A261" s="33">
        <v>260</v>
      </c>
      <c r="B261" s="18" t="s">
        <v>7524</v>
      </c>
      <c r="C261" s="35" t="s">
        <v>7525</v>
      </c>
      <c r="D261" s="35" t="s">
        <v>7525</v>
      </c>
      <c r="E261" s="18" t="s">
        <v>7524</v>
      </c>
      <c r="F261" s="20"/>
      <c r="G261" s="19"/>
      <c r="H261" s="19"/>
      <c r="I261" s="7"/>
      <c r="J261" s="19"/>
      <c r="K261" s="19"/>
      <c r="L261" s="46"/>
      <c r="M261" s="32"/>
      <c r="U261" s="31"/>
      <c r="W261" s="29"/>
    </row>
    <row r="262" spans="1:23" x14ac:dyDescent="0.35">
      <c r="A262" s="33">
        <v>261</v>
      </c>
      <c r="B262" s="21" t="s">
        <v>7522</v>
      </c>
      <c r="C262" s="29" t="s">
        <v>7523</v>
      </c>
      <c r="D262" s="29" t="s">
        <v>7523</v>
      </c>
      <c r="E262" s="21" t="s">
        <v>7522</v>
      </c>
      <c r="F262" s="16"/>
      <c r="G262" s="7"/>
      <c r="H262" s="7"/>
      <c r="I262" s="7" t="s">
        <v>34</v>
      </c>
      <c r="J262" s="7"/>
      <c r="K262" s="7"/>
      <c r="L262" s="45"/>
      <c r="M262" s="30" t="s">
        <v>34</v>
      </c>
      <c r="N262" s="29" t="s">
        <v>34</v>
      </c>
      <c r="O262" s="29" t="s">
        <v>34</v>
      </c>
      <c r="P262" s="29" t="s">
        <v>34</v>
      </c>
      <c r="Q262" s="29" t="s">
        <v>34</v>
      </c>
      <c r="R262" s="29" t="s">
        <v>34</v>
      </c>
      <c r="U262" s="31"/>
      <c r="W262" s="29"/>
    </row>
    <row r="263" spans="1:23" ht="26" x14ac:dyDescent="0.35">
      <c r="A263" s="33">
        <v>262</v>
      </c>
      <c r="B263" s="21" t="s">
        <v>7520</v>
      </c>
      <c r="C263" s="29" t="s">
        <v>7521</v>
      </c>
      <c r="D263" s="29" t="s">
        <v>7521</v>
      </c>
      <c r="E263" s="21" t="s">
        <v>7520</v>
      </c>
      <c r="F263" s="16"/>
      <c r="G263" s="7"/>
      <c r="H263" s="7"/>
      <c r="I263" s="7" t="s">
        <v>34</v>
      </c>
      <c r="J263" s="7"/>
      <c r="K263" s="7"/>
      <c r="L263" s="45"/>
      <c r="M263" s="30" t="s">
        <v>34</v>
      </c>
      <c r="N263" s="29" t="s">
        <v>34</v>
      </c>
      <c r="O263" s="29" t="s">
        <v>34</v>
      </c>
      <c r="P263" s="29" t="s">
        <v>34</v>
      </c>
      <c r="Q263" s="29" t="s">
        <v>34</v>
      </c>
      <c r="R263" s="29" t="s">
        <v>34</v>
      </c>
      <c r="U263" s="31"/>
      <c r="W263" s="29"/>
    </row>
    <row r="264" spans="1:23" ht="39" x14ac:dyDescent="0.35">
      <c r="A264" s="33">
        <v>263</v>
      </c>
      <c r="B264" s="21" t="s">
        <v>7518</v>
      </c>
      <c r="C264" s="29" t="s">
        <v>7519</v>
      </c>
      <c r="D264" s="29" t="s">
        <v>7519</v>
      </c>
      <c r="E264" s="21" t="s">
        <v>7518</v>
      </c>
      <c r="F264" s="16"/>
      <c r="G264" s="7"/>
      <c r="H264" s="7"/>
      <c r="I264" s="7" t="s">
        <v>34</v>
      </c>
      <c r="J264" s="7"/>
      <c r="K264" s="7"/>
      <c r="L264" s="45"/>
      <c r="M264" s="30" t="s">
        <v>34</v>
      </c>
      <c r="N264" s="29" t="s">
        <v>34</v>
      </c>
      <c r="O264" s="29" t="s">
        <v>34</v>
      </c>
      <c r="P264" s="29" t="s">
        <v>34</v>
      </c>
      <c r="Q264" s="29" t="s">
        <v>34</v>
      </c>
      <c r="R264" s="29" t="s">
        <v>34</v>
      </c>
      <c r="U264" s="31"/>
      <c r="W264" s="29"/>
    </row>
    <row r="265" spans="1:23" x14ac:dyDescent="0.35">
      <c r="A265" s="33">
        <v>264</v>
      </c>
      <c r="B265" s="21" t="s">
        <v>7516</v>
      </c>
      <c r="C265" s="29" t="s">
        <v>7517</v>
      </c>
      <c r="D265" s="29" t="s">
        <v>7517</v>
      </c>
      <c r="E265" s="21" t="s">
        <v>7516</v>
      </c>
      <c r="F265" s="16"/>
      <c r="G265" s="7"/>
      <c r="H265" s="7"/>
      <c r="I265" s="7" t="s">
        <v>34</v>
      </c>
      <c r="J265" s="7"/>
      <c r="K265" s="7"/>
      <c r="L265" s="45"/>
      <c r="M265" s="30" t="s">
        <v>34</v>
      </c>
      <c r="N265" s="29" t="s">
        <v>34</v>
      </c>
      <c r="O265" s="29" t="s">
        <v>34</v>
      </c>
      <c r="P265" s="29" t="s">
        <v>34</v>
      </c>
      <c r="Q265" s="29" t="s">
        <v>34</v>
      </c>
      <c r="R265" s="29" t="s">
        <v>34</v>
      </c>
      <c r="U265" s="31"/>
      <c r="W265" s="29"/>
    </row>
    <row r="266" spans="1:23" x14ac:dyDescent="0.35">
      <c r="A266" s="33">
        <v>265</v>
      </c>
      <c r="B266" s="21" t="s">
        <v>7514</v>
      </c>
      <c r="C266" s="29" t="s">
        <v>7515</v>
      </c>
      <c r="D266" s="29" t="s">
        <v>7515</v>
      </c>
      <c r="E266" s="21" t="s">
        <v>7514</v>
      </c>
      <c r="F266" s="16"/>
      <c r="G266" s="7"/>
      <c r="H266" s="7"/>
      <c r="I266" s="7" t="s">
        <v>34</v>
      </c>
      <c r="J266" s="7"/>
      <c r="K266" s="7"/>
      <c r="L266" s="45"/>
      <c r="M266" s="30" t="s">
        <v>34</v>
      </c>
      <c r="N266" s="29" t="s">
        <v>34</v>
      </c>
      <c r="O266" s="29" t="s">
        <v>34</v>
      </c>
      <c r="P266" s="29" t="s">
        <v>34</v>
      </c>
      <c r="Q266" s="29" t="s">
        <v>34</v>
      </c>
      <c r="R266" s="29" t="s">
        <v>34</v>
      </c>
      <c r="U266" s="31"/>
      <c r="W266" s="29"/>
    </row>
    <row r="267" spans="1:23" ht="26" x14ac:dyDescent="0.35">
      <c r="A267" s="33">
        <v>266</v>
      </c>
      <c r="B267" s="21" t="s">
        <v>7512</v>
      </c>
      <c r="C267" s="29" t="s">
        <v>7513</v>
      </c>
      <c r="D267" s="29" t="s">
        <v>7513</v>
      </c>
      <c r="E267" s="21" t="s">
        <v>7512</v>
      </c>
      <c r="F267" s="16"/>
      <c r="G267" s="7"/>
      <c r="H267" s="7"/>
      <c r="I267" s="7" t="s">
        <v>34</v>
      </c>
      <c r="J267" s="7"/>
      <c r="K267" s="7"/>
      <c r="L267" s="45"/>
      <c r="M267" s="30" t="s">
        <v>34</v>
      </c>
      <c r="N267" s="29" t="s">
        <v>34</v>
      </c>
      <c r="O267" s="29" t="s">
        <v>34</v>
      </c>
      <c r="P267" s="29" t="s">
        <v>34</v>
      </c>
      <c r="Q267" s="29" t="s">
        <v>34</v>
      </c>
      <c r="R267" s="29" t="s">
        <v>34</v>
      </c>
      <c r="U267" s="31"/>
      <c r="W267" s="29"/>
    </row>
    <row r="268" spans="1:23" ht="39" x14ac:dyDescent="0.35">
      <c r="A268" s="33">
        <v>267</v>
      </c>
      <c r="B268" s="21" t="s">
        <v>7510</v>
      </c>
      <c r="C268" s="29" t="s">
        <v>7511</v>
      </c>
      <c r="D268" s="29" t="s">
        <v>7511</v>
      </c>
      <c r="E268" s="21" t="s">
        <v>7510</v>
      </c>
      <c r="F268" s="16"/>
      <c r="G268" s="7"/>
      <c r="H268" s="7"/>
      <c r="I268" s="7" t="s">
        <v>34</v>
      </c>
      <c r="J268" s="7"/>
      <c r="K268" s="7"/>
      <c r="L268" s="45"/>
      <c r="M268" s="30" t="s">
        <v>34</v>
      </c>
      <c r="N268" s="29" t="s">
        <v>34</v>
      </c>
      <c r="O268" s="29" t="s">
        <v>34</v>
      </c>
      <c r="P268" s="29" t="s">
        <v>34</v>
      </c>
      <c r="Q268" s="29" t="s">
        <v>34</v>
      </c>
      <c r="R268" s="29" t="s">
        <v>34</v>
      </c>
      <c r="U268" s="31"/>
      <c r="W268" s="29"/>
    </row>
    <row r="269" spans="1:23" x14ac:dyDescent="0.35">
      <c r="A269" s="33">
        <v>268</v>
      </c>
      <c r="B269" s="18" t="s">
        <v>7508</v>
      </c>
      <c r="C269" s="35" t="s">
        <v>7509</v>
      </c>
      <c r="D269" s="35" t="s">
        <v>7509</v>
      </c>
      <c r="E269" s="18" t="s">
        <v>7508</v>
      </c>
      <c r="F269" s="20"/>
      <c r="G269" s="19"/>
      <c r="H269" s="19"/>
      <c r="I269" s="7"/>
      <c r="J269" s="19"/>
      <c r="K269" s="19"/>
      <c r="L269" s="46"/>
      <c r="M269" s="32"/>
      <c r="U269" s="31"/>
      <c r="W269" s="29"/>
    </row>
    <row r="270" spans="1:23" ht="39" x14ac:dyDescent="0.35">
      <c r="A270" s="33">
        <v>269</v>
      </c>
      <c r="B270" s="21" t="s">
        <v>7506</v>
      </c>
      <c r="C270" s="29" t="s">
        <v>7507</v>
      </c>
      <c r="D270" s="29" t="s">
        <v>7507</v>
      </c>
      <c r="E270" s="21" t="s">
        <v>7506</v>
      </c>
      <c r="F270" s="16"/>
      <c r="G270" s="7"/>
      <c r="H270" s="7"/>
      <c r="I270" s="7" t="s">
        <v>34</v>
      </c>
      <c r="J270" s="7"/>
      <c r="K270" s="7"/>
      <c r="L270" s="45"/>
      <c r="M270" s="30" t="s">
        <v>34</v>
      </c>
      <c r="N270" s="29" t="s">
        <v>34</v>
      </c>
      <c r="O270" s="29" t="s">
        <v>34</v>
      </c>
      <c r="P270" s="29" t="s">
        <v>34</v>
      </c>
      <c r="Q270" s="29" t="s">
        <v>34</v>
      </c>
      <c r="R270" s="29" t="s">
        <v>34</v>
      </c>
      <c r="U270" s="31"/>
      <c r="W270" s="29"/>
    </row>
    <row r="271" spans="1:23" ht="26" x14ac:dyDescent="0.35">
      <c r="A271" s="33">
        <v>270</v>
      </c>
      <c r="B271" s="21" t="s">
        <v>7504</v>
      </c>
      <c r="C271" s="29" t="s">
        <v>7505</v>
      </c>
      <c r="D271" s="29" t="s">
        <v>7505</v>
      </c>
      <c r="E271" s="21" t="s">
        <v>7504</v>
      </c>
      <c r="F271" s="16"/>
      <c r="G271" s="7"/>
      <c r="H271" s="7"/>
      <c r="I271" s="7" t="s">
        <v>34</v>
      </c>
      <c r="J271" s="7"/>
      <c r="K271" s="7"/>
      <c r="L271" s="45"/>
      <c r="M271" s="30" t="s">
        <v>34</v>
      </c>
      <c r="N271" s="29" t="s">
        <v>34</v>
      </c>
      <c r="O271" s="29" t="s">
        <v>34</v>
      </c>
      <c r="P271" s="29" t="s">
        <v>34</v>
      </c>
      <c r="Q271" s="29" t="s">
        <v>34</v>
      </c>
      <c r="R271" s="29" t="s">
        <v>34</v>
      </c>
      <c r="U271" s="31"/>
      <c r="W271" s="29"/>
    </row>
    <row r="272" spans="1:23" ht="26" x14ac:dyDescent="0.35">
      <c r="A272" s="33">
        <v>271</v>
      </c>
      <c r="B272" s="21" t="s">
        <v>7502</v>
      </c>
      <c r="C272" s="29" t="s">
        <v>7503</v>
      </c>
      <c r="D272" s="29" t="s">
        <v>7503</v>
      </c>
      <c r="E272" s="21" t="s">
        <v>7502</v>
      </c>
      <c r="F272" s="16"/>
      <c r="G272" s="7"/>
      <c r="H272" s="7"/>
      <c r="I272" s="7" t="s">
        <v>34</v>
      </c>
      <c r="J272" s="7"/>
      <c r="K272" s="7"/>
      <c r="L272" s="45"/>
      <c r="M272" s="30" t="s">
        <v>34</v>
      </c>
      <c r="N272" s="29" t="s">
        <v>34</v>
      </c>
      <c r="O272" s="29" t="s">
        <v>34</v>
      </c>
      <c r="P272" s="29" t="s">
        <v>34</v>
      </c>
      <c r="Q272" s="29" t="s">
        <v>34</v>
      </c>
      <c r="R272" s="29" t="s">
        <v>34</v>
      </c>
      <c r="U272" s="31"/>
      <c r="W272" s="29"/>
    </row>
    <row r="273" spans="1:23" ht="26" x14ac:dyDescent="0.35">
      <c r="A273" s="33">
        <v>272</v>
      </c>
      <c r="B273" s="21" t="s">
        <v>7500</v>
      </c>
      <c r="C273" s="29" t="s">
        <v>7501</v>
      </c>
      <c r="D273" s="29" t="s">
        <v>7501</v>
      </c>
      <c r="E273" s="21" t="s">
        <v>7500</v>
      </c>
      <c r="F273" s="16"/>
      <c r="G273" s="7"/>
      <c r="H273" s="7"/>
      <c r="I273" s="7" t="s">
        <v>34</v>
      </c>
      <c r="J273" s="7"/>
      <c r="K273" s="7"/>
      <c r="L273" s="45"/>
      <c r="M273" s="30" t="s">
        <v>34</v>
      </c>
      <c r="N273" s="29" t="s">
        <v>34</v>
      </c>
      <c r="O273" s="29" t="s">
        <v>34</v>
      </c>
      <c r="P273" s="29" t="s">
        <v>34</v>
      </c>
      <c r="Q273" s="29" t="s">
        <v>34</v>
      </c>
      <c r="R273" s="29" t="s">
        <v>34</v>
      </c>
      <c r="U273" s="31"/>
      <c r="W273" s="29"/>
    </row>
    <row r="274" spans="1:23" ht="26" x14ac:dyDescent="0.35">
      <c r="A274" s="33">
        <v>273</v>
      </c>
      <c r="B274" s="21" t="s">
        <v>7498</v>
      </c>
      <c r="C274" s="29" t="s">
        <v>7499</v>
      </c>
      <c r="D274" s="29" t="s">
        <v>7499</v>
      </c>
      <c r="E274" s="21" t="s">
        <v>7498</v>
      </c>
      <c r="F274" s="16"/>
      <c r="G274" s="7"/>
      <c r="H274" s="7"/>
      <c r="I274" s="7" t="s">
        <v>34</v>
      </c>
      <c r="J274" s="7"/>
      <c r="K274" s="7"/>
      <c r="L274" s="45"/>
      <c r="M274" s="30" t="s">
        <v>34</v>
      </c>
      <c r="N274" s="29" t="s">
        <v>34</v>
      </c>
      <c r="O274" s="29" t="s">
        <v>34</v>
      </c>
      <c r="P274" s="29" t="s">
        <v>34</v>
      </c>
      <c r="Q274" s="29" t="s">
        <v>34</v>
      </c>
      <c r="R274" s="29" t="s">
        <v>34</v>
      </c>
      <c r="U274" s="31"/>
      <c r="W274" s="29"/>
    </row>
    <row r="275" spans="1:23" ht="26" x14ac:dyDescent="0.35">
      <c r="A275" s="33">
        <v>274</v>
      </c>
      <c r="B275" s="21" t="s">
        <v>7496</v>
      </c>
      <c r="C275" s="29" t="s">
        <v>7497</v>
      </c>
      <c r="D275" s="29" t="s">
        <v>7497</v>
      </c>
      <c r="E275" s="21" t="s">
        <v>7496</v>
      </c>
      <c r="F275" s="16"/>
      <c r="G275" s="7"/>
      <c r="H275" s="7"/>
      <c r="I275" s="7" t="s">
        <v>34</v>
      </c>
      <c r="J275" s="7"/>
      <c r="K275" s="7"/>
      <c r="L275" s="45"/>
      <c r="M275" s="30" t="s">
        <v>34</v>
      </c>
      <c r="N275" s="29" t="s">
        <v>34</v>
      </c>
      <c r="O275" s="29" t="s">
        <v>34</v>
      </c>
      <c r="P275" s="29" t="s">
        <v>34</v>
      </c>
      <c r="Q275" s="29" t="s">
        <v>34</v>
      </c>
      <c r="R275" s="29" t="s">
        <v>34</v>
      </c>
      <c r="U275" s="31"/>
      <c r="W275" s="29"/>
    </row>
    <row r="276" spans="1:23" ht="26" x14ac:dyDescent="0.35">
      <c r="A276" s="33">
        <v>275</v>
      </c>
      <c r="B276" s="21" t="s">
        <v>7494</v>
      </c>
      <c r="C276" s="29" t="s">
        <v>7495</v>
      </c>
      <c r="D276" s="29" t="s">
        <v>7495</v>
      </c>
      <c r="E276" s="21" t="s">
        <v>7494</v>
      </c>
      <c r="F276" s="16"/>
      <c r="G276" s="7"/>
      <c r="H276" s="7"/>
      <c r="I276" s="7" t="s">
        <v>34</v>
      </c>
      <c r="J276" s="7"/>
      <c r="K276" s="7"/>
      <c r="L276" s="45"/>
      <c r="M276" s="30" t="s">
        <v>34</v>
      </c>
      <c r="N276" s="29" t="s">
        <v>34</v>
      </c>
      <c r="O276" s="29" t="s">
        <v>34</v>
      </c>
      <c r="P276" s="29" t="s">
        <v>34</v>
      </c>
      <c r="Q276" s="29" t="s">
        <v>34</v>
      </c>
      <c r="R276" s="29" t="s">
        <v>34</v>
      </c>
      <c r="U276" s="31"/>
      <c r="W276" s="29"/>
    </row>
    <row r="277" spans="1:23" ht="26" x14ac:dyDescent="0.35">
      <c r="A277" s="33">
        <v>276</v>
      </c>
      <c r="B277" s="21" t="s">
        <v>7492</v>
      </c>
      <c r="C277" s="29" t="s">
        <v>7493</v>
      </c>
      <c r="D277" s="29" t="s">
        <v>7493</v>
      </c>
      <c r="E277" s="21" t="s">
        <v>7492</v>
      </c>
      <c r="F277" s="16"/>
      <c r="G277" s="7"/>
      <c r="H277" s="7"/>
      <c r="I277" s="7" t="s">
        <v>34</v>
      </c>
      <c r="J277" s="7"/>
      <c r="K277" s="7"/>
      <c r="L277" s="45"/>
      <c r="M277" s="30" t="s">
        <v>34</v>
      </c>
      <c r="N277" s="29" t="s">
        <v>34</v>
      </c>
      <c r="O277" s="29" t="s">
        <v>34</v>
      </c>
      <c r="P277" s="29" t="s">
        <v>34</v>
      </c>
      <c r="Q277" s="29" t="s">
        <v>34</v>
      </c>
      <c r="R277" s="29" t="s">
        <v>34</v>
      </c>
      <c r="U277" s="31"/>
      <c r="W277" s="29"/>
    </row>
    <row r="278" spans="1:23" ht="26" x14ac:dyDescent="0.35">
      <c r="A278" s="33">
        <v>277</v>
      </c>
      <c r="B278" s="21" t="s">
        <v>7490</v>
      </c>
      <c r="C278" s="29" t="s">
        <v>7491</v>
      </c>
      <c r="D278" s="29" t="s">
        <v>7491</v>
      </c>
      <c r="E278" s="21" t="s">
        <v>7490</v>
      </c>
      <c r="F278" s="16"/>
      <c r="G278" s="7"/>
      <c r="H278" s="7"/>
      <c r="I278" s="7" t="s">
        <v>34</v>
      </c>
      <c r="J278" s="7"/>
      <c r="K278" s="7"/>
      <c r="L278" s="45"/>
      <c r="M278" s="30" t="s">
        <v>34</v>
      </c>
      <c r="N278" s="29" t="s">
        <v>34</v>
      </c>
      <c r="O278" s="29" t="s">
        <v>34</v>
      </c>
      <c r="P278" s="29" t="s">
        <v>34</v>
      </c>
      <c r="Q278" s="29" t="s">
        <v>34</v>
      </c>
      <c r="R278" s="29" t="s">
        <v>34</v>
      </c>
      <c r="U278" s="31"/>
      <c r="W278" s="29"/>
    </row>
    <row r="279" spans="1:23" x14ac:dyDescent="0.35">
      <c r="A279" s="33">
        <v>278</v>
      </c>
      <c r="B279" s="21" t="s">
        <v>7488</v>
      </c>
      <c r="C279" s="29" t="s">
        <v>7489</v>
      </c>
      <c r="D279" s="29" t="s">
        <v>7489</v>
      </c>
      <c r="E279" s="21" t="s">
        <v>7488</v>
      </c>
      <c r="F279" s="16"/>
      <c r="G279" s="7"/>
      <c r="H279" s="7"/>
      <c r="I279" s="7" t="s">
        <v>34</v>
      </c>
      <c r="J279" s="7"/>
      <c r="K279" s="7"/>
      <c r="L279" s="45"/>
      <c r="M279" s="30" t="s">
        <v>34</v>
      </c>
      <c r="N279" s="29" t="s">
        <v>34</v>
      </c>
      <c r="O279" s="29" t="s">
        <v>34</v>
      </c>
      <c r="P279" s="29" t="s">
        <v>34</v>
      </c>
      <c r="Q279" s="29" t="s">
        <v>34</v>
      </c>
      <c r="R279" s="29" t="s">
        <v>34</v>
      </c>
      <c r="U279" s="31"/>
      <c r="W279" s="29"/>
    </row>
    <row r="280" spans="1:23" ht="39" x14ac:dyDescent="0.35">
      <c r="A280" s="33">
        <v>279</v>
      </c>
      <c r="B280" s="21" t="s">
        <v>7486</v>
      </c>
      <c r="C280" s="29" t="s">
        <v>7487</v>
      </c>
      <c r="D280" s="29" t="s">
        <v>7487</v>
      </c>
      <c r="E280" s="21" t="s">
        <v>7486</v>
      </c>
      <c r="F280" s="16"/>
      <c r="G280" s="7"/>
      <c r="H280" s="7"/>
      <c r="I280" s="7" t="s">
        <v>34</v>
      </c>
      <c r="J280" s="7"/>
      <c r="K280" s="7"/>
      <c r="L280" s="45"/>
      <c r="M280" s="30" t="s">
        <v>34</v>
      </c>
      <c r="N280" s="29" t="s">
        <v>34</v>
      </c>
      <c r="O280" s="29" t="s">
        <v>34</v>
      </c>
      <c r="P280" s="29" t="s">
        <v>34</v>
      </c>
      <c r="Q280" s="29" t="s">
        <v>34</v>
      </c>
      <c r="R280" s="29" t="s">
        <v>34</v>
      </c>
      <c r="U280" s="31"/>
      <c r="W280" s="29"/>
    </row>
    <row r="281" spans="1:23" x14ac:dyDescent="0.35">
      <c r="A281" s="33">
        <v>280</v>
      </c>
      <c r="B281" s="18" t="s">
        <v>7484</v>
      </c>
      <c r="C281" s="35" t="s">
        <v>7485</v>
      </c>
      <c r="D281" s="35" t="s">
        <v>7485</v>
      </c>
      <c r="E281" s="18" t="s">
        <v>7484</v>
      </c>
      <c r="F281" s="20"/>
      <c r="G281" s="19"/>
      <c r="H281" s="19"/>
      <c r="I281" s="7"/>
      <c r="J281" s="19"/>
      <c r="K281" s="19"/>
      <c r="L281" s="46"/>
      <c r="M281" s="32"/>
      <c r="U281" s="31"/>
      <c r="W281" s="29"/>
    </row>
    <row r="282" spans="1:23" x14ac:dyDescent="0.35">
      <c r="A282" s="33">
        <v>281</v>
      </c>
      <c r="B282" s="21" t="s">
        <v>7483</v>
      </c>
      <c r="D282" s="27"/>
      <c r="E282" s="9" t="s">
        <v>7483</v>
      </c>
      <c r="F282" s="16"/>
      <c r="G282" s="7"/>
      <c r="H282" s="7"/>
      <c r="I282" s="7"/>
      <c r="J282" s="7"/>
      <c r="K282" s="7"/>
      <c r="L282" s="45"/>
      <c r="M282" s="32"/>
      <c r="U282" s="31"/>
      <c r="W282" s="29"/>
    </row>
    <row r="283" spans="1:23" ht="65" x14ac:dyDescent="0.35">
      <c r="A283" s="33">
        <v>282</v>
      </c>
      <c r="B283" s="21" t="s">
        <v>7481</v>
      </c>
      <c r="C283" s="29" t="s">
        <v>7482</v>
      </c>
      <c r="D283" s="29" t="s">
        <v>7482</v>
      </c>
      <c r="E283" s="21" t="s">
        <v>7481</v>
      </c>
      <c r="F283" s="16"/>
      <c r="G283" s="7"/>
      <c r="H283" s="7"/>
      <c r="I283" s="7" t="s">
        <v>34</v>
      </c>
      <c r="J283" s="7"/>
      <c r="K283" s="7"/>
      <c r="L283" s="45"/>
      <c r="M283" s="30" t="s">
        <v>34</v>
      </c>
      <c r="N283" s="29" t="s">
        <v>34</v>
      </c>
      <c r="O283" s="29" t="s">
        <v>34</v>
      </c>
      <c r="P283" s="29" t="s">
        <v>34</v>
      </c>
      <c r="Q283" s="29" t="s">
        <v>34</v>
      </c>
      <c r="R283" s="29" t="s">
        <v>34</v>
      </c>
      <c r="U283" s="31"/>
      <c r="W283" s="29"/>
    </row>
    <row r="284" spans="1:23" ht="26" x14ac:dyDescent="0.35">
      <c r="A284" s="33">
        <v>283</v>
      </c>
      <c r="B284" s="21" t="s">
        <v>7479</v>
      </c>
      <c r="C284" s="29" t="s">
        <v>7480</v>
      </c>
      <c r="D284" s="29" t="s">
        <v>7480</v>
      </c>
      <c r="E284" s="21" t="s">
        <v>7479</v>
      </c>
      <c r="F284" s="16"/>
      <c r="G284" s="7"/>
      <c r="H284" s="7"/>
      <c r="I284" s="7" t="s">
        <v>34</v>
      </c>
      <c r="J284" s="7"/>
      <c r="K284" s="7"/>
      <c r="L284" s="45"/>
      <c r="M284" s="30" t="s">
        <v>34</v>
      </c>
      <c r="N284" s="29" t="s">
        <v>34</v>
      </c>
      <c r="O284" s="29" t="s">
        <v>34</v>
      </c>
      <c r="P284" s="29" t="s">
        <v>34</v>
      </c>
      <c r="Q284" s="29" t="s">
        <v>34</v>
      </c>
      <c r="R284" s="29" t="s">
        <v>34</v>
      </c>
      <c r="U284" s="31"/>
      <c r="W284" s="29"/>
    </row>
    <row r="285" spans="1:23" ht="65" x14ac:dyDescent="0.35">
      <c r="A285" s="33">
        <v>284</v>
      </c>
      <c r="B285" s="21" t="s">
        <v>7477</v>
      </c>
      <c r="C285" s="29" t="s">
        <v>7478</v>
      </c>
      <c r="D285" s="29" t="s">
        <v>7478</v>
      </c>
      <c r="E285" s="21" t="s">
        <v>7477</v>
      </c>
      <c r="F285" s="16"/>
      <c r="G285" s="7"/>
      <c r="H285" s="7"/>
      <c r="I285" s="7" t="s">
        <v>34</v>
      </c>
      <c r="J285" s="7"/>
      <c r="K285" s="7"/>
      <c r="L285" s="45"/>
      <c r="M285" s="30" t="s">
        <v>34</v>
      </c>
      <c r="N285" s="29" t="s">
        <v>34</v>
      </c>
      <c r="O285" s="29" t="s">
        <v>34</v>
      </c>
      <c r="P285" s="29" t="s">
        <v>34</v>
      </c>
      <c r="Q285" s="29" t="s">
        <v>34</v>
      </c>
      <c r="R285" s="29" t="s">
        <v>34</v>
      </c>
      <c r="U285" s="31"/>
      <c r="W285" s="29"/>
    </row>
    <row r="286" spans="1:23" ht="39" x14ac:dyDescent="0.35">
      <c r="A286" s="33">
        <v>285</v>
      </c>
      <c r="B286" s="21" t="s">
        <v>7475</v>
      </c>
      <c r="C286" s="29" t="s">
        <v>7476</v>
      </c>
      <c r="D286" s="29" t="s">
        <v>7476</v>
      </c>
      <c r="E286" s="21" t="s">
        <v>7475</v>
      </c>
      <c r="F286" s="16"/>
      <c r="G286" s="7"/>
      <c r="H286" s="7"/>
      <c r="I286" s="7" t="s">
        <v>34</v>
      </c>
      <c r="J286" s="7"/>
      <c r="K286" s="7"/>
      <c r="L286" s="45"/>
      <c r="M286" s="30" t="s">
        <v>34</v>
      </c>
      <c r="N286" s="29" t="s">
        <v>34</v>
      </c>
      <c r="O286" s="29" t="s">
        <v>34</v>
      </c>
      <c r="P286" s="29" t="s">
        <v>34</v>
      </c>
      <c r="Q286" s="29" t="s">
        <v>34</v>
      </c>
      <c r="R286" s="29" t="s">
        <v>34</v>
      </c>
      <c r="U286" s="60">
        <v>1</v>
      </c>
      <c r="W286" s="29"/>
    </row>
    <row r="287" spans="1:23" ht="52" x14ac:dyDescent="0.35">
      <c r="A287" s="33">
        <v>286</v>
      </c>
      <c r="B287" s="21" t="s">
        <v>7473</v>
      </c>
      <c r="C287" s="29" t="s">
        <v>7474</v>
      </c>
      <c r="D287" s="29" t="s">
        <v>7474</v>
      </c>
      <c r="E287" s="21" t="s">
        <v>7473</v>
      </c>
      <c r="F287" s="16"/>
      <c r="G287" s="7"/>
      <c r="H287" s="7"/>
      <c r="I287" s="7" t="s">
        <v>34</v>
      </c>
      <c r="J287" s="7"/>
      <c r="K287" s="7"/>
      <c r="L287" s="45"/>
      <c r="M287" s="30" t="s">
        <v>34</v>
      </c>
      <c r="N287" s="29" t="s">
        <v>34</v>
      </c>
      <c r="O287" s="29" t="s">
        <v>34</v>
      </c>
      <c r="P287" s="29" t="s">
        <v>34</v>
      </c>
      <c r="Q287" s="29" t="s">
        <v>34</v>
      </c>
      <c r="R287" s="29" t="s">
        <v>34</v>
      </c>
      <c r="U287" s="60">
        <v>1</v>
      </c>
      <c r="W287" s="29"/>
    </row>
    <row r="288" spans="1:23" ht="26" x14ac:dyDescent="0.35">
      <c r="A288" s="33">
        <v>287</v>
      </c>
      <c r="B288" s="21" t="s">
        <v>7471</v>
      </c>
      <c r="C288" s="29" t="s">
        <v>7472</v>
      </c>
      <c r="D288" s="29" t="s">
        <v>7472</v>
      </c>
      <c r="E288" s="21" t="s">
        <v>7471</v>
      </c>
      <c r="F288" s="16"/>
      <c r="G288" s="7"/>
      <c r="H288" s="7"/>
      <c r="I288" s="7" t="s">
        <v>34</v>
      </c>
      <c r="J288" s="7"/>
      <c r="K288" s="7"/>
      <c r="L288" s="45"/>
      <c r="M288" s="30" t="s">
        <v>34</v>
      </c>
      <c r="N288" s="29" t="s">
        <v>34</v>
      </c>
      <c r="O288" s="29" t="s">
        <v>34</v>
      </c>
      <c r="P288" s="29" t="s">
        <v>34</v>
      </c>
      <c r="Q288" s="29" t="s">
        <v>34</v>
      </c>
      <c r="R288" s="29" t="s">
        <v>34</v>
      </c>
      <c r="U288" s="31"/>
      <c r="W288" s="29"/>
    </row>
    <row r="289" spans="1:23" ht="26" x14ac:dyDescent="0.35">
      <c r="A289" s="33">
        <v>288</v>
      </c>
      <c r="B289" s="21" t="s">
        <v>7469</v>
      </c>
      <c r="C289" s="29" t="s">
        <v>7470</v>
      </c>
      <c r="D289" s="29" t="s">
        <v>7470</v>
      </c>
      <c r="E289" s="21" t="s">
        <v>7469</v>
      </c>
      <c r="F289" s="16"/>
      <c r="G289" s="7"/>
      <c r="H289" s="7"/>
      <c r="I289" s="7" t="s">
        <v>34</v>
      </c>
      <c r="J289" s="7"/>
      <c r="K289" s="7"/>
      <c r="L289" s="45"/>
      <c r="M289" s="30" t="s">
        <v>34</v>
      </c>
      <c r="N289" s="29" t="s">
        <v>34</v>
      </c>
      <c r="O289" s="29" t="s">
        <v>34</v>
      </c>
      <c r="P289" s="29" t="s">
        <v>34</v>
      </c>
      <c r="Q289" s="29" t="s">
        <v>34</v>
      </c>
      <c r="R289" s="29" t="s">
        <v>34</v>
      </c>
      <c r="U289" s="31"/>
      <c r="W289" s="29"/>
    </row>
    <row r="290" spans="1:23" ht="39" x14ac:dyDescent="0.35">
      <c r="A290" s="33">
        <v>289</v>
      </c>
      <c r="B290" s="21" t="s">
        <v>7467</v>
      </c>
      <c r="C290" s="29" t="s">
        <v>7468</v>
      </c>
      <c r="D290" s="29" t="s">
        <v>7468</v>
      </c>
      <c r="E290" s="21" t="s">
        <v>7467</v>
      </c>
      <c r="F290" s="16"/>
      <c r="G290" s="7"/>
      <c r="H290" s="7"/>
      <c r="I290" s="7" t="s">
        <v>34</v>
      </c>
      <c r="J290" s="7"/>
      <c r="K290" s="7"/>
      <c r="L290" s="45"/>
      <c r="M290" s="30" t="s">
        <v>34</v>
      </c>
      <c r="N290" s="29" t="s">
        <v>34</v>
      </c>
      <c r="O290" s="29" t="s">
        <v>34</v>
      </c>
      <c r="P290" s="29" t="s">
        <v>34</v>
      </c>
      <c r="Q290" s="29" t="s">
        <v>34</v>
      </c>
      <c r="R290" s="29" t="s">
        <v>34</v>
      </c>
      <c r="U290" s="31"/>
      <c r="W290" s="29"/>
    </row>
    <row r="291" spans="1:23" ht="26" x14ac:dyDescent="0.35">
      <c r="A291" s="33">
        <v>290</v>
      </c>
      <c r="B291" s="21" t="s">
        <v>7465</v>
      </c>
      <c r="C291" s="29" t="s">
        <v>7466</v>
      </c>
      <c r="D291" s="29" t="s">
        <v>7466</v>
      </c>
      <c r="E291" s="21" t="s">
        <v>7465</v>
      </c>
      <c r="F291" s="16"/>
      <c r="G291" s="7"/>
      <c r="H291" s="7"/>
      <c r="I291" s="7" t="s">
        <v>34</v>
      </c>
      <c r="J291" s="7"/>
      <c r="K291" s="7"/>
      <c r="L291" s="45"/>
      <c r="M291" s="30" t="s">
        <v>34</v>
      </c>
      <c r="N291" s="29" t="s">
        <v>34</v>
      </c>
      <c r="O291" s="29" t="s">
        <v>34</v>
      </c>
      <c r="P291" s="29" t="s">
        <v>34</v>
      </c>
      <c r="Q291" s="29" t="s">
        <v>34</v>
      </c>
      <c r="R291" s="29" t="s">
        <v>34</v>
      </c>
      <c r="U291" s="31"/>
      <c r="W291" s="29"/>
    </row>
    <row r="292" spans="1:23" x14ac:dyDescent="0.35">
      <c r="A292" s="33">
        <v>291</v>
      </c>
      <c r="B292" s="21" t="s">
        <v>7464</v>
      </c>
      <c r="D292" s="27"/>
      <c r="E292" s="9" t="s">
        <v>7464</v>
      </c>
      <c r="F292" s="16"/>
      <c r="G292" s="7"/>
      <c r="H292" s="7"/>
      <c r="I292" s="7"/>
      <c r="J292" s="7"/>
      <c r="K292" s="7"/>
      <c r="L292" s="45"/>
      <c r="M292" s="32"/>
      <c r="U292" s="31"/>
      <c r="W292" s="29"/>
    </row>
    <row r="293" spans="1:23" x14ac:dyDescent="0.35">
      <c r="A293" s="33">
        <v>292</v>
      </c>
      <c r="B293" s="21" t="s">
        <v>7462</v>
      </c>
      <c r="C293" s="29" t="s">
        <v>7463</v>
      </c>
      <c r="D293" s="29" t="s">
        <v>7463</v>
      </c>
      <c r="E293" s="21" t="s">
        <v>7462</v>
      </c>
      <c r="F293" s="16"/>
      <c r="G293" s="7"/>
      <c r="H293" s="7"/>
      <c r="I293" s="7" t="s">
        <v>34</v>
      </c>
      <c r="J293" s="7"/>
      <c r="K293" s="7"/>
      <c r="L293" s="45"/>
      <c r="M293" s="30" t="s">
        <v>34</v>
      </c>
      <c r="N293" s="29" t="s">
        <v>34</v>
      </c>
      <c r="O293" s="29" t="s">
        <v>34</v>
      </c>
      <c r="P293" s="29" t="s">
        <v>34</v>
      </c>
      <c r="Q293" s="29" t="s">
        <v>34</v>
      </c>
      <c r="R293" s="29" t="s">
        <v>34</v>
      </c>
      <c r="U293" s="31"/>
      <c r="W293" s="29"/>
    </row>
    <row r="294" spans="1:23" ht="26" x14ac:dyDescent="0.35">
      <c r="A294" s="33">
        <v>293</v>
      </c>
      <c r="B294" s="21" t="s">
        <v>7460</v>
      </c>
      <c r="C294" s="29" t="s">
        <v>7461</v>
      </c>
      <c r="D294" s="29" t="s">
        <v>7461</v>
      </c>
      <c r="E294" s="21" t="s">
        <v>7460</v>
      </c>
      <c r="F294" s="16"/>
      <c r="G294" s="7"/>
      <c r="H294" s="7"/>
      <c r="I294" s="7" t="s">
        <v>34</v>
      </c>
      <c r="J294" s="7"/>
      <c r="K294" s="7"/>
      <c r="L294" s="45"/>
      <c r="M294" s="30" t="s">
        <v>34</v>
      </c>
      <c r="N294" s="29" t="s">
        <v>34</v>
      </c>
      <c r="O294" s="29" t="s">
        <v>34</v>
      </c>
      <c r="P294" s="29" t="s">
        <v>34</v>
      </c>
      <c r="Q294" s="29" t="s">
        <v>34</v>
      </c>
      <c r="R294" s="29" t="s">
        <v>34</v>
      </c>
      <c r="U294" s="31"/>
      <c r="W294" s="29"/>
    </row>
    <row r="295" spans="1:23" ht="26" x14ac:dyDescent="0.35">
      <c r="A295" s="33">
        <v>294</v>
      </c>
      <c r="B295" s="21" t="s">
        <v>7458</v>
      </c>
      <c r="C295" s="29" t="s">
        <v>7459</v>
      </c>
      <c r="D295" s="29" t="s">
        <v>7459</v>
      </c>
      <c r="E295" s="21" t="s">
        <v>7458</v>
      </c>
      <c r="F295" s="16"/>
      <c r="G295" s="7"/>
      <c r="H295" s="7"/>
      <c r="I295" s="7" t="s">
        <v>34</v>
      </c>
      <c r="J295" s="7"/>
      <c r="K295" s="7"/>
      <c r="L295" s="45"/>
      <c r="M295" s="30" t="s">
        <v>34</v>
      </c>
      <c r="N295" s="29" t="s">
        <v>34</v>
      </c>
      <c r="O295" s="29" t="s">
        <v>34</v>
      </c>
      <c r="P295" s="29" t="s">
        <v>34</v>
      </c>
      <c r="Q295" s="29" t="s">
        <v>34</v>
      </c>
      <c r="R295" s="29" t="s">
        <v>34</v>
      </c>
      <c r="U295" s="31"/>
      <c r="W295" s="29"/>
    </row>
    <row r="296" spans="1:23" x14ac:dyDescent="0.35">
      <c r="A296" s="33">
        <v>295</v>
      </c>
      <c r="B296" s="9" t="s">
        <v>7456</v>
      </c>
      <c r="C296" s="37" t="s">
        <v>7457</v>
      </c>
      <c r="D296" s="37" t="s">
        <v>7457</v>
      </c>
      <c r="E296" s="9" t="s">
        <v>7456</v>
      </c>
      <c r="F296" s="15"/>
      <c r="G296" s="10"/>
      <c r="H296" s="10"/>
      <c r="I296" s="7"/>
      <c r="J296" s="10"/>
      <c r="K296" s="10"/>
      <c r="L296" s="47"/>
      <c r="M296" s="32"/>
      <c r="U296" s="31"/>
      <c r="W296" s="29"/>
    </row>
    <row r="297" spans="1:23" x14ac:dyDescent="0.35">
      <c r="A297" s="33">
        <v>296</v>
      </c>
      <c r="B297" s="18" t="s">
        <v>7454</v>
      </c>
      <c r="C297" s="35" t="s">
        <v>7455</v>
      </c>
      <c r="D297" s="35" t="s">
        <v>7455</v>
      </c>
      <c r="E297" s="18" t="s">
        <v>7454</v>
      </c>
      <c r="F297" s="20"/>
      <c r="G297" s="19"/>
      <c r="H297" s="19"/>
      <c r="I297" s="7"/>
      <c r="J297" s="19"/>
      <c r="K297" s="19"/>
      <c r="L297" s="46"/>
      <c r="M297" s="32"/>
      <c r="U297" s="31"/>
      <c r="W297" s="29"/>
    </row>
    <row r="298" spans="1:23" ht="26" x14ac:dyDescent="0.35">
      <c r="A298" s="33">
        <v>297</v>
      </c>
      <c r="B298" s="21" t="s">
        <v>7452</v>
      </c>
      <c r="C298" s="29" t="s">
        <v>7453</v>
      </c>
      <c r="D298" s="29" t="s">
        <v>7453</v>
      </c>
      <c r="E298" s="21" t="s">
        <v>7452</v>
      </c>
      <c r="F298" s="16"/>
      <c r="G298" s="7"/>
      <c r="H298" s="7"/>
      <c r="I298" s="7" t="s">
        <v>34</v>
      </c>
      <c r="J298" s="7"/>
      <c r="K298" s="7"/>
      <c r="L298" s="45"/>
      <c r="M298" s="30" t="s">
        <v>34</v>
      </c>
      <c r="N298" s="29" t="s">
        <v>34</v>
      </c>
      <c r="O298" s="29" t="s">
        <v>34</v>
      </c>
      <c r="P298" s="29" t="s">
        <v>34</v>
      </c>
      <c r="Q298" s="29" t="s">
        <v>34</v>
      </c>
      <c r="R298" s="29" t="s">
        <v>34</v>
      </c>
      <c r="U298" s="31"/>
      <c r="W298" s="29"/>
    </row>
    <row r="299" spans="1:23" x14ac:dyDescent="0.35">
      <c r="A299" s="33">
        <v>298</v>
      </c>
      <c r="B299" s="18" t="s">
        <v>7450</v>
      </c>
      <c r="C299" s="35" t="s">
        <v>7451</v>
      </c>
      <c r="D299" s="35" t="s">
        <v>7451</v>
      </c>
      <c r="E299" s="18" t="s">
        <v>7450</v>
      </c>
      <c r="F299" s="20"/>
      <c r="G299" s="19"/>
      <c r="H299" s="19"/>
      <c r="I299" s="7"/>
      <c r="J299" s="19"/>
      <c r="K299" s="19"/>
      <c r="L299" s="46"/>
      <c r="M299" s="32"/>
      <c r="U299" s="31"/>
      <c r="W299" s="29"/>
    </row>
    <row r="300" spans="1:23" x14ac:dyDescent="0.35">
      <c r="A300" s="33">
        <v>299</v>
      </c>
      <c r="B300" s="21" t="s">
        <v>7448</v>
      </c>
      <c r="C300" s="29" t="s">
        <v>7449</v>
      </c>
      <c r="D300" s="29" t="s">
        <v>7449</v>
      </c>
      <c r="E300" s="21" t="s">
        <v>7448</v>
      </c>
      <c r="F300" s="16"/>
      <c r="G300" s="7"/>
      <c r="H300" s="7"/>
      <c r="I300" s="7" t="s">
        <v>34</v>
      </c>
      <c r="J300" s="7"/>
      <c r="K300" s="7"/>
      <c r="L300" s="45"/>
      <c r="M300" s="30" t="s">
        <v>34</v>
      </c>
      <c r="N300" s="29" t="s">
        <v>34</v>
      </c>
      <c r="O300" s="29" t="s">
        <v>34</v>
      </c>
      <c r="P300" s="29" t="s">
        <v>34</v>
      </c>
      <c r="Q300" s="29" t="s">
        <v>34</v>
      </c>
      <c r="R300" s="29" t="s">
        <v>34</v>
      </c>
      <c r="S300" s="29" t="s">
        <v>34</v>
      </c>
      <c r="U300" s="60">
        <v>1</v>
      </c>
      <c r="W300" s="29"/>
    </row>
    <row r="301" spans="1:23" ht="26" x14ac:dyDescent="0.35">
      <c r="A301" s="33">
        <v>300</v>
      </c>
      <c r="B301" s="21" t="s">
        <v>7446</v>
      </c>
      <c r="C301" s="29" t="s">
        <v>7447</v>
      </c>
      <c r="D301" s="29" t="s">
        <v>7447</v>
      </c>
      <c r="E301" s="21" t="s">
        <v>7446</v>
      </c>
      <c r="F301" s="16"/>
      <c r="G301" s="7"/>
      <c r="H301" s="7"/>
      <c r="I301" s="7" t="s">
        <v>34</v>
      </c>
      <c r="J301" s="7"/>
      <c r="K301" s="7"/>
      <c r="L301" s="45"/>
      <c r="M301" s="30" t="s">
        <v>34</v>
      </c>
      <c r="N301" s="29" t="s">
        <v>34</v>
      </c>
      <c r="O301" s="29" t="s">
        <v>34</v>
      </c>
      <c r="P301" s="29" t="s">
        <v>34</v>
      </c>
      <c r="Q301" s="29" t="s">
        <v>34</v>
      </c>
      <c r="R301" s="29" t="s">
        <v>34</v>
      </c>
      <c r="S301" s="29" t="s">
        <v>34</v>
      </c>
      <c r="T301" s="29">
        <v>1</v>
      </c>
      <c r="U301" s="31"/>
      <c r="W301" s="29"/>
    </row>
    <row r="302" spans="1:23" ht="52" x14ac:dyDescent="0.35">
      <c r="A302" s="33">
        <v>301</v>
      </c>
      <c r="B302" s="21" t="s">
        <v>7444</v>
      </c>
      <c r="C302" s="29" t="s">
        <v>7445</v>
      </c>
      <c r="D302" s="29" t="s">
        <v>7445</v>
      </c>
      <c r="E302" s="21" t="s">
        <v>7444</v>
      </c>
      <c r="F302" s="16"/>
      <c r="G302" s="7"/>
      <c r="H302" s="7"/>
      <c r="I302" s="7" t="s">
        <v>34</v>
      </c>
      <c r="J302" s="7"/>
      <c r="K302" s="7"/>
      <c r="L302" s="45"/>
      <c r="M302" s="30" t="s">
        <v>34</v>
      </c>
      <c r="N302" s="29" t="s">
        <v>34</v>
      </c>
      <c r="O302" s="29" t="s">
        <v>34</v>
      </c>
      <c r="P302" s="29" t="s">
        <v>34</v>
      </c>
      <c r="Q302" s="29" t="s">
        <v>34</v>
      </c>
      <c r="R302" s="29" t="s">
        <v>34</v>
      </c>
      <c r="S302" s="29" t="s">
        <v>34</v>
      </c>
      <c r="T302" s="29">
        <v>1</v>
      </c>
      <c r="U302" s="31"/>
      <c r="W302" s="29"/>
    </row>
    <row r="303" spans="1:23" ht="26" x14ac:dyDescent="0.35">
      <c r="A303" s="33">
        <v>302</v>
      </c>
      <c r="B303" s="21" t="s">
        <v>7442</v>
      </c>
      <c r="C303" s="29" t="s">
        <v>7443</v>
      </c>
      <c r="D303" s="29" t="s">
        <v>7443</v>
      </c>
      <c r="E303" s="21" t="s">
        <v>7442</v>
      </c>
      <c r="F303" s="16"/>
      <c r="G303" s="7"/>
      <c r="H303" s="7"/>
      <c r="I303" s="7" t="s">
        <v>34</v>
      </c>
      <c r="J303" s="7"/>
      <c r="K303" s="7"/>
      <c r="L303" s="45"/>
      <c r="M303" s="30" t="s">
        <v>34</v>
      </c>
      <c r="N303" s="29" t="s">
        <v>34</v>
      </c>
      <c r="O303" s="29" t="s">
        <v>34</v>
      </c>
      <c r="P303" s="29" t="s">
        <v>34</v>
      </c>
      <c r="Q303" s="29" t="s">
        <v>34</v>
      </c>
      <c r="R303" s="29" t="s">
        <v>34</v>
      </c>
      <c r="S303" s="29" t="s">
        <v>34</v>
      </c>
      <c r="T303" s="29">
        <v>1</v>
      </c>
      <c r="U303" s="31"/>
      <c r="W303" s="29"/>
    </row>
    <row r="304" spans="1:23" ht="26" x14ac:dyDescent="0.35">
      <c r="A304" s="33">
        <v>303</v>
      </c>
      <c r="B304" s="21" t="s">
        <v>7440</v>
      </c>
      <c r="C304" s="29" t="s">
        <v>7441</v>
      </c>
      <c r="D304" s="29" t="s">
        <v>7441</v>
      </c>
      <c r="E304" s="21" t="s">
        <v>7440</v>
      </c>
      <c r="F304" s="16"/>
      <c r="G304" s="7"/>
      <c r="H304" s="7"/>
      <c r="I304" s="7" t="s">
        <v>34</v>
      </c>
      <c r="J304" s="7"/>
      <c r="K304" s="7"/>
      <c r="L304" s="45"/>
      <c r="M304" s="30" t="s">
        <v>34</v>
      </c>
      <c r="N304" s="29" t="s">
        <v>34</v>
      </c>
      <c r="O304" s="29" t="s">
        <v>34</v>
      </c>
      <c r="P304" s="29" t="s">
        <v>34</v>
      </c>
      <c r="Q304" s="29" t="s">
        <v>34</v>
      </c>
      <c r="R304" s="29" t="s">
        <v>34</v>
      </c>
      <c r="S304" s="29" t="s">
        <v>34</v>
      </c>
      <c r="T304" s="29">
        <v>1</v>
      </c>
      <c r="U304" s="31"/>
      <c r="W304" s="29"/>
    </row>
    <row r="305" spans="1:23" ht="26" x14ac:dyDescent="0.35">
      <c r="A305" s="33">
        <v>304</v>
      </c>
      <c r="B305" s="21" t="s">
        <v>7438</v>
      </c>
      <c r="C305" s="29" t="s">
        <v>7439</v>
      </c>
      <c r="D305" s="29" t="s">
        <v>7439</v>
      </c>
      <c r="E305" s="21" t="s">
        <v>7438</v>
      </c>
      <c r="F305" s="16"/>
      <c r="G305" s="7"/>
      <c r="H305" s="7"/>
      <c r="I305" s="7" t="s">
        <v>34</v>
      </c>
      <c r="J305" s="7"/>
      <c r="K305" s="7"/>
      <c r="L305" s="45"/>
      <c r="M305" s="30" t="s">
        <v>34</v>
      </c>
      <c r="N305" s="29" t="s">
        <v>34</v>
      </c>
      <c r="O305" s="29" t="s">
        <v>34</v>
      </c>
      <c r="P305" s="29" t="s">
        <v>34</v>
      </c>
      <c r="Q305" s="29" t="s">
        <v>34</v>
      </c>
      <c r="R305" s="29" t="s">
        <v>34</v>
      </c>
      <c r="S305" s="29" t="s">
        <v>34</v>
      </c>
      <c r="T305" s="29">
        <v>1</v>
      </c>
      <c r="U305" s="31"/>
      <c r="W305" s="29"/>
    </row>
    <row r="306" spans="1:23" x14ac:dyDescent="0.35">
      <c r="A306" s="33">
        <v>305</v>
      </c>
      <c r="B306" s="18" t="s">
        <v>7436</v>
      </c>
      <c r="C306" s="35" t="s">
        <v>7437</v>
      </c>
      <c r="D306" s="35" t="s">
        <v>7437</v>
      </c>
      <c r="E306" s="18" t="s">
        <v>7436</v>
      </c>
      <c r="F306" s="20"/>
      <c r="G306" s="19"/>
      <c r="H306" s="19"/>
      <c r="I306" s="7"/>
      <c r="J306" s="19"/>
      <c r="K306" s="19"/>
      <c r="L306" s="46"/>
      <c r="M306" s="32"/>
      <c r="U306" s="31"/>
      <c r="W306" s="29"/>
    </row>
    <row r="307" spans="1:23" x14ac:dyDescent="0.35">
      <c r="A307" s="33">
        <v>306</v>
      </c>
      <c r="B307" s="21" t="s">
        <v>7434</v>
      </c>
      <c r="C307" s="29" t="s">
        <v>7435</v>
      </c>
      <c r="D307" s="29" t="s">
        <v>7435</v>
      </c>
      <c r="E307" s="21" t="s">
        <v>7434</v>
      </c>
      <c r="F307" s="16"/>
      <c r="G307" s="7"/>
      <c r="H307" s="7"/>
      <c r="I307" s="7" t="s">
        <v>34</v>
      </c>
      <c r="J307" s="7"/>
      <c r="K307" s="7"/>
      <c r="L307" s="45"/>
      <c r="M307" s="30" t="s">
        <v>34</v>
      </c>
      <c r="N307" s="29" t="s">
        <v>34</v>
      </c>
      <c r="O307" s="29" t="s">
        <v>34</v>
      </c>
      <c r="P307" s="29" t="s">
        <v>34</v>
      </c>
      <c r="Q307" s="29" t="s">
        <v>34</v>
      </c>
      <c r="R307" s="29" t="s">
        <v>34</v>
      </c>
      <c r="S307" s="29" t="s">
        <v>34</v>
      </c>
      <c r="T307" s="29">
        <v>1</v>
      </c>
      <c r="U307" s="31"/>
      <c r="W307" s="29"/>
    </row>
    <row r="308" spans="1:23" ht="26" x14ac:dyDescent="0.35">
      <c r="A308" s="33">
        <v>307</v>
      </c>
      <c r="B308" s="21" t="s">
        <v>7432</v>
      </c>
      <c r="C308" s="29" t="s">
        <v>7433</v>
      </c>
      <c r="D308" s="29" t="s">
        <v>7433</v>
      </c>
      <c r="E308" s="21" t="s">
        <v>7432</v>
      </c>
      <c r="F308" s="16"/>
      <c r="G308" s="7"/>
      <c r="H308" s="7"/>
      <c r="I308" s="7" t="s">
        <v>34</v>
      </c>
      <c r="J308" s="7"/>
      <c r="K308" s="7"/>
      <c r="L308" s="45"/>
      <c r="M308" s="30" t="s">
        <v>34</v>
      </c>
      <c r="N308" s="29" t="s">
        <v>34</v>
      </c>
      <c r="O308" s="29" t="s">
        <v>34</v>
      </c>
      <c r="P308" s="29" t="s">
        <v>34</v>
      </c>
      <c r="Q308" s="29" t="s">
        <v>34</v>
      </c>
      <c r="R308" s="29" t="s">
        <v>34</v>
      </c>
      <c r="S308" s="29" t="s">
        <v>34</v>
      </c>
      <c r="T308" s="29">
        <v>1</v>
      </c>
      <c r="U308" s="31"/>
      <c r="W308" s="29"/>
    </row>
    <row r="309" spans="1:23" ht="26" x14ac:dyDescent="0.35">
      <c r="A309" s="33">
        <v>308</v>
      </c>
      <c r="B309" s="21" t="s">
        <v>7430</v>
      </c>
      <c r="C309" s="29" t="s">
        <v>7431</v>
      </c>
      <c r="D309" s="29" t="s">
        <v>7431</v>
      </c>
      <c r="E309" s="21" t="s">
        <v>7430</v>
      </c>
      <c r="F309" s="16"/>
      <c r="G309" s="7"/>
      <c r="H309" s="7"/>
      <c r="I309" s="7" t="s">
        <v>34</v>
      </c>
      <c r="J309" s="7"/>
      <c r="K309" s="7"/>
      <c r="L309" s="45"/>
      <c r="M309" s="30" t="s">
        <v>34</v>
      </c>
      <c r="N309" s="29" t="s">
        <v>34</v>
      </c>
      <c r="O309" s="29" t="s">
        <v>34</v>
      </c>
      <c r="P309" s="29" t="s">
        <v>34</v>
      </c>
      <c r="Q309" s="29" t="s">
        <v>34</v>
      </c>
      <c r="R309" s="29" t="s">
        <v>34</v>
      </c>
      <c r="S309" s="29" t="s">
        <v>34</v>
      </c>
      <c r="T309" s="29">
        <v>1</v>
      </c>
      <c r="U309" s="31"/>
      <c r="W309" s="29"/>
    </row>
    <row r="310" spans="1:23" ht="26" x14ac:dyDescent="0.35">
      <c r="A310" s="33">
        <v>309</v>
      </c>
      <c r="B310" s="21" t="s">
        <v>7428</v>
      </c>
      <c r="C310" s="29" t="s">
        <v>7429</v>
      </c>
      <c r="D310" s="29" t="s">
        <v>7429</v>
      </c>
      <c r="E310" s="21" t="s">
        <v>7428</v>
      </c>
      <c r="F310" s="16"/>
      <c r="G310" s="7"/>
      <c r="H310" s="7"/>
      <c r="I310" s="7" t="s">
        <v>34</v>
      </c>
      <c r="J310" s="7"/>
      <c r="K310" s="7"/>
      <c r="L310" s="45"/>
      <c r="M310" s="30" t="s">
        <v>34</v>
      </c>
      <c r="N310" s="29" t="s">
        <v>34</v>
      </c>
      <c r="O310" s="29" t="s">
        <v>34</v>
      </c>
      <c r="P310" s="29" t="s">
        <v>34</v>
      </c>
      <c r="Q310" s="29" t="s">
        <v>34</v>
      </c>
      <c r="R310" s="29" t="s">
        <v>34</v>
      </c>
      <c r="S310" s="29" t="s">
        <v>34</v>
      </c>
      <c r="T310" s="29">
        <v>1</v>
      </c>
      <c r="U310" s="31"/>
      <c r="W310" s="29"/>
    </row>
    <row r="311" spans="1:23" ht="26" x14ac:dyDescent="0.35">
      <c r="A311" s="33">
        <v>310</v>
      </c>
      <c r="B311" s="21" t="s">
        <v>7426</v>
      </c>
      <c r="C311" s="29" t="s">
        <v>7427</v>
      </c>
      <c r="D311" s="29" t="s">
        <v>7427</v>
      </c>
      <c r="E311" s="21" t="s">
        <v>7426</v>
      </c>
      <c r="F311" s="16"/>
      <c r="G311" s="7"/>
      <c r="H311" s="7"/>
      <c r="I311" s="7" t="s">
        <v>34</v>
      </c>
      <c r="J311" s="7"/>
      <c r="K311" s="7"/>
      <c r="L311" s="45"/>
      <c r="M311" s="30" t="s">
        <v>34</v>
      </c>
      <c r="N311" s="29" t="s">
        <v>34</v>
      </c>
      <c r="O311" s="29" t="s">
        <v>34</v>
      </c>
      <c r="P311" s="29" t="s">
        <v>34</v>
      </c>
      <c r="Q311" s="29" t="s">
        <v>34</v>
      </c>
      <c r="R311" s="29" t="s">
        <v>34</v>
      </c>
      <c r="S311" s="29" t="s">
        <v>34</v>
      </c>
      <c r="T311" s="29">
        <v>1</v>
      </c>
      <c r="U311" s="31"/>
      <c r="W311" s="29"/>
    </row>
    <row r="312" spans="1:23" x14ac:dyDescent="0.35">
      <c r="A312" s="33">
        <v>311</v>
      </c>
      <c r="B312" s="18" t="s">
        <v>7424</v>
      </c>
      <c r="C312" s="35" t="s">
        <v>7425</v>
      </c>
      <c r="D312" s="35" t="s">
        <v>7425</v>
      </c>
      <c r="E312" s="18" t="s">
        <v>7424</v>
      </c>
      <c r="F312" s="20"/>
      <c r="G312" s="19"/>
      <c r="H312" s="19"/>
      <c r="I312" s="7"/>
      <c r="J312" s="19"/>
      <c r="K312" s="19"/>
      <c r="L312" s="46"/>
      <c r="M312" s="32"/>
      <c r="U312" s="31"/>
      <c r="W312" s="29"/>
    </row>
    <row r="313" spans="1:23" ht="26" x14ac:dyDescent="0.35">
      <c r="A313" s="33">
        <v>312</v>
      </c>
      <c r="B313" s="21" t="s">
        <v>7422</v>
      </c>
      <c r="C313" s="29" t="s">
        <v>7423</v>
      </c>
      <c r="D313" s="29" t="s">
        <v>7423</v>
      </c>
      <c r="E313" s="21" t="s">
        <v>7422</v>
      </c>
      <c r="F313" s="16"/>
      <c r="G313" s="7"/>
      <c r="H313" s="7"/>
      <c r="I313" s="7" t="s">
        <v>34</v>
      </c>
      <c r="J313" s="7"/>
      <c r="K313" s="7"/>
      <c r="L313" s="45"/>
      <c r="M313" s="30" t="s">
        <v>34</v>
      </c>
      <c r="N313" s="29" t="s">
        <v>34</v>
      </c>
      <c r="O313" s="29" t="s">
        <v>34</v>
      </c>
      <c r="P313" s="29" t="s">
        <v>34</v>
      </c>
      <c r="Q313" s="29" t="s">
        <v>34</v>
      </c>
      <c r="R313" s="29" t="s">
        <v>34</v>
      </c>
      <c r="S313" s="29" t="s">
        <v>34</v>
      </c>
      <c r="T313" s="29">
        <v>1</v>
      </c>
      <c r="U313" s="31"/>
      <c r="W313" s="29"/>
    </row>
    <row r="314" spans="1:23" ht="26" x14ac:dyDescent="0.35">
      <c r="A314" s="33">
        <v>313</v>
      </c>
      <c r="B314" s="21" t="s">
        <v>7420</v>
      </c>
      <c r="C314" s="29" t="s">
        <v>7421</v>
      </c>
      <c r="D314" s="29" t="s">
        <v>7421</v>
      </c>
      <c r="E314" s="21" t="s">
        <v>7420</v>
      </c>
      <c r="F314" s="16"/>
      <c r="G314" s="7"/>
      <c r="H314" s="7"/>
      <c r="I314" s="7" t="s">
        <v>34</v>
      </c>
      <c r="J314" s="7"/>
      <c r="K314" s="7"/>
      <c r="L314" s="45"/>
      <c r="M314" s="30" t="s">
        <v>34</v>
      </c>
      <c r="N314" s="29" t="s">
        <v>34</v>
      </c>
      <c r="O314" s="29" t="s">
        <v>34</v>
      </c>
      <c r="P314" s="29" t="s">
        <v>34</v>
      </c>
      <c r="Q314" s="29" t="s">
        <v>34</v>
      </c>
      <c r="R314" s="29" t="s">
        <v>34</v>
      </c>
      <c r="S314" s="29" t="s">
        <v>34</v>
      </c>
      <c r="T314" s="29">
        <v>1</v>
      </c>
      <c r="U314" s="31"/>
      <c r="W314" s="29"/>
    </row>
    <row r="315" spans="1:23" ht="39" x14ac:dyDescent="0.35">
      <c r="A315" s="33">
        <v>314</v>
      </c>
      <c r="B315" s="21" t="s">
        <v>7418</v>
      </c>
      <c r="C315" s="29" t="s">
        <v>7419</v>
      </c>
      <c r="D315" s="29" t="s">
        <v>7419</v>
      </c>
      <c r="E315" s="21" t="s">
        <v>7418</v>
      </c>
      <c r="F315" s="16"/>
      <c r="G315" s="7"/>
      <c r="H315" s="7"/>
      <c r="I315" s="7" t="s">
        <v>34</v>
      </c>
      <c r="J315" s="7"/>
      <c r="K315" s="7"/>
      <c r="L315" s="45"/>
      <c r="M315" s="30" t="s">
        <v>34</v>
      </c>
      <c r="N315" s="29" t="s">
        <v>34</v>
      </c>
      <c r="O315" s="29" t="s">
        <v>34</v>
      </c>
      <c r="P315" s="29" t="s">
        <v>34</v>
      </c>
      <c r="Q315" s="29" t="s">
        <v>34</v>
      </c>
      <c r="R315" s="29" t="s">
        <v>34</v>
      </c>
      <c r="S315" s="29" t="s">
        <v>34</v>
      </c>
      <c r="T315" s="29">
        <v>1</v>
      </c>
      <c r="U315" s="31"/>
      <c r="W315" s="29"/>
    </row>
    <row r="316" spans="1:23" ht="26" x14ac:dyDescent="0.35">
      <c r="A316" s="33">
        <v>315</v>
      </c>
      <c r="B316" s="21" t="s">
        <v>7416</v>
      </c>
      <c r="C316" s="29" t="s">
        <v>7417</v>
      </c>
      <c r="D316" s="29" t="s">
        <v>7417</v>
      </c>
      <c r="E316" s="21" t="s">
        <v>7416</v>
      </c>
      <c r="F316" s="16"/>
      <c r="G316" s="7"/>
      <c r="H316" s="7"/>
      <c r="I316" s="7" t="s">
        <v>34</v>
      </c>
      <c r="J316" s="7"/>
      <c r="K316" s="7"/>
      <c r="L316" s="45"/>
      <c r="M316" s="30" t="s">
        <v>34</v>
      </c>
      <c r="N316" s="29" t="s">
        <v>34</v>
      </c>
      <c r="O316" s="29" t="s">
        <v>34</v>
      </c>
      <c r="P316" s="29" t="s">
        <v>34</v>
      </c>
      <c r="Q316" s="29" t="s">
        <v>34</v>
      </c>
      <c r="R316" s="29" t="s">
        <v>34</v>
      </c>
      <c r="S316" s="29" t="s">
        <v>34</v>
      </c>
      <c r="T316" s="29">
        <v>1</v>
      </c>
      <c r="U316" s="31"/>
      <c r="W316" s="29"/>
    </row>
    <row r="317" spans="1:23" ht="52" x14ac:dyDescent="0.35">
      <c r="A317" s="33">
        <v>316</v>
      </c>
      <c r="B317" s="21" t="s">
        <v>7414</v>
      </c>
      <c r="C317" s="29" t="s">
        <v>7415</v>
      </c>
      <c r="D317" s="29" t="s">
        <v>7415</v>
      </c>
      <c r="E317" s="21" t="s">
        <v>7414</v>
      </c>
      <c r="F317" s="16"/>
      <c r="G317" s="7"/>
      <c r="H317" s="7"/>
      <c r="I317" s="7" t="s">
        <v>34</v>
      </c>
      <c r="J317" s="7"/>
      <c r="K317" s="7"/>
      <c r="L317" s="45"/>
      <c r="M317" s="30" t="s">
        <v>34</v>
      </c>
      <c r="N317" s="29" t="s">
        <v>34</v>
      </c>
      <c r="O317" s="29" t="s">
        <v>34</v>
      </c>
      <c r="P317" s="29" t="s">
        <v>34</v>
      </c>
      <c r="Q317" s="29" t="s">
        <v>34</v>
      </c>
      <c r="R317" s="29" t="s">
        <v>34</v>
      </c>
      <c r="S317" s="29" t="s">
        <v>34</v>
      </c>
      <c r="T317" s="29">
        <v>1</v>
      </c>
      <c r="U317" s="31"/>
      <c r="W317" s="29"/>
    </row>
    <row r="318" spans="1:23" ht="26" x14ac:dyDescent="0.35">
      <c r="A318" s="33">
        <v>317</v>
      </c>
      <c r="B318" s="21" t="s">
        <v>7412</v>
      </c>
      <c r="C318" s="29" t="s">
        <v>7413</v>
      </c>
      <c r="D318" s="29" t="s">
        <v>7413</v>
      </c>
      <c r="E318" s="21" t="s">
        <v>7412</v>
      </c>
      <c r="F318" s="16"/>
      <c r="G318" s="7"/>
      <c r="H318" s="7"/>
      <c r="I318" s="7" t="s">
        <v>34</v>
      </c>
      <c r="J318" s="7"/>
      <c r="K318" s="7"/>
      <c r="L318" s="45"/>
      <c r="M318" s="30" t="s">
        <v>34</v>
      </c>
      <c r="N318" s="29" t="s">
        <v>34</v>
      </c>
      <c r="O318" s="29" t="s">
        <v>34</v>
      </c>
      <c r="P318" s="29" t="s">
        <v>34</v>
      </c>
      <c r="Q318" s="29" t="s">
        <v>34</v>
      </c>
      <c r="R318" s="29" t="s">
        <v>34</v>
      </c>
      <c r="S318" s="29" t="s">
        <v>34</v>
      </c>
      <c r="T318" s="29">
        <v>1</v>
      </c>
      <c r="U318" s="31"/>
      <c r="W318" s="29"/>
    </row>
    <row r="319" spans="1:23" x14ac:dyDescent="0.35">
      <c r="A319" s="33">
        <v>318</v>
      </c>
      <c r="B319" s="21" t="s">
        <v>7410</v>
      </c>
      <c r="C319" s="29" t="s">
        <v>7411</v>
      </c>
      <c r="D319" s="29" t="s">
        <v>7411</v>
      </c>
      <c r="E319" s="21" t="s">
        <v>7410</v>
      </c>
      <c r="F319" s="16"/>
      <c r="G319" s="7"/>
      <c r="H319" s="7"/>
      <c r="I319" s="7" t="s">
        <v>34</v>
      </c>
      <c r="J319" s="7"/>
      <c r="K319" s="7"/>
      <c r="L319" s="45"/>
      <c r="M319" s="30" t="s">
        <v>34</v>
      </c>
      <c r="N319" s="29" t="s">
        <v>34</v>
      </c>
      <c r="O319" s="29" t="s">
        <v>34</v>
      </c>
      <c r="P319" s="29" t="s">
        <v>34</v>
      </c>
      <c r="Q319" s="29" t="s">
        <v>34</v>
      </c>
      <c r="R319" s="29" t="s">
        <v>34</v>
      </c>
      <c r="S319" s="29" t="s">
        <v>34</v>
      </c>
      <c r="T319" s="29">
        <v>1</v>
      </c>
      <c r="U319" s="31"/>
      <c r="W319" s="29"/>
    </row>
    <row r="320" spans="1:23" ht="26" x14ac:dyDescent="0.35">
      <c r="A320" s="33">
        <v>319</v>
      </c>
      <c r="B320" s="21" t="s">
        <v>7408</v>
      </c>
      <c r="C320" s="29" t="s">
        <v>7409</v>
      </c>
      <c r="D320" s="29" t="s">
        <v>7409</v>
      </c>
      <c r="E320" s="21" t="s">
        <v>7408</v>
      </c>
      <c r="F320" s="16"/>
      <c r="G320" s="7"/>
      <c r="H320" s="7"/>
      <c r="I320" s="7" t="s">
        <v>34</v>
      </c>
      <c r="J320" s="7"/>
      <c r="K320" s="7"/>
      <c r="L320" s="45"/>
      <c r="M320" s="30" t="s">
        <v>34</v>
      </c>
      <c r="N320" s="29" t="s">
        <v>34</v>
      </c>
      <c r="O320" s="29" t="s">
        <v>34</v>
      </c>
      <c r="P320" s="29" t="s">
        <v>34</v>
      </c>
      <c r="Q320" s="29" t="s">
        <v>34</v>
      </c>
      <c r="R320" s="29" t="s">
        <v>34</v>
      </c>
      <c r="S320" s="29" t="s">
        <v>34</v>
      </c>
      <c r="T320" s="29">
        <v>1</v>
      </c>
      <c r="U320" s="31"/>
      <c r="W320" s="29"/>
    </row>
    <row r="321" spans="1:23" ht="26" x14ac:dyDescent="0.35">
      <c r="A321" s="33">
        <v>320</v>
      </c>
      <c r="B321" s="21" t="s">
        <v>7406</v>
      </c>
      <c r="C321" s="29" t="s">
        <v>7407</v>
      </c>
      <c r="D321" s="29" t="s">
        <v>7407</v>
      </c>
      <c r="E321" s="21" t="s">
        <v>7406</v>
      </c>
      <c r="F321" s="16"/>
      <c r="G321" s="7"/>
      <c r="H321" s="7"/>
      <c r="I321" s="7" t="s">
        <v>34</v>
      </c>
      <c r="J321" s="7"/>
      <c r="K321" s="7"/>
      <c r="L321" s="45"/>
      <c r="M321" s="30" t="s">
        <v>34</v>
      </c>
      <c r="N321" s="29" t="s">
        <v>34</v>
      </c>
      <c r="O321" s="29" t="s">
        <v>34</v>
      </c>
      <c r="P321" s="29" t="s">
        <v>34</v>
      </c>
      <c r="Q321" s="29" t="s">
        <v>34</v>
      </c>
      <c r="R321" s="29" t="s">
        <v>34</v>
      </c>
      <c r="S321" s="29" t="s">
        <v>34</v>
      </c>
      <c r="U321" s="31"/>
      <c r="W321" s="29"/>
    </row>
    <row r="322" spans="1:23" x14ac:dyDescent="0.35">
      <c r="A322" s="33">
        <v>321</v>
      </c>
      <c r="B322" s="9" t="s">
        <v>7404</v>
      </c>
      <c r="C322" s="37" t="s">
        <v>7405</v>
      </c>
      <c r="D322" s="37" t="s">
        <v>7405</v>
      </c>
      <c r="E322" s="9" t="s">
        <v>7404</v>
      </c>
      <c r="F322" s="15"/>
      <c r="G322" s="10"/>
      <c r="H322" s="10"/>
      <c r="I322" s="7"/>
      <c r="J322" s="10"/>
      <c r="K322" s="10"/>
      <c r="L322" s="47"/>
      <c r="M322" s="32"/>
      <c r="U322" s="31"/>
      <c r="W322" s="29"/>
    </row>
    <row r="323" spans="1:23" x14ac:dyDescent="0.35">
      <c r="A323" s="33">
        <v>322</v>
      </c>
      <c r="B323" s="18" t="s">
        <v>7402</v>
      </c>
      <c r="C323" s="35" t="s">
        <v>7403</v>
      </c>
      <c r="D323" s="35" t="s">
        <v>7403</v>
      </c>
      <c r="E323" s="18" t="s">
        <v>7402</v>
      </c>
      <c r="F323" s="20"/>
      <c r="G323" s="19"/>
      <c r="H323" s="19"/>
      <c r="I323" s="7"/>
      <c r="J323" s="19"/>
      <c r="K323" s="19"/>
      <c r="L323" s="46"/>
      <c r="M323" s="32"/>
      <c r="U323" s="31"/>
      <c r="W323" s="29"/>
    </row>
    <row r="324" spans="1:23" x14ac:dyDescent="0.35">
      <c r="A324" s="33">
        <v>323</v>
      </c>
      <c r="B324" s="21" t="s">
        <v>7400</v>
      </c>
      <c r="C324" s="29" t="s">
        <v>7401</v>
      </c>
      <c r="D324" s="29" t="s">
        <v>7401</v>
      </c>
      <c r="E324" s="21" t="s">
        <v>7400</v>
      </c>
      <c r="F324" s="16"/>
      <c r="G324" s="7"/>
      <c r="H324" s="7"/>
      <c r="I324" s="7" t="s">
        <v>34</v>
      </c>
      <c r="J324" s="7"/>
      <c r="K324" s="7"/>
      <c r="L324" s="45"/>
      <c r="M324" s="30" t="s">
        <v>34</v>
      </c>
      <c r="N324" s="29" t="s">
        <v>34</v>
      </c>
      <c r="O324" s="29" t="s">
        <v>34</v>
      </c>
      <c r="P324" s="29" t="s">
        <v>34</v>
      </c>
      <c r="Q324" s="29" t="s">
        <v>34</v>
      </c>
      <c r="R324" s="29" t="s">
        <v>34</v>
      </c>
      <c r="S324" s="29" t="s">
        <v>34</v>
      </c>
      <c r="U324" s="60">
        <v>1</v>
      </c>
      <c r="W324" s="29"/>
    </row>
    <row r="325" spans="1:23" ht="26" x14ac:dyDescent="0.35">
      <c r="A325" s="33">
        <v>324</v>
      </c>
      <c r="B325" s="21" t="s">
        <v>7398</v>
      </c>
      <c r="C325" s="29" t="s">
        <v>7399</v>
      </c>
      <c r="D325" s="29" t="s">
        <v>7399</v>
      </c>
      <c r="E325" s="21" t="s">
        <v>7398</v>
      </c>
      <c r="F325" s="16"/>
      <c r="G325" s="7"/>
      <c r="H325" s="7"/>
      <c r="I325" s="7" t="s">
        <v>34</v>
      </c>
      <c r="J325" s="7"/>
      <c r="K325" s="7"/>
      <c r="L325" s="45"/>
      <c r="M325" s="30" t="s">
        <v>34</v>
      </c>
      <c r="N325" s="29" t="s">
        <v>34</v>
      </c>
      <c r="O325" s="29" t="s">
        <v>34</v>
      </c>
      <c r="P325" s="29" t="s">
        <v>34</v>
      </c>
      <c r="Q325" s="29" t="s">
        <v>34</v>
      </c>
      <c r="R325" s="29" t="s">
        <v>34</v>
      </c>
      <c r="S325" s="29" t="s">
        <v>34</v>
      </c>
      <c r="U325" s="60">
        <v>1</v>
      </c>
      <c r="W325" s="29"/>
    </row>
    <row r="326" spans="1:23" ht="26" x14ac:dyDescent="0.35">
      <c r="A326" s="33">
        <v>325</v>
      </c>
      <c r="B326" s="21" t="s">
        <v>7396</v>
      </c>
      <c r="C326" s="29" t="s">
        <v>7397</v>
      </c>
      <c r="D326" s="29" t="s">
        <v>7397</v>
      </c>
      <c r="E326" s="21" t="s">
        <v>7396</v>
      </c>
      <c r="F326" s="16"/>
      <c r="G326" s="7"/>
      <c r="H326" s="7"/>
      <c r="I326" s="7" t="s">
        <v>34</v>
      </c>
      <c r="J326" s="7"/>
      <c r="K326" s="7"/>
      <c r="L326" s="45"/>
      <c r="M326" s="30" t="s">
        <v>34</v>
      </c>
      <c r="N326" s="29" t="s">
        <v>34</v>
      </c>
      <c r="O326" s="29" t="s">
        <v>34</v>
      </c>
      <c r="P326" s="29" t="s">
        <v>34</v>
      </c>
      <c r="Q326" s="29" t="s">
        <v>34</v>
      </c>
      <c r="R326" s="29" t="s">
        <v>34</v>
      </c>
      <c r="S326" s="29" t="s">
        <v>34</v>
      </c>
      <c r="U326" s="60">
        <v>1</v>
      </c>
      <c r="W326" s="29"/>
    </row>
    <row r="327" spans="1:23" ht="26" x14ac:dyDescent="0.35">
      <c r="A327" s="33">
        <v>326</v>
      </c>
      <c r="B327" s="21" t="s">
        <v>7394</v>
      </c>
      <c r="C327" s="29" t="s">
        <v>7395</v>
      </c>
      <c r="D327" s="29" t="s">
        <v>7395</v>
      </c>
      <c r="E327" s="21" t="s">
        <v>7394</v>
      </c>
      <c r="F327" s="16"/>
      <c r="G327" s="7"/>
      <c r="H327" s="7"/>
      <c r="I327" s="7" t="s">
        <v>34</v>
      </c>
      <c r="J327" s="7"/>
      <c r="K327" s="7"/>
      <c r="L327" s="45"/>
      <c r="M327" s="30" t="s">
        <v>34</v>
      </c>
      <c r="N327" s="29" t="s">
        <v>34</v>
      </c>
      <c r="O327" s="29" t="s">
        <v>34</v>
      </c>
      <c r="P327" s="29" t="s">
        <v>34</v>
      </c>
      <c r="Q327" s="29" t="s">
        <v>34</v>
      </c>
      <c r="R327" s="29" t="s">
        <v>34</v>
      </c>
      <c r="S327" s="29" t="s">
        <v>34</v>
      </c>
      <c r="U327" s="60">
        <v>1</v>
      </c>
      <c r="W327" s="29"/>
    </row>
    <row r="328" spans="1:23" ht="26" x14ac:dyDescent="0.35">
      <c r="A328" s="33">
        <v>327</v>
      </c>
      <c r="B328" s="21" t="s">
        <v>7392</v>
      </c>
      <c r="C328" s="29" t="s">
        <v>7393</v>
      </c>
      <c r="D328" s="29" t="s">
        <v>7393</v>
      </c>
      <c r="E328" s="21" t="s">
        <v>7392</v>
      </c>
      <c r="F328" s="16"/>
      <c r="G328" s="7"/>
      <c r="H328" s="7"/>
      <c r="I328" s="7" t="s">
        <v>34</v>
      </c>
      <c r="J328" s="7"/>
      <c r="K328" s="7"/>
      <c r="L328" s="45"/>
      <c r="M328" s="30" t="s">
        <v>34</v>
      </c>
      <c r="N328" s="29" t="s">
        <v>34</v>
      </c>
      <c r="O328" s="29" t="s">
        <v>34</v>
      </c>
      <c r="P328" s="29" t="s">
        <v>34</v>
      </c>
      <c r="Q328" s="29" t="s">
        <v>34</v>
      </c>
      <c r="R328" s="29" t="s">
        <v>34</v>
      </c>
      <c r="S328" s="29" t="s">
        <v>34</v>
      </c>
      <c r="U328" s="60">
        <v>1</v>
      </c>
      <c r="W328" s="29"/>
    </row>
    <row r="329" spans="1:23" ht="26" x14ac:dyDescent="0.35">
      <c r="A329" s="33">
        <v>328</v>
      </c>
      <c r="B329" s="21" t="s">
        <v>7390</v>
      </c>
      <c r="C329" s="29" t="s">
        <v>7391</v>
      </c>
      <c r="D329" s="29" t="s">
        <v>7391</v>
      </c>
      <c r="E329" s="21" t="s">
        <v>7390</v>
      </c>
      <c r="F329" s="16"/>
      <c r="G329" s="7"/>
      <c r="H329" s="7"/>
      <c r="I329" s="7" t="s">
        <v>34</v>
      </c>
      <c r="J329" s="7"/>
      <c r="K329" s="7"/>
      <c r="L329" s="45"/>
      <c r="M329" s="30" t="s">
        <v>34</v>
      </c>
      <c r="N329" s="29" t="s">
        <v>34</v>
      </c>
      <c r="O329" s="29" t="s">
        <v>34</v>
      </c>
      <c r="P329" s="29" t="s">
        <v>34</v>
      </c>
      <c r="Q329" s="29" t="s">
        <v>34</v>
      </c>
      <c r="R329" s="29" t="s">
        <v>34</v>
      </c>
      <c r="S329" s="29" t="s">
        <v>34</v>
      </c>
      <c r="U329" s="60">
        <v>1</v>
      </c>
      <c r="W329" s="29"/>
    </row>
    <row r="330" spans="1:23" ht="39" x14ac:dyDescent="0.35">
      <c r="A330" s="33">
        <v>329</v>
      </c>
      <c r="B330" s="21" t="s">
        <v>7388</v>
      </c>
      <c r="C330" s="29" t="s">
        <v>7389</v>
      </c>
      <c r="D330" s="29" t="s">
        <v>7389</v>
      </c>
      <c r="E330" s="21" t="s">
        <v>7388</v>
      </c>
      <c r="F330" s="16"/>
      <c r="G330" s="7"/>
      <c r="H330" s="7"/>
      <c r="I330" s="7" t="s">
        <v>34</v>
      </c>
      <c r="J330" s="7"/>
      <c r="K330" s="7"/>
      <c r="L330" s="45"/>
      <c r="M330" s="30" t="s">
        <v>34</v>
      </c>
      <c r="N330" s="29" t="s">
        <v>34</v>
      </c>
      <c r="O330" s="29" t="s">
        <v>34</v>
      </c>
      <c r="P330" s="29" t="s">
        <v>34</v>
      </c>
      <c r="Q330" s="29" t="s">
        <v>34</v>
      </c>
      <c r="R330" s="29" t="s">
        <v>34</v>
      </c>
      <c r="S330" s="29" t="s">
        <v>34</v>
      </c>
      <c r="U330" s="60">
        <v>1</v>
      </c>
      <c r="W330" s="29"/>
    </row>
    <row r="331" spans="1:23" ht="52" x14ac:dyDescent="0.35">
      <c r="A331" s="33">
        <v>330</v>
      </c>
      <c r="B331" s="21" t="s">
        <v>7386</v>
      </c>
      <c r="C331" s="29" t="s">
        <v>7387</v>
      </c>
      <c r="D331" s="29" t="s">
        <v>7387</v>
      </c>
      <c r="E331" s="21" t="s">
        <v>7386</v>
      </c>
      <c r="F331" s="16"/>
      <c r="G331" s="7"/>
      <c r="H331" s="7"/>
      <c r="I331" s="7" t="s">
        <v>34</v>
      </c>
      <c r="J331" s="7"/>
      <c r="K331" s="7"/>
      <c r="L331" s="45"/>
      <c r="M331" s="30" t="s">
        <v>34</v>
      </c>
      <c r="N331" s="29" t="s">
        <v>34</v>
      </c>
      <c r="O331" s="29" t="s">
        <v>34</v>
      </c>
      <c r="P331" s="29" t="s">
        <v>34</v>
      </c>
      <c r="Q331" s="29" t="s">
        <v>34</v>
      </c>
      <c r="R331" s="29" t="s">
        <v>34</v>
      </c>
      <c r="U331" s="60">
        <v>1</v>
      </c>
      <c r="W331" s="29"/>
    </row>
    <row r="332" spans="1:23" ht="39" x14ac:dyDescent="0.35">
      <c r="A332" s="33">
        <v>331</v>
      </c>
      <c r="B332" s="21" t="s">
        <v>7384</v>
      </c>
      <c r="C332" s="29" t="s">
        <v>7385</v>
      </c>
      <c r="D332" s="29" t="s">
        <v>7385</v>
      </c>
      <c r="E332" s="21" t="s">
        <v>7384</v>
      </c>
      <c r="F332" s="16"/>
      <c r="G332" s="7"/>
      <c r="H332" s="7"/>
      <c r="I332" s="7" t="s">
        <v>34</v>
      </c>
      <c r="J332" s="7"/>
      <c r="K332" s="7"/>
      <c r="L332" s="45"/>
      <c r="M332" s="30" t="s">
        <v>34</v>
      </c>
      <c r="N332" s="29" t="s">
        <v>34</v>
      </c>
      <c r="O332" s="29" t="s">
        <v>34</v>
      </c>
      <c r="P332" s="29" t="s">
        <v>34</v>
      </c>
      <c r="Q332" s="29" t="s">
        <v>34</v>
      </c>
      <c r="R332" s="29" t="s">
        <v>34</v>
      </c>
      <c r="S332" s="29" t="s">
        <v>34</v>
      </c>
      <c r="U332" s="60">
        <v>1</v>
      </c>
      <c r="W332" s="29"/>
    </row>
    <row r="333" spans="1:23" ht="78" x14ac:dyDescent="0.35">
      <c r="A333" s="33">
        <v>332</v>
      </c>
      <c r="B333" s="21" t="s">
        <v>7382</v>
      </c>
      <c r="C333" s="29" t="s">
        <v>7383</v>
      </c>
      <c r="D333" s="29" t="s">
        <v>7383</v>
      </c>
      <c r="E333" s="21" t="s">
        <v>7382</v>
      </c>
      <c r="F333" s="16"/>
      <c r="G333" s="7"/>
      <c r="H333" s="7"/>
      <c r="I333" s="7" t="s">
        <v>34</v>
      </c>
      <c r="J333" s="7"/>
      <c r="K333" s="7"/>
      <c r="L333" s="45"/>
      <c r="M333" s="30" t="s">
        <v>34</v>
      </c>
      <c r="N333" s="29" t="s">
        <v>34</v>
      </c>
      <c r="O333" s="29" t="s">
        <v>34</v>
      </c>
      <c r="P333" s="29" t="s">
        <v>34</v>
      </c>
      <c r="Q333" s="29" t="s">
        <v>34</v>
      </c>
      <c r="R333" s="29" t="s">
        <v>34</v>
      </c>
      <c r="S333" s="29" t="s">
        <v>34</v>
      </c>
      <c r="U333" s="60">
        <v>1</v>
      </c>
      <c r="W333" s="29"/>
    </row>
    <row r="334" spans="1:23" x14ac:dyDescent="0.35">
      <c r="A334" s="33">
        <v>333</v>
      </c>
      <c r="B334" s="9" t="s">
        <v>7380</v>
      </c>
      <c r="C334" s="37" t="s">
        <v>7381</v>
      </c>
      <c r="D334" s="37" t="s">
        <v>7381</v>
      </c>
      <c r="E334" s="9" t="s">
        <v>7380</v>
      </c>
      <c r="F334" s="15"/>
      <c r="G334" s="10"/>
      <c r="H334" s="10"/>
      <c r="I334" s="7"/>
      <c r="J334" s="10"/>
      <c r="K334" s="10"/>
      <c r="L334" s="47"/>
      <c r="M334" s="32"/>
      <c r="U334" s="31"/>
      <c r="W334" s="29"/>
    </row>
    <row r="335" spans="1:23" x14ac:dyDescent="0.35">
      <c r="A335" s="33">
        <v>334</v>
      </c>
      <c r="B335" s="18" t="s">
        <v>7378</v>
      </c>
      <c r="C335" s="35" t="s">
        <v>7379</v>
      </c>
      <c r="D335" s="35" t="s">
        <v>7379</v>
      </c>
      <c r="E335" s="18" t="s">
        <v>7378</v>
      </c>
      <c r="F335" s="20"/>
      <c r="G335" s="19"/>
      <c r="H335" s="19"/>
      <c r="I335" s="7"/>
      <c r="J335" s="19"/>
      <c r="K335" s="19"/>
      <c r="L335" s="46"/>
      <c r="M335" s="32"/>
      <c r="U335" s="31"/>
      <c r="W335" s="29"/>
    </row>
    <row r="336" spans="1:23" ht="52" x14ac:dyDescent="0.35">
      <c r="A336" s="33">
        <v>335</v>
      </c>
      <c r="B336" s="21" t="s">
        <v>7376</v>
      </c>
      <c r="C336" s="29" t="s">
        <v>7377</v>
      </c>
      <c r="D336" s="29" t="s">
        <v>7377</v>
      </c>
      <c r="E336" s="21" t="s">
        <v>7376</v>
      </c>
      <c r="F336" s="16"/>
      <c r="G336" s="7"/>
      <c r="H336" s="7"/>
      <c r="I336" s="7" t="s">
        <v>34</v>
      </c>
      <c r="J336" s="7"/>
      <c r="K336" s="7"/>
      <c r="L336" s="45"/>
      <c r="M336" s="30" t="s">
        <v>34</v>
      </c>
      <c r="N336" s="29" t="s">
        <v>34</v>
      </c>
      <c r="O336" s="29" t="s">
        <v>34</v>
      </c>
      <c r="P336" s="29" t="s">
        <v>34</v>
      </c>
      <c r="Q336" s="29" t="s">
        <v>34</v>
      </c>
      <c r="R336" s="29" t="s">
        <v>34</v>
      </c>
      <c r="S336" s="29" t="s">
        <v>34</v>
      </c>
      <c r="T336" s="29">
        <v>1</v>
      </c>
      <c r="U336" s="31"/>
      <c r="W336" s="29"/>
    </row>
    <row r="337" spans="1:23" x14ac:dyDescent="0.35">
      <c r="A337" s="33">
        <v>336</v>
      </c>
      <c r="B337" s="18" t="s">
        <v>7374</v>
      </c>
      <c r="C337" s="35" t="s">
        <v>7375</v>
      </c>
      <c r="D337" s="35" t="s">
        <v>7375</v>
      </c>
      <c r="E337" s="18" t="s">
        <v>7374</v>
      </c>
      <c r="F337" s="20"/>
      <c r="G337" s="19"/>
      <c r="H337" s="19"/>
      <c r="I337" s="7"/>
      <c r="J337" s="19"/>
      <c r="K337" s="19"/>
      <c r="L337" s="46"/>
      <c r="M337" s="32"/>
      <c r="U337" s="31"/>
      <c r="W337" s="29"/>
    </row>
    <row r="338" spans="1:23" x14ac:dyDescent="0.35">
      <c r="A338" s="33">
        <v>337</v>
      </c>
      <c r="B338" s="21" t="s">
        <v>7372</v>
      </c>
      <c r="C338" s="29" t="s">
        <v>7373</v>
      </c>
      <c r="D338" s="29" t="s">
        <v>7373</v>
      </c>
      <c r="E338" s="21" t="s">
        <v>7372</v>
      </c>
      <c r="F338" s="16"/>
      <c r="G338" s="7"/>
      <c r="H338" s="7"/>
      <c r="I338" s="7" t="s">
        <v>34</v>
      </c>
      <c r="J338" s="7"/>
      <c r="K338" s="7"/>
      <c r="L338" s="45"/>
      <c r="M338" s="30" t="s">
        <v>34</v>
      </c>
      <c r="O338" s="29" t="s">
        <v>34</v>
      </c>
      <c r="P338" s="29" t="s">
        <v>34</v>
      </c>
      <c r="U338" s="31"/>
      <c r="W338" s="29"/>
    </row>
    <row r="339" spans="1:23" ht="26" x14ac:dyDescent="0.35">
      <c r="A339" s="33">
        <v>338</v>
      </c>
      <c r="B339" s="21" t="s">
        <v>7370</v>
      </c>
      <c r="C339" s="29" t="s">
        <v>7371</v>
      </c>
      <c r="D339" s="29" t="s">
        <v>7371</v>
      </c>
      <c r="E339" s="21" t="s">
        <v>7370</v>
      </c>
      <c r="F339" s="16"/>
      <c r="G339" s="7"/>
      <c r="H339" s="7"/>
      <c r="I339" s="7" t="s">
        <v>34</v>
      </c>
      <c r="J339" s="7"/>
      <c r="K339" s="7"/>
      <c r="L339" s="45"/>
      <c r="M339" s="30" t="s">
        <v>34</v>
      </c>
      <c r="O339" s="29" t="s">
        <v>34</v>
      </c>
      <c r="P339" s="29" t="s">
        <v>34</v>
      </c>
      <c r="U339" s="31"/>
      <c r="W339" s="29"/>
    </row>
    <row r="340" spans="1:23" ht="26" x14ac:dyDescent="0.35">
      <c r="A340" s="33">
        <v>339</v>
      </c>
      <c r="B340" s="21" t="s">
        <v>7368</v>
      </c>
      <c r="C340" s="29" t="s">
        <v>7369</v>
      </c>
      <c r="D340" s="29" t="s">
        <v>7369</v>
      </c>
      <c r="E340" s="21" t="s">
        <v>7368</v>
      </c>
      <c r="F340" s="16"/>
      <c r="G340" s="7"/>
      <c r="H340" s="7"/>
      <c r="I340" s="7" t="s">
        <v>34</v>
      </c>
      <c r="J340" s="7"/>
      <c r="K340" s="7"/>
      <c r="L340" s="45"/>
      <c r="M340" s="30" t="s">
        <v>34</v>
      </c>
      <c r="N340" s="29" t="s">
        <v>34</v>
      </c>
      <c r="O340" s="29" t="s">
        <v>34</v>
      </c>
      <c r="P340" s="29" t="s">
        <v>34</v>
      </c>
      <c r="Q340" s="29" t="s">
        <v>34</v>
      </c>
      <c r="U340" s="31"/>
      <c r="W340" s="29"/>
    </row>
    <row r="341" spans="1:23" ht="26" x14ac:dyDescent="0.35">
      <c r="A341" s="33">
        <v>340</v>
      </c>
      <c r="B341" s="21" t="s">
        <v>7366</v>
      </c>
      <c r="C341" s="29" t="s">
        <v>7367</v>
      </c>
      <c r="D341" s="29" t="s">
        <v>7367</v>
      </c>
      <c r="E341" s="21" t="s">
        <v>7366</v>
      </c>
      <c r="F341" s="16"/>
      <c r="G341" s="7"/>
      <c r="H341" s="7"/>
      <c r="I341" s="7" t="s">
        <v>34</v>
      </c>
      <c r="J341" s="7"/>
      <c r="K341" s="7"/>
      <c r="L341" s="45"/>
      <c r="M341" s="30" t="s">
        <v>34</v>
      </c>
      <c r="O341" s="29" t="s">
        <v>34</v>
      </c>
      <c r="P341" s="29" t="s">
        <v>34</v>
      </c>
      <c r="U341" s="31"/>
      <c r="W341" s="29"/>
    </row>
    <row r="342" spans="1:23" ht="26" x14ac:dyDescent="0.35">
      <c r="A342" s="33">
        <v>341</v>
      </c>
      <c r="B342" s="21" t="s">
        <v>7364</v>
      </c>
      <c r="C342" s="29" t="s">
        <v>7365</v>
      </c>
      <c r="D342" s="29" t="s">
        <v>7365</v>
      </c>
      <c r="E342" s="21" t="s">
        <v>7364</v>
      </c>
      <c r="F342" s="16"/>
      <c r="G342" s="7"/>
      <c r="H342" s="7"/>
      <c r="I342" s="7" t="s">
        <v>34</v>
      </c>
      <c r="J342" s="7"/>
      <c r="K342" s="7"/>
      <c r="L342" s="45"/>
      <c r="M342" s="30" t="s">
        <v>34</v>
      </c>
      <c r="N342" s="29" t="s">
        <v>34</v>
      </c>
      <c r="O342" s="29" t="s">
        <v>34</v>
      </c>
      <c r="P342" s="29" t="s">
        <v>34</v>
      </c>
      <c r="Q342" s="29" t="s">
        <v>34</v>
      </c>
      <c r="U342" s="31"/>
      <c r="W342" s="29"/>
    </row>
    <row r="343" spans="1:23" ht="26" x14ac:dyDescent="0.35">
      <c r="A343" s="33">
        <v>342</v>
      </c>
      <c r="B343" s="21" t="s">
        <v>7362</v>
      </c>
      <c r="C343" s="29" t="s">
        <v>7363</v>
      </c>
      <c r="D343" s="29" t="s">
        <v>7363</v>
      </c>
      <c r="E343" s="21" t="s">
        <v>7362</v>
      </c>
      <c r="F343" s="16"/>
      <c r="G343" s="7"/>
      <c r="H343" s="7"/>
      <c r="I343" s="7" t="s">
        <v>34</v>
      </c>
      <c r="J343" s="7"/>
      <c r="K343" s="7"/>
      <c r="L343" s="45"/>
      <c r="M343" s="30" t="s">
        <v>34</v>
      </c>
      <c r="O343" s="29" t="s">
        <v>34</v>
      </c>
      <c r="P343" s="29" t="s">
        <v>34</v>
      </c>
      <c r="U343" s="31"/>
      <c r="W343" s="29"/>
    </row>
    <row r="344" spans="1:23" x14ac:dyDescent="0.35">
      <c r="A344" s="33">
        <v>343</v>
      </c>
      <c r="B344" s="21" t="s">
        <v>7360</v>
      </c>
      <c r="C344" s="29" t="s">
        <v>7361</v>
      </c>
      <c r="D344" s="29" t="s">
        <v>7361</v>
      </c>
      <c r="E344" s="21" t="s">
        <v>7360</v>
      </c>
      <c r="F344" s="16"/>
      <c r="G344" s="7"/>
      <c r="H344" s="7"/>
      <c r="I344" s="7" t="s">
        <v>34</v>
      </c>
      <c r="J344" s="7"/>
      <c r="K344" s="7"/>
      <c r="L344" s="45"/>
      <c r="M344" s="30" t="s">
        <v>34</v>
      </c>
      <c r="N344" s="29" t="s">
        <v>34</v>
      </c>
      <c r="O344" s="29" t="s">
        <v>34</v>
      </c>
      <c r="P344" s="29" t="s">
        <v>34</v>
      </c>
      <c r="Q344" s="29" t="s">
        <v>34</v>
      </c>
      <c r="U344" s="31"/>
      <c r="W344" s="29"/>
    </row>
    <row r="345" spans="1:23" ht="26" x14ac:dyDescent="0.35">
      <c r="A345" s="33">
        <v>344</v>
      </c>
      <c r="B345" s="21" t="s">
        <v>7358</v>
      </c>
      <c r="C345" s="29" t="s">
        <v>7359</v>
      </c>
      <c r="D345" s="29" t="s">
        <v>7359</v>
      </c>
      <c r="E345" s="21" t="s">
        <v>7358</v>
      </c>
      <c r="F345" s="16"/>
      <c r="G345" s="7"/>
      <c r="H345" s="7"/>
      <c r="I345" s="7" t="s">
        <v>34</v>
      </c>
      <c r="J345" s="7"/>
      <c r="K345" s="7"/>
      <c r="L345" s="45"/>
      <c r="M345" s="30" t="s">
        <v>34</v>
      </c>
      <c r="N345" s="29" t="s">
        <v>34</v>
      </c>
      <c r="O345" s="29" t="s">
        <v>34</v>
      </c>
      <c r="P345" s="29" t="s">
        <v>34</v>
      </c>
      <c r="Q345" s="29" t="s">
        <v>34</v>
      </c>
      <c r="U345" s="31"/>
      <c r="W345" s="29"/>
    </row>
    <row r="346" spans="1:23" ht="52" x14ac:dyDescent="0.35">
      <c r="A346" s="33">
        <v>345</v>
      </c>
      <c r="B346" s="21" t="s">
        <v>7356</v>
      </c>
      <c r="C346" s="29" t="s">
        <v>7357</v>
      </c>
      <c r="D346" s="29" t="s">
        <v>7357</v>
      </c>
      <c r="E346" s="21" t="s">
        <v>7356</v>
      </c>
      <c r="F346" s="16"/>
      <c r="G346" s="7"/>
      <c r="H346" s="7"/>
      <c r="I346" s="7" t="s">
        <v>34</v>
      </c>
      <c r="J346" s="7"/>
      <c r="K346" s="7"/>
      <c r="L346" s="45"/>
      <c r="M346" s="30" t="s">
        <v>34</v>
      </c>
      <c r="N346" s="29" t="s">
        <v>34</v>
      </c>
      <c r="O346" s="29" t="s">
        <v>34</v>
      </c>
      <c r="P346" s="29" t="s">
        <v>34</v>
      </c>
      <c r="Q346" s="29" t="s">
        <v>34</v>
      </c>
      <c r="U346" s="31"/>
      <c r="W346" s="29"/>
    </row>
    <row r="347" spans="1:23" x14ac:dyDescent="0.35">
      <c r="A347" s="33">
        <v>346</v>
      </c>
      <c r="B347" s="18" t="s">
        <v>7354</v>
      </c>
      <c r="C347" s="35" t="s">
        <v>7355</v>
      </c>
      <c r="D347" s="35" t="s">
        <v>7355</v>
      </c>
      <c r="E347" s="18" t="s">
        <v>7354</v>
      </c>
      <c r="F347" s="20"/>
      <c r="G347" s="19"/>
      <c r="H347" s="19"/>
      <c r="I347" s="7"/>
      <c r="J347" s="19"/>
      <c r="K347" s="19"/>
      <c r="L347" s="46"/>
      <c r="M347" s="32"/>
      <c r="U347" s="31"/>
      <c r="W347" s="29"/>
    </row>
    <row r="348" spans="1:23" x14ac:dyDescent="0.35">
      <c r="A348" s="33">
        <v>347</v>
      </c>
      <c r="B348" s="21" t="s">
        <v>7352</v>
      </c>
      <c r="C348" s="29" t="s">
        <v>7353</v>
      </c>
      <c r="D348" s="29" t="s">
        <v>7353</v>
      </c>
      <c r="E348" s="21" t="s">
        <v>7352</v>
      </c>
      <c r="F348" s="16"/>
      <c r="G348" s="7"/>
      <c r="H348" s="7"/>
      <c r="I348" s="7" t="s">
        <v>34</v>
      </c>
      <c r="J348" s="7"/>
      <c r="K348" s="7"/>
      <c r="L348" s="45"/>
      <c r="M348" s="30" t="s">
        <v>34</v>
      </c>
      <c r="N348" s="29" t="s">
        <v>34</v>
      </c>
      <c r="O348" s="29" t="s">
        <v>34</v>
      </c>
      <c r="P348" s="29" t="s">
        <v>34</v>
      </c>
      <c r="Q348" s="29" t="s">
        <v>34</v>
      </c>
      <c r="U348" s="31"/>
      <c r="W348" s="29"/>
    </row>
    <row r="349" spans="1:23" x14ac:dyDescent="0.35">
      <c r="A349" s="33">
        <v>348</v>
      </c>
      <c r="B349" s="21" t="s">
        <v>7350</v>
      </c>
      <c r="C349" s="29" t="s">
        <v>7351</v>
      </c>
      <c r="D349" s="29" t="s">
        <v>7351</v>
      </c>
      <c r="E349" s="21" t="s">
        <v>7350</v>
      </c>
      <c r="F349" s="16"/>
      <c r="G349" s="7"/>
      <c r="H349" s="7"/>
      <c r="I349" s="7" t="s">
        <v>34</v>
      </c>
      <c r="J349" s="7"/>
      <c r="K349" s="7"/>
      <c r="L349" s="45"/>
      <c r="M349" s="30" t="s">
        <v>34</v>
      </c>
      <c r="N349" s="29" t="s">
        <v>34</v>
      </c>
      <c r="O349" s="29" t="s">
        <v>34</v>
      </c>
      <c r="P349" s="29" t="s">
        <v>34</v>
      </c>
      <c r="Q349" s="29" t="s">
        <v>34</v>
      </c>
      <c r="U349" s="31"/>
      <c r="W349" s="29"/>
    </row>
    <row r="350" spans="1:23" ht="26" x14ac:dyDescent="0.35">
      <c r="A350" s="33">
        <v>349</v>
      </c>
      <c r="B350" s="21" t="s">
        <v>7348</v>
      </c>
      <c r="C350" s="29" t="s">
        <v>7349</v>
      </c>
      <c r="D350" s="29" t="s">
        <v>7349</v>
      </c>
      <c r="E350" s="21" t="s">
        <v>7348</v>
      </c>
      <c r="F350" s="16"/>
      <c r="G350" s="7"/>
      <c r="H350" s="7"/>
      <c r="I350" s="7" t="s">
        <v>34</v>
      </c>
      <c r="J350" s="7"/>
      <c r="K350" s="7"/>
      <c r="L350" s="45"/>
      <c r="M350" s="30" t="s">
        <v>34</v>
      </c>
      <c r="N350" s="29" t="s">
        <v>34</v>
      </c>
      <c r="O350" s="29" t="s">
        <v>34</v>
      </c>
      <c r="P350" s="29" t="s">
        <v>34</v>
      </c>
      <c r="Q350" s="29" t="s">
        <v>34</v>
      </c>
      <c r="U350" s="31"/>
      <c r="W350" s="29"/>
    </row>
    <row r="351" spans="1:23" x14ac:dyDescent="0.35">
      <c r="A351" s="33">
        <v>350</v>
      </c>
      <c r="B351" s="21" t="s">
        <v>7346</v>
      </c>
      <c r="C351" s="29" t="s">
        <v>7347</v>
      </c>
      <c r="D351" s="29" t="s">
        <v>7347</v>
      </c>
      <c r="E351" s="21" t="s">
        <v>7346</v>
      </c>
      <c r="F351" s="16"/>
      <c r="G351" s="7"/>
      <c r="H351" s="7"/>
      <c r="I351" s="7" t="s">
        <v>34</v>
      </c>
      <c r="J351" s="7"/>
      <c r="K351" s="7"/>
      <c r="L351" s="45"/>
      <c r="M351" s="30" t="s">
        <v>34</v>
      </c>
      <c r="N351" s="29" t="s">
        <v>34</v>
      </c>
      <c r="O351" s="29" t="s">
        <v>34</v>
      </c>
      <c r="P351" s="29" t="s">
        <v>34</v>
      </c>
      <c r="Q351" s="29" t="s">
        <v>34</v>
      </c>
      <c r="U351" s="31"/>
      <c r="W351" s="29"/>
    </row>
    <row r="352" spans="1:23" x14ac:dyDescent="0.35">
      <c r="A352" s="33">
        <v>351</v>
      </c>
      <c r="B352" s="21" t="s">
        <v>7344</v>
      </c>
      <c r="C352" s="29" t="s">
        <v>7345</v>
      </c>
      <c r="D352" s="29" t="s">
        <v>7345</v>
      </c>
      <c r="E352" s="21" t="s">
        <v>7344</v>
      </c>
      <c r="F352" s="16"/>
      <c r="G352" s="7"/>
      <c r="H352" s="7"/>
      <c r="I352" s="7" t="s">
        <v>34</v>
      </c>
      <c r="J352" s="7"/>
      <c r="K352" s="7"/>
      <c r="L352" s="45"/>
      <c r="M352" s="30" t="s">
        <v>34</v>
      </c>
      <c r="N352" s="29" t="s">
        <v>34</v>
      </c>
      <c r="O352" s="29" t="s">
        <v>34</v>
      </c>
      <c r="P352" s="29" t="s">
        <v>34</v>
      </c>
      <c r="Q352" s="29" t="s">
        <v>34</v>
      </c>
      <c r="U352" s="31"/>
      <c r="W352" s="29"/>
    </row>
    <row r="353" spans="1:23" x14ac:dyDescent="0.35">
      <c r="A353" s="33">
        <v>352</v>
      </c>
      <c r="B353" s="21" t="s">
        <v>7342</v>
      </c>
      <c r="C353" s="29" t="s">
        <v>7343</v>
      </c>
      <c r="D353" s="29" t="s">
        <v>7343</v>
      </c>
      <c r="E353" s="21" t="s">
        <v>7342</v>
      </c>
      <c r="F353" s="16"/>
      <c r="G353" s="7"/>
      <c r="H353" s="7"/>
      <c r="I353" s="7" t="s">
        <v>34</v>
      </c>
      <c r="J353" s="7"/>
      <c r="K353" s="7"/>
      <c r="L353" s="45"/>
      <c r="M353" s="30" t="s">
        <v>34</v>
      </c>
      <c r="N353" s="29" t="s">
        <v>34</v>
      </c>
      <c r="O353" s="29" t="s">
        <v>34</v>
      </c>
      <c r="P353" s="29" t="s">
        <v>34</v>
      </c>
      <c r="Q353" s="29" t="s">
        <v>34</v>
      </c>
      <c r="U353" s="31"/>
      <c r="W353" s="29"/>
    </row>
    <row r="354" spans="1:23" x14ac:dyDescent="0.35">
      <c r="A354" s="33">
        <v>353</v>
      </c>
      <c r="B354" s="21" t="s">
        <v>7340</v>
      </c>
      <c r="C354" s="29" t="s">
        <v>7341</v>
      </c>
      <c r="D354" s="29" t="s">
        <v>7341</v>
      </c>
      <c r="E354" s="21" t="s">
        <v>7340</v>
      </c>
      <c r="F354" s="16"/>
      <c r="G354" s="7"/>
      <c r="H354" s="7"/>
      <c r="I354" s="7" t="s">
        <v>34</v>
      </c>
      <c r="J354" s="7"/>
      <c r="K354" s="7"/>
      <c r="L354" s="45"/>
      <c r="M354" s="30" t="s">
        <v>34</v>
      </c>
      <c r="N354" s="29" t="s">
        <v>34</v>
      </c>
      <c r="O354" s="29" t="s">
        <v>34</v>
      </c>
      <c r="P354" s="29" t="s">
        <v>34</v>
      </c>
      <c r="Q354" s="29" t="s">
        <v>34</v>
      </c>
      <c r="U354" s="31"/>
      <c r="W354" s="29"/>
    </row>
    <row r="355" spans="1:23" x14ac:dyDescent="0.35">
      <c r="A355" s="33">
        <v>354</v>
      </c>
      <c r="B355" s="21" t="s">
        <v>7338</v>
      </c>
      <c r="C355" s="29" t="s">
        <v>7339</v>
      </c>
      <c r="D355" s="29" t="s">
        <v>7339</v>
      </c>
      <c r="E355" s="21" t="s">
        <v>7338</v>
      </c>
      <c r="F355" s="16"/>
      <c r="G355" s="7"/>
      <c r="H355" s="7"/>
      <c r="I355" s="7" t="s">
        <v>34</v>
      </c>
      <c r="J355" s="7"/>
      <c r="K355" s="7"/>
      <c r="L355" s="45"/>
      <c r="M355" s="30" t="s">
        <v>34</v>
      </c>
      <c r="N355" s="29" t="s">
        <v>34</v>
      </c>
      <c r="O355" s="29" t="s">
        <v>34</v>
      </c>
      <c r="P355" s="29" t="s">
        <v>34</v>
      </c>
      <c r="Q355" s="29" t="s">
        <v>34</v>
      </c>
      <c r="U355" s="31"/>
      <c r="W355" s="29"/>
    </row>
    <row r="356" spans="1:23" x14ac:dyDescent="0.35">
      <c r="A356" s="33">
        <v>355</v>
      </c>
      <c r="B356" s="21" t="s">
        <v>7336</v>
      </c>
      <c r="C356" s="29" t="s">
        <v>7337</v>
      </c>
      <c r="D356" s="29" t="s">
        <v>7337</v>
      </c>
      <c r="E356" s="21" t="s">
        <v>7336</v>
      </c>
      <c r="F356" s="16"/>
      <c r="G356" s="7"/>
      <c r="H356" s="7"/>
      <c r="I356" s="7" t="s">
        <v>34</v>
      </c>
      <c r="J356" s="7"/>
      <c r="K356" s="7"/>
      <c r="L356" s="45"/>
      <c r="M356" s="30" t="s">
        <v>34</v>
      </c>
      <c r="N356" s="29" t="s">
        <v>34</v>
      </c>
      <c r="O356" s="29" t="s">
        <v>34</v>
      </c>
      <c r="P356" s="29" t="s">
        <v>34</v>
      </c>
      <c r="Q356" s="29" t="s">
        <v>34</v>
      </c>
      <c r="U356" s="31"/>
      <c r="W356" s="29"/>
    </row>
    <row r="357" spans="1:23" ht="26" x14ac:dyDescent="0.35">
      <c r="A357" s="33">
        <v>356</v>
      </c>
      <c r="B357" s="21" t="s">
        <v>7334</v>
      </c>
      <c r="C357" s="29" t="s">
        <v>7335</v>
      </c>
      <c r="D357" s="29" t="s">
        <v>7335</v>
      </c>
      <c r="E357" s="21" t="s">
        <v>7334</v>
      </c>
      <c r="F357" s="16"/>
      <c r="G357" s="7"/>
      <c r="H357" s="7"/>
      <c r="I357" s="7" t="s">
        <v>34</v>
      </c>
      <c r="J357" s="7"/>
      <c r="K357" s="7"/>
      <c r="L357" s="45"/>
      <c r="M357" s="30" t="s">
        <v>34</v>
      </c>
      <c r="N357" s="29" t="s">
        <v>34</v>
      </c>
      <c r="O357" s="29" t="s">
        <v>34</v>
      </c>
      <c r="P357" s="29" t="s">
        <v>34</v>
      </c>
      <c r="Q357" s="29" t="s">
        <v>34</v>
      </c>
      <c r="U357" s="31"/>
      <c r="W357" s="29"/>
    </row>
    <row r="358" spans="1:23" ht="39" x14ac:dyDescent="0.35">
      <c r="A358" s="33">
        <v>357</v>
      </c>
      <c r="B358" s="21" t="s">
        <v>7332</v>
      </c>
      <c r="C358" s="29" t="s">
        <v>7333</v>
      </c>
      <c r="D358" s="29" t="s">
        <v>7333</v>
      </c>
      <c r="E358" s="21" t="s">
        <v>7332</v>
      </c>
      <c r="F358" s="16"/>
      <c r="G358" s="7"/>
      <c r="H358" s="7"/>
      <c r="I358" s="7" t="s">
        <v>34</v>
      </c>
      <c r="J358" s="7"/>
      <c r="K358" s="7"/>
      <c r="L358" s="45"/>
      <c r="M358" s="30" t="s">
        <v>34</v>
      </c>
      <c r="N358" s="29" t="s">
        <v>34</v>
      </c>
      <c r="O358" s="29" t="s">
        <v>34</v>
      </c>
      <c r="P358" s="29" t="s">
        <v>34</v>
      </c>
      <c r="Q358" s="29" t="s">
        <v>34</v>
      </c>
      <c r="U358" s="31"/>
      <c r="W358" s="29"/>
    </row>
    <row r="359" spans="1:23" x14ac:dyDescent="0.35">
      <c r="A359" s="33">
        <v>358</v>
      </c>
      <c r="B359" s="21" t="s">
        <v>7330</v>
      </c>
      <c r="C359" s="29" t="s">
        <v>7331</v>
      </c>
      <c r="D359" s="29" t="s">
        <v>7331</v>
      </c>
      <c r="E359" s="21" t="s">
        <v>7330</v>
      </c>
      <c r="F359" s="16"/>
      <c r="G359" s="7"/>
      <c r="H359" s="7"/>
      <c r="I359" s="7" t="s">
        <v>34</v>
      </c>
      <c r="J359" s="7"/>
      <c r="K359" s="7"/>
      <c r="L359" s="45"/>
      <c r="M359" s="30" t="s">
        <v>34</v>
      </c>
      <c r="N359" s="29" t="s">
        <v>34</v>
      </c>
      <c r="O359" s="29" t="s">
        <v>34</v>
      </c>
      <c r="P359" s="29" t="s">
        <v>34</v>
      </c>
      <c r="Q359" s="29" t="s">
        <v>34</v>
      </c>
      <c r="U359" s="31"/>
      <c r="W359" s="29"/>
    </row>
    <row r="360" spans="1:23" ht="39" x14ac:dyDescent="0.35">
      <c r="A360" s="33">
        <v>359</v>
      </c>
      <c r="B360" s="21" t="s">
        <v>7328</v>
      </c>
      <c r="C360" s="29" t="s">
        <v>7329</v>
      </c>
      <c r="D360" s="29" t="s">
        <v>7329</v>
      </c>
      <c r="E360" s="21" t="s">
        <v>7328</v>
      </c>
      <c r="F360" s="16"/>
      <c r="G360" s="7"/>
      <c r="H360" s="7"/>
      <c r="I360" s="7" t="s">
        <v>34</v>
      </c>
      <c r="J360" s="7"/>
      <c r="K360" s="7"/>
      <c r="L360" s="45"/>
      <c r="M360" s="30" t="s">
        <v>34</v>
      </c>
      <c r="N360" s="29" t="s">
        <v>34</v>
      </c>
      <c r="O360" s="29" t="s">
        <v>34</v>
      </c>
      <c r="P360" s="29" t="s">
        <v>34</v>
      </c>
      <c r="Q360" s="29" t="s">
        <v>34</v>
      </c>
      <c r="U360" s="31"/>
      <c r="W360" s="29"/>
    </row>
    <row r="361" spans="1:23" x14ac:dyDescent="0.35">
      <c r="A361" s="33">
        <v>360</v>
      </c>
      <c r="B361" s="21" t="s">
        <v>7326</v>
      </c>
      <c r="C361" s="29" t="s">
        <v>7327</v>
      </c>
      <c r="D361" s="29" t="s">
        <v>7327</v>
      </c>
      <c r="E361" s="21" t="s">
        <v>7326</v>
      </c>
      <c r="F361" s="16"/>
      <c r="G361" s="7"/>
      <c r="H361" s="7"/>
      <c r="I361" s="7" t="s">
        <v>34</v>
      </c>
      <c r="J361" s="7"/>
      <c r="K361" s="7"/>
      <c r="L361" s="45"/>
      <c r="M361" s="30" t="s">
        <v>34</v>
      </c>
      <c r="N361" s="29" t="s">
        <v>34</v>
      </c>
      <c r="O361" s="29" t="s">
        <v>34</v>
      </c>
      <c r="P361" s="29" t="s">
        <v>34</v>
      </c>
      <c r="Q361" s="29" t="s">
        <v>34</v>
      </c>
      <c r="U361" s="31"/>
      <c r="W361" s="29"/>
    </row>
    <row r="362" spans="1:23" ht="39" x14ac:dyDescent="0.35">
      <c r="A362" s="33">
        <v>361</v>
      </c>
      <c r="B362" s="21" t="s">
        <v>7324</v>
      </c>
      <c r="C362" s="29" t="s">
        <v>7325</v>
      </c>
      <c r="D362" s="29" t="s">
        <v>7325</v>
      </c>
      <c r="E362" s="21" t="s">
        <v>7324</v>
      </c>
      <c r="F362" s="16"/>
      <c r="G362" s="7"/>
      <c r="H362" s="7"/>
      <c r="I362" s="7" t="s">
        <v>34</v>
      </c>
      <c r="J362" s="7"/>
      <c r="K362" s="7"/>
      <c r="L362" s="45"/>
      <c r="M362" s="30" t="s">
        <v>34</v>
      </c>
      <c r="N362" s="29" t="s">
        <v>34</v>
      </c>
      <c r="O362" s="29" t="s">
        <v>34</v>
      </c>
      <c r="P362" s="29" t="s">
        <v>34</v>
      </c>
      <c r="Q362" s="29" t="s">
        <v>34</v>
      </c>
      <c r="U362" s="31"/>
      <c r="W362" s="29"/>
    </row>
    <row r="363" spans="1:23" ht="26" x14ac:dyDescent="0.35">
      <c r="A363" s="33">
        <v>362</v>
      </c>
      <c r="B363" s="21" t="s">
        <v>7322</v>
      </c>
      <c r="C363" s="29" t="s">
        <v>7323</v>
      </c>
      <c r="D363" s="29" t="s">
        <v>7323</v>
      </c>
      <c r="E363" s="21" t="s">
        <v>7322</v>
      </c>
      <c r="F363" s="16"/>
      <c r="G363" s="7"/>
      <c r="H363" s="7"/>
      <c r="I363" s="7" t="s">
        <v>34</v>
      </c>
      <c r="J363" s="7"/>
      <c r="K363" s="7"/>
      <c r="L363" s="45"/>
      <c r="M363" s="30" t="s">
        <v>34</v>
      </c>
      <c r="N363" s="29" t="s">
        <v>34</v>
      </c>
      <c r="O363" s="29" t="s">
        <v>34</v>
      </c>
      <c r="P363" s="29" t="s">
        <v>34</v>
      </c>
      <c r="Q363" s="29" t="s">
        <v>34</v>
      </c>
      <c r="U363" s="31"/>
      <c r="W363" s="29"/>
    </row>
    <row r="364" spans="1:23" x14ac:dyDescent="0.35">
      <c r="A364" s="33">
        <v>363</v>
      </c>
      <c r="B364" s="18" t="s">
        <v>7320</v>
      </c>
      <c r="C364" s="35" t="s">
        <v>7321</v>
      </c>
      <c r="D364" s="35" t="s">
        <v>7321</v>
      </c>
      <c r="E364" s="18" t="s">
        <v>7320</v>
      </c>
      <c r="F364" s="20"/>
      <c r="G364" s="19"/>
      <c r="H364" s="19"/>
      <c r="I364" s="7"/>
      <c r="J364" s="19"/>
      <c r="K364" s="19"/>
      <c r="L364" s="46"/>
      <c r="M364" s="32"/>
      <c r="U364" s="31"/>
      <c r="W364" s="29"/>
    </row>
    <row r="365" spans="1:23" x14ac:dyDescent="0.35">
      <c r="A365" s="33">
        <v>364</v>
      </c>
      <c r="B365" s="21" t="s">
        <v>7318</v>
      </c>
      <c r="C365" s="29" t="s">
        <v>7319</v>
      </c>
      <c r="D365" s="29" t="s">
        <v>7319</v>
      </c>
      <c r="E365" s="21" t="s">
        <v>7318</v>
      </c>
      <c r="F365" s="16"/>
      <c r="G365" s="7"/>
      <c r="H365" s="7"/>
      <c r="I365" s="7" t="s">
        <v>34</v>
      </c>
      <c r="J365" s="7"/>
      <c r="K365" s="7"/>
      <c r="L365" s="45"/>
      <c r="M365" s="30" t="s">
        <v>34</v>
      </c>
      <c r="N365" s="29" t="s">
        <v>34</v>
      </c>
      <c r="O365" s="29" t="s">
        <v>34</v>
      </c>
      <c r="P365" s="29" t="s">
        <v>34</v>
      </c>
      <c r="Q365" s="29" t="s">
        <v>34</v>
      </c>
      <c r="R365" s="29" t="s">
        <v>34</v>
      </c>
      <c r="U365" s="31"/>
      <c r="W365" s="29"/>
    </row>
    <row r="366" spans="1:23" ht="26" x14ac:dyDescent="0.35">
      <c r="A366" s="33">
        <v>365</v>
      </c>
      <c r="B366" s="21" t="s">
        <v>7316</v>
      </c>
      <c r="C366" s="29" t="s">
        <v>7317</v>
      </c>
      <c r="D366" s="29" t="s">
        <v>7317</v>
      </c>
      <c r="E366" s="21" t="s">
        <v>7316</v>
      </c>
      <c r="F366" s="16"/>
      <c r="G366" s="7"/>
      <c r="H366" s="7"/>
      <c r="I366" s="7" t="s">
        <v>34</v>
      </c>
      <c r="J366" s="7"/>
      <c r="K366" s="7"/>
      <c r="L366" s="45"/>
      <c r="M366" s="30" t="s">
        <v>34</v>
      </c>
      <c r="N366" s="29" t="s">
        <v>34</v>
      </c>
      <c r="O366" s="29" t="s">
        <v>34</v>
      </c>
      <c r="P366" s="29" t="s">
        <v>34</v>
      </c>
      <c r="Q366" s="29" t="s">
        <v>34</v>
      </c>
      <c r="R366" s="29" t="s">
        <v>34</v>
      </c>
      <c r="U366" s="31"/>
      <c r="W366" s="29"/>
    </row>
    <row r="367" spans="1:23" ht="39" x14ac:dyDescent="0.35">
      <c r="A367" s="33">
        <v>366</v>
      </c>
      <c r="B367" s="21" t="s">
        <v>7314</v>
      </c>
      <c r="C367" s="29" t="s">
        <v>7315</v>
      </c>
      <c r="D367" s="29" t="s">
        <v>7315</v>
      </c>
      <c r="E367" s="21" t="s">
        <v>7314</v>
      </c>
      <c r="F367" s="16"/>
      <c r="G367" s="7"/>
      <c r="H367" s="7"/>
      <c r="I367" s="7" t="s">
        <v>34</v>
      </c>
      <c r="J367" s="7"/>
      <c r="K367" s="7"/>
      <c r="L367" s="45"/>
      <c r="M367" s="30" t="s">
        <v>34</v>
      </c>
      <c r="N367" s="29" t="s">
        <v>34</v>
      </c>
      <c r="O367" s="29" t="s">
        <v>34</v>
      </c>
      <c r="P367" s="29" t="s">
        <v>34</v>
      </c>
      <c r="Q367" s="29" t="s">
        <v>34</v>
      </c>
      <c r="R367" s="29" t="s">
        <v>34</v>
      </c>
      <c r="U367" s="31"/>
      <c r="W367" s="29"/>
    </row>
    <row r="368" spans="1:23" x14ac:dyDescent="0.35">
      <c r="A368" s="33">
        <v>367</v>
      </c>
      <c r="B368" s="21" t="s">
        <v>88</v>
      </c>
      <c r="C368" s="29" t="s">
        <v>7313</v>
      </c>
      <c r="D368" s="29" t="s">
        <v>7313</v>
      </c>
      <c r="E368" s="21" t="s">
        <v>88</v>
      </c>
      <c r="F368" s="16"/>
      <c r="G368" s="7"/>
      <c r="H368" s="7"/>
      <c r="I368" s="7" t="s">
        <v>34</v>
      </c>
      <c r="J368" s="7"/>
      <c r="K368" s="7"/>
      <c r="L368" s="45"/>
      <c r="M368" s="32"/>
      <c r="U368" s="31"/>
      <c r="W368" s="29"/>
    </row>
    <row r="369" spans="1:23" x14ac:dyDescent="0.35">
      <c r="A369" s="33">
        <v>368</v>
      </c>
      <c r="B369" s="21" t="s">
        <v>7311</v>
      </c>
      <c r="C369" s="29" t="s">
        <v>7312</v>
      </c>
      <c r="D369" s="29" t="s">
        <v>7312</v>
      </c>
      <c r="E369" s="21" t="s">
        <v>7311</v>
      </c>
      <c r="F369" s="16"/>
      <c r="G369" s="7"/>
      <c r="H369" s="7"/>
      <c r="I369" s="7" t="s">
        <v>34</v>
      </c>
      <c r="J369" s="7"/>
      <c r="K369" s="7"/>
      <c r="L369" s="45"/>
      <c r="M369" s="30" t="s">
        <v>34</v>
      </c>
      <c r="N369" s="29" t="s">
        <v>34</v>
      </c>
      <c r="O369" s="29" t="s">
        <v>34</v>
      </c>
      <c r="P369" s="29" t="s">
        <v>34</v>
      </c>
      <c r="Q369" s="29" t="s">
        <v>34</v>
      </c>
      <c r="R369" s="29" t="s">
        <v>34</v>
      </c>
      <c r="U369" s="31"/>
      <c r="W369" s="29"/>
    </row>
    <row r="370" spans="1:23" ht="26" x14ac:dyDescent="0.35">
      <c r="A370" s="33">
        <v>369</v>
      </c>
      <c r="B370" s="21" t="s">
        <v>7309</v>
      </c>
      <c r="C370" s="29" t="s">
        <v>7310</v>
      </c>
      <c r="D370" s="29" t="s">
        <v>7310</v>
      </c>
      <c r="E370" s="21" t="s">
        <v>7309</v>
      </c>
      <c r="F370" s="16"/>
      <c r="G370" s="7"/>
      <c r="H370" s="7"/>
      <c r="I370" s="7" t="s">
        <v>34</v>
      </c>
      <c r="J370" s="7"/>
      <c r="K370" s="7"/>
      <c r="L370" s="45"/>
      <c r="M370" s="30" t="s">
        <v>34</v>
      </c>
      <c r="N370" s="29" t="s">
        <v>34</v>
      </c>
      <c r="O370" s="29" t="s">
        <v>34</v>
      </c>
      <c r="P370" s="29" t="s">
        <v>34</v>
      </c>
      <c r="Q370" s="29" t="s">
        <v>34</v>
      </c>
      <c r="R370" s="29" t="s">
        <v>34</v>
      </c>
      <c r="U370" s="31"/>
      <c r="W370" s="29"/>
    </row>
    <row r="371" spans="1:23" ht="26" x14ac:dyDescent="0.35">
      <c r="A371" s="33">
        <v>370</v>
      </c>
      <c r="B371" s="21" t="s">
        <v>7307</v>
      </c>
      <c r="C371" s="29" t="s">
        <v>7308</v>
      </c>
      <c r="D371" s="29" t="s">
        <v>7308</v>
      </c>
      <c r="E371" s="21" t="s">
        <v>7307</v>
      </c>
      <c r="F371" s="16"/>
      <c r="G371" s="7"/>
      <c r="H371" s="7"/>
      <c r="I371" s="7" t="s">
        <v>34</v>
      </c>
      <c r="J371" s="7"/>
      <c r="K371" s="7"/>
      <c r="L371" s="45"/>
      <c r="M371" s="30" t="s">
        <v>34</v>
      </c>
      <c r="N371" s="29" t="s">
        <v>34</v>
      </c>
      <c r="O371" s="29" t="s">
        <v>34</v>
      </c>
      <c r="P371" s="29" t="s">
        <v>34</v>
      </c>
      <c r="Q371" s="29" t="s">
        <v>34</v>
      </c>
      <c r="R371" s="29" t="s">
        <v>34</v>
      </c>
      <c r="U371" s="31"/>
      <c r="W371" s="29"/>
    </row>
    <row r="372" spans="1:23" ht="39" x14ac:dyDescent="0.35">
      <c r="A372" s="33">
        <v>371</v>
      </c>
      <c r="B372" s="21" t="s">
        <v>7305</v>
      </c>
      <c r="C372" s="29" t="s">
        <v>7306</v>
      </c>
      <c r="D372" s="29" t="s">
        <v>7306</v>
      </c>
      <c r="E372" s="21" t="s">
        <v>7305</v>
      </c>
      <c r="F372" s="16"/>
      <c r="G372" s="7"/>
      <c r="H372" s="7"/>
      <c r="I372" s="7" t="s">
        <v>34</v>
      </c>
      <c r="J372" s="7"/>
      <c r="K372" s="7"/>
      <c r="L372" s="45"/>
      <c r="M372" s="30" t="s">
        <v>34</v>
      </c>
      <c r="N372" s="29" t="s">
        <v>34</v>
      </c>
      <c r="O372" s="29" t="s">
        <v>34</v>
      </c>
      <c r="P372" s="29" t="s">
        <v>34</v>
      </c>
      <c r="Q372" s="29" t="s">
        <v>34</v>
      </c>
      <c r="R372" s="29" t="s">
        <v>34</v>
      </c>
      <c r="U372" s="31"/>
      <c r="W372" s="29"/>
    </row>
    <row r="373" spans="1:23" ht="26" x14ac:dyDescent="0.35">
      <c r="A373" s="33">
        <v>372</v>
      </c>
      <c r="B373" s="21" t="s">
        <v>7303</v>
      </c>
      <c r="C373" s="29" t="s">
        <v>7304</v>
      </c>
      <c r="D373" s="29" t="s">
        <v>7304</v>
      </c>
      <c r="E373" s="21" t="s">
        <v>7303</v>
      </c>
      <c r="F373" s="16"/>
      <c r="G373" s="7"/>
      <c r="H373" s="7"/>
      <c r="I373" s="7" t="s">
        <v>34</v>
      </c>
      <c r="J373" s="7"/>
      <c r="K373" s="7"/>
      <c r="L373" s="45"/>
      <c r="M373" s="30" t="s">
        <v>34</v>
      </c>
      <c r="N373" s="29" t="s">
        <v>34</v>
      </c>
      <c r="O373" s="29" t="s">
        <v>34</v>
      </c>
      <c r="P373" s="29" t="s">
        <v>34</v>
      </c>
      <c r="Q373" s="29" t="s">
        <v>34</v>
      </c>
      <c r="R373" s="29" t="s">
        <v>34</v>
      </c>
      <c r="U373" s="31"/>
      <c r="W373" s="29"/>
    </row>
    <row r="374" spans="1:23" ht="26" x14ac:dyDescent="0.35">
      <c r="A374" s="33">
        <v>373</v>
      </c>
      <c r="B374" s="21" t="s">
        <v>7301</v>
      </c>
      <c r="C374" s="29" t="s">
        <v>7302</v>
      </c>
      <c r="D374" s="29" t="s">
        <v>7302</v>
      </c>
      <c r="E374" s="21" t="s">
        <v>7301</v>
      </c>
      <c r="F374" s="16"/>
      <c r="G374" s="7"/>
      <c r="H374" s="7"/>
      <c r="I374" s="7" t="s">
        <v>34</v>
      </c>
      <c r="J374" s="7"/>
      <c r="K374" s="7"/>
      <c r="L374" s="45"/>
      <c r="M374" s="30" t="s">
        <v>34</v>
      </c>
      <c r="N374" s="29" t="s">
        <v>34</v>
      </c>
      <c r="O374" s="29" t="s">
        <v>34</v>
      </c>
      <c r="P374" s="29" t="s">
        <v>34</v>
      </c>
      <c r="Q374" s="29" t="s">
        <v>34</v>
      </c>
      <c r="R374" s="29" t="s">
        <v>34</v>
      </c>
      <c r="U374" s="31"/>
      <c r="W374" s="29"/>
    </row>
    <row r="375" spans="1:23" x14ac:dyDescent="0.35">
      <c r="A375" s="33">
        <v>374</v>
      </c>
      <c r="B375" s="21" t="s">
        <v>7299</v>
      </c>
      <c r="C375" s="29" t="s">
        <v>7300</v>
      </c>
      <c r="D375" s="29" t="s">
        <v>7300</v>
      </c>
      <c r="E375" s="21" t="s">
        <v>7299</v>
      </c>
      <c r="F375" s="16"/>
      <c r="G375" s="7"/>
      <c r="H375" s="7"/>
      <c r="I375" s="7" t="s">
        <v>34</v>
      </c>
      <c r="J375" s="7"/>
      <c r="K375" s="7"/>
      <c r="L375" s="45"/>
      <c r="M375" s="30" t="s">
        <v>34</v>
      </c>
      <c r="N375" s="29" t="s">
        <v>34</v>
      </c>
      <c r="O375" s="29" t="s">
        <v>34</v>
      </c>
      <c r="P375" s="29" t="s">
        <v>34</v>
      </c>
      <c r="Q375" s="29" t="s">
        <v>34</v>
      </c>
      <c r="R375" s="29" t="s">
        <v>34</v>
      </c>
      <c r="U375" s="31"/>
      <c r="W375" s="29"/>
    </row>
    <row r="376" spans="1:23" ht="26" x14ac:dyDescent="0.35">
      <c r="A376" s="33">
        <v>375</v>
      </c>
      <c r="B376" s="21" t="s">
        <v>7297</v>
      </c>
      <c r="C376" s="29" t="s">
        <v>7298</v>
      </c>
      <c r="D376" s="29" t="s">
        <v>7298</v>
      </c>
      <c r="E376" s="21" t="s">
        <v>7297</v>
      </c>
      <c r="F376" s="16"/>
      <c r="G376" s="7"/>
      <c r="H376" s="7"/>
      <c r="I376" s="7" t="s">
        <v>34</v>
      </c>
      <c r="J376" s="7"/>
      <c r="K376" s="7"/>
      <c r="L376" s="45"/>
      <c r="M376" s="30" t="s">
        <v>34</v>
      </c>
      <c r="N376" s="29" t="s">
        <v>34</v>
      </c>
      <c r="O376" s="29" t="s">
        <v>34</v>
      </c>
      <c r="P376" s="29" t="s">
        <v>34</v>
      </c>
      <c r="Q376" s="29" t="s">
        <v>34</v>
      </c>
      <c r="R376" s="29" t="s">
        <v>34</v>
      </c>
      <c r="U376" s="31"/>
      <c r="W376" s="29"/>
    </row>
    <row r="377" spans="1:23" ht="65" x14ac:dyDescent="0.35">
      <c r="A377" s="33">
        <v>376</v>
      </c>
      <c r="B377" s="21" t="s">
        <v>7295</v>
      </c>
      <c r="C377" s="29" t="s">
        <v>7296</v>
      </c>
      <c r="D377" s="29" t="s">
        <v>7296</v>
      </c>
      <c r="E377" s="21" t="s">
        <v>7295</v>
      </c>
      <c r="F377" s="16"/>
      <c r="G377" s="7"/>
      <c r="H377" s="7"/>
      <c r="I377" s="7" t="s">
        <v>34</v>
      </c>
      <c r="J377" s="7"/>
      <c r="K377" s="7"/>
      <c r="L377" s="45"/>
      <c r="M377" s="30" t="s">
        <v>34</v>
      </c>
      <c r="N377" s="29" t="s">
        <v>34</v>
      </c>
      <c r="O377" s="29" t="s">
        <v>34</v>
      </c>
      <c r="P377" s="29" t="s">
        <v>34</v>
      </c>
      <c r="Q377" s="29" t="s">
        <v>34</v>
      </c>
      <c r="R377" s="29" t="s">
        <v>34</v>
      </c>
      <c r="U377" s="31"/>
      <c r="W377" s="29"/>
    </row>
    <row r="378" spans="1:23" ht="52" x14ac:dyDescent="0.35">
      <c r="A378" s="33">
        <v>377</v>
      </c>
      <c r="B378" s="21" t="s">
        <v>7293</v>
      </c>
      <c r="C378" s="29" t="s">
        <v>7294</v>
      </c>
      <c r="D378" s="29" t="s">
        <v>7294</v>
      </c>
      <c r="E378" s="21" t="s">
        <v>7293</v>
      </c>
      <c r="F378" s="16"/>
      <c r="G378" s="7"/>
      <c r="H378" s="7"/>
      <c r="I378" s="7" t="s">
        <v>34</v>
      </c>
      <c r="J378" s="7"/>
      <c r="K378" s="7"/>
      <c r="L378" s="45"/>
      <c r="M378" s="30" t="s">
        <v>34</v>
      </c>
      <c r="N378" s="29" t="s">
        <v>34</v>
      </c>
      <c r="O378" s="29" t="s">
        <v>34</v>
      </c>
      <c r="P378" s="29" t="s">
        <v>34</v>
      </c>
      <c r="Q378" s="29" t="s">
        <v>34</v>
      </c>
      <c r="R378" s="29" t="s">
        <v>34</v>
      </c>
      <c r="U378" s="31"/>
      <c r="W378" s="29"/>
    </row>
    <row r="379" spans="1:23" x14ac:dyDescent="0.35">
      <c r="A379" s="33">
        <v>378</v>
      </c>
      <c r="B379" s="9" t="s">
        <v>7291</v>
      </c>
      <c r="C379" s="37" t="s">
        <v>7292</v>
      </c>
      <c r="D379" s="37" t="s">
        <v>7292</v>
      </c>
      <c r="E379" s="9" t="s">
        <v>7291</v>
      </c>
      <c r="F379" s="15"/>
      <c r="G379" s="10"/>
      <c r="H379" s="10"/>
      <c r="I379" s="7"/>
      <c r="J379" s="10"/>
      <c r="K379" s="10"/>
      <c r="L379" s="47"/>
      <c r="M379" s="32"/>
      <c r="U379" s="31"/>
      <c r="W379" s="29"/>
    </row>
    <row r="380" spans="1:23" x14ac:dyDescent="0.35">
      <c r="A380" s="33">
        <v>379</v>
      </c>
      <c r="B380" s="18" t="s">
        <v>7289</v>
      </c>
      <c r="C380" s="35" t="s">
        <v>7290</v>
      </c>
      <c r="D380" s="35" t="s">
        <v>7290</v>
      </c>
      <c r="E380" s="18" t="s">
        <v>7289</v>
      </c>
      <c r="F380" s="20"/>
      <c r="G380" s="19"/>
      <c r="H380" s="19"/>
      <c r="I380" s="7"/>
      <c r="J380" s="19"/>
      <c r="K380" s="19"/>
      <c r="L380" s="46"/>
      <c r="M380" s="32"/>
      <c r="U380" s="31"/>
      <c r="W380" s="29"/>
    </row>
    <row r="381" spans="1:23" ht="26" x14ac:dyDescent="0.35">
      <c r="A381" s="33">
        <v>380</v>
      </c>
      <c r="B381" s="21" t="s">
        <v>7287</v>
      </c>
      <c r="C381" s="29" t="s">
        <v>7288</v>
      </c>
      <c r="D381" s="29" t="s">
        <v>7288</v>
      </c>
      <c r="E381" s="21" t="s">
        <v>7287</v>
      </c>
      <c r="F381" s="16"/>
      <c r="G381" s="7"/>
      <c r="H381" s="7"/>
      <c r="I381" s="7" t="s">
        <v>34</v>
      </c>
      <c r="J381" s="7"/>
      <c r="K381" s="7"/>
      <c r="L381" s="45"/>
      <c r="M381" s="30" t="s">
        <v>34</v>
      </c>
      <c r="N381" s="29" t="s">
        <v>34</v>
      </c>
      <c r="O381" s="29" t="s">
        <v>34</v>
      </c>
      <c r="P381" s="29" t="s">
        <v>34</v>
      </c>
      <c r="Q381" s="29" t="s">
        <v>34</v>
      </c>
      <c r="R381" s="29" t="s">
        <v>34</v>
      </c>
      <c r="U381" s="31"/>
      <c r="W381" s="29"/>
    </row>
    <row r="382" spans="1:23" ht="26" x14ac:dyDescent="0.35">
      <c r="A382" s="33">
        <v>381</v>
      </c>
      <c r="B382" s="21" t="s">
        <v>7285</v>
      </c>
      <c r="C382" s="29" t="s">
        <v>7286</v>
      </c>
      <c r="D382" s="29" t="s">
        <v>7286</v>
      </c>
      <c r="E382" s="21" t="s">
        <v>7285</v>
      </c>
      <c r="F382" s="16"/>
      <c r="G382" s="7"/>
      <c r="H382" s="7"/>
      <c r="I382" s="7" t="s">
        <v>34</v>
      </c>
      <c r="J382" s="7"/>
      <c r="K382" s="7"/>
      <c r="L382" s="45"/>
      <c r="M382" s="30" t="s">
        <v>34</v>
      </c>
      <c r="N382" s="29" t="s">
        <v>34</v>
      </c>
      <c r="O382" s="29" t="s">
        <v>34</v>
      </c>
      <c r="P382" s="29" t="s">
        <v>34</v>
      </c>
      <c r="Q382" s="29" t="s">
        <v>34</v>
      </c>
      <c r="R382" s="29" t="s">
        <v>34</v>
      </c>
      <c r="U382" s="31"/>
      <c r="W382" s="29"/>
    </row>
    <row r="383" spans="1:23" x14ac:dyDescent="0.35">
      <c r="A383" s="33">
        <v>382</v>
      </c>
      <c r="B383" s="21" t="s">
        <v>7283</v>
      </c>
      <c r="C383" s="29" t="s">
        <v>7284</v>
      </c>
      <c r="D383" s="29" t="s">
        <v>7284</v>
      </c>
      <c r="E383" s="21" t="s">
        <v>7283</v>
      </c>
      <c r="F383" s="16"/>
      <c r="G383" s="7"/>
      <c r="H383" s="7"/>
      <c r="I383" s="7" t="s">
        <v>34</v>
      </c>
      <c r="J383" s="7"/>
      <c r="K383" s="7"/>
      <c r="L383" s="45"/>
      <c r="M383" s="30" t="s">
        <v>34</v>
      </c>
      <c r="N383" s="29" t="s">
        <v>34</v>
      </c>
      <c r="O383" s="29" t="s">
        <v>34</v>
      </c>
      <c r="P383" s="29" t="s">
        <v>34</v>
      </c>
      <c r="Q383" s="29" t="s">
        <v>34</v>
      </c>
      <c r="R383" s="29" t="s">
        <v>34</v>
      </c>
      <c r="U383" s="31"/>
      <c r="W383" s="29"/>
    </row>
    <row r="384" spans="1:23" ht="26" x14ac:dyDescent="0.35">
      <c r="A384" s="33">
        <v>383</v>
      </c>
      <c r="B384" s="21" t="s">
        <v>7281</v>
      </c>
      <c r="C384" s="29" t="s">
        <v>7282</v>
      </c>
      <c r="D384" s="29" t="s">
        <v>7282</v>
      </c>
      <c r="E384" s="21" t="s">
        <v>7281</v>
      </c>
      <c r="F384" s="16"/>
      <c r="G384" s="7"/>
      <c r="H384" s="7"/>
      <c r="I384" s="7" t="s">
        <v>34</v>
      </c>
      <c r="J384" s="7"/>
      <c r="K384" s="7"/>
      <c r="L384" s="45"/>
      <c r="M384" s="30" t="s">
        <v>34</v>
      </c>
      <c r="N384" s="29" t="s">
        <v>34</v>
      </c>
      <c r="O384" s="29" t="s">
        <v>34</v>
      </c>
      <c r="P384" s="29" t="s">
        <v>34</v>
      </c>
      <c r="Q384" s="29" t="s">
        <v>34</v>
      </c>
      <c r="R384" s="29" t="s">
        <v>34</v>
      </c>
      <c r="U384" s="31"/>
      <c r="W384" s="29"/>
    </row>
    <row r="385" spans="1:23" ht="52" x14ac:dyDescent="0.35">
      <c r="A385" s="33">
        <v>384</v>
      </c>
      <c r="B385" s="21" t="s">
        <v>7279</v>
      </c>
      <c r="C385" s="29" t="s">
        <v>7280</v>
      </c>
      <c r="D385" s="29" t="s">
        <v>7280</v>
      </c>
      <c r="E385" s="21" t="s">
        <v>7279</v>
      </c>
      <c r="F385" s="16"/>
      <c r="G385" s="7"/>
      <c r="H385" s="7"/>
      <c r="I385" s="7" t="s">
        <v>34</v>
      </c>
      <c r="J385" s="7"/>
      <c r="K385" s="7"/>
      <c r="L385" s="45"/>
      <c r="M385" s="30" t="s">
        <v>34</v>
      </c>
      <c r="N385" s="29" t="s">
        <v>34</v>
      </c>
      <c r="O385" s="29" t="s">
        <v>34</v>
      </c>
      <c r="P385" s="29" t="s">
        <v>34</v>
      </c>
      <c r="Q385" s="29" t="s">
        <v>34</v>
      </c>
      <c r="R385" s="29" t="s">
        <v>34</v>
      </c>
      <c r="U385" s="31"/>
      <c r="W385" s="29"/>
    </row>
    <row r="386" spans="1:23" ht="39" x14ac:dyDescent="0.35">
      <c r="A386" s="33">
        <v>385</v>
      </c>
      <c r="B386" s="21" t="s">
        <v>7277</v>
      </c>
      <c r="C386" s="29" t="s">
        <v>7278</v>
      </c>
      <c r="D386" s="29" t="s">
        <v>7278</v>
      </c>
      <c r="E386" s="21" t="s">
        <v>7277</v>
      </c>
      <c r="F386" s="16"/>
      <c r="G386" s="7"/>
      <c r="H386" s="7"/>
      <c r="I386" s="7" t="s">
        <v>34</v>
      </c>
      <c r="J386" s="7"/>
      <c r="K386" s="7"/>
      <c r="L386" s="45"/>
      <c r="M386" s="30" t="s">
        <v>34</v>
      </c>
      <c r="N386" s="29" t="s">
        <v>34</v>
      </c>
      <c r="O386" s="29" t="s">
        <v>34</v>
      </c>
      <c r="P386" s="29" t="s">
        <v>34</v>
      </c>
      <c r="Q386" s="29" t="s">
        <v>34</v>
      </c>
      <c r="R386" s="29" t="s">
        <v>34</v>
      </c>
      <c r="U386" s="31"/>
      <c r="W386" s="29"/>
    </row>
    <row r="387" spans="1:23" x14ac:dyDescent="0.35">
      <c r="A387" s="33">
        <v>386</v>
      </c>
      <c r="B387" s="18" t="s">
        <v>7275</v>
      </c>
      <c r="C387" s="35" t="s">
        <v>7276</v>
      </c>
      <c r="D387" s="35" t="s">
        <v>7276</v>
      </c>
      <c r="E387" s="18" t="s">
        <v>7275</v>
      </c>
      <c r="F387" s="20"/>
      <c r="G387" s="19"/>
      <c r="H387" s="19"/>
      <c r="I387" s="7"/>
      <c r="J387" s="19"/>
      <c r="K387" s="19"/>
      <c r="L387" s="46"/>
      <c r="M387" s="32"/>
      <c r="U387" s="31"/>
      <c r="W387" s="29"/>
    </row>
    <row r="388" spans="1:23" ht="52" x14ac:dyDescent="0.35">
      <c r="A388" s="33">
        <v>387</v>
      </c>
      <c r="B388" s="21" t="s">
        <v>7273</v>
      </c>
      <c r="C388" s="29" t="s">
        <v>7274</v>
      </c>
      <c r="D388" s="29" t="s">
        <v>7274</v>
      </c>
      <c r="E388" s="21" t="s">
        <v>7273</v>
      </c>
      <c r="F388" s="16"/>
      <c r="G388" s="7"/>
      <c r="H388" s="7"/>
      <c r="I388" s="7" t="s">
        <v>34</v>
      </c>
      <c r="J388" s="7"/>
      <c r="K388" s="7"/>
      <c r="L388" s="45"/>
      <c r="M388" s="30" t="s">
        <v>34</v>
      </c>
      <c r="N388" s="29" t="s">
        <v>34</v>
      </c>
      <c r="O388" s="29" t="s">
        <v>34</v>
      </c>
      <c r="P388" s="29" t="s">
        <v>34</v>
      </c>
      <c r="Q388" s="29" t="s">
        <v>34</v>
      </c>
      <c r="R388" s="29" t="s">
        <v>34</v>
      </c>
      <c r="U388" s="31"/>
      <c r="W388" s="29"/>
    </row>
    <row r="389" spans="1:23" x14ac:dyDescent="0.35">
      <c r="A389" s="33">
        <v>388</v>
      </c>
      <c r="B389" s="21" t="s">
        <v>7272</v>
      </c>
      <c r="D389" s="27"/>
      <c r="E389" s="9" t="s">
        <v>7272</v>
      </c>
      <c r="F389" s="16"/>
      <c r="G389" s="7"/>
      <c r="H389" s="7"/>
      <c r="I389" s="7"/>
      <c r="J389" s="7"/>
      <c r="K389" s="7"/>
      <c r="L389" s="45"/>
      <c r="M389" s="32"/>
      <c r="U389" s="31"/>
      <c r="W389" s="29"/>
    </row>
    <row r="390" spans="1:23" ht="26" x14ac:dyDescent="0.35">
      <c r="A390" s="33">
        <v>389</v>
      </c>
      <c r="B390" s="21" t="s">
        <v>7270</v>
      </c>
      <c r="C390" s="29" t="s">
        <v>7271</v>
      </c>
      <c r="D390" s="29" t="s">
        <v>7271</v>
      </c>
      <c r="E390" s="21" t="s">
        <v>7270</v>
      </c>
      <c r="F390" s="16"/>
      <c r="G390" s="7"/>
      <c r="H390" s="7"/>
      <c r="I390" s="7" t="s">
        <v>34</v>
      </c>
      <c r="J390" s="7"/>
      <c r="K390" s="7"/>
      <c r="L390" s="45"/>
      <c r="M390" s="30" t="s">
        <v>34</v>
      </c>
      <c r="N390" s="29" t="s">
        <v>34</v>
      </c>
      <c r="O390" s="29" t="s">
        <v>34</v>
      </c>
      <c r="P390" s="29" t="s">
        <v>34</v>
      </c>
      <c r="Q390" s="29" t="s">
        <v>34</v>
      </c>
      <c r="R390" s="29" t="s">
        <v>34</v>
      </c>
      <c r="U390" s="31"/>
      <c r="W390" s="29"/>
    </row>
    <row r="391" spans="1:23" ht="39" x14ac:dyDescent="0.35">
      <c r="A391" s="33">
        <v>390</v>
      </c>
      <c r="B391" s="21" t="s">
        <v>7268</v>
      </c>
      <c r="C391" s="29" t="s">
        <v>7269</v>
      </c>
      <c r="D391" s="29" t="s">
        <v>7269</v>
      </c>
      <c r="E391" s="21" t="s">
        <v>7268</v>
      </c>
      <c r="F391" s="16"/>
      <c r="G391" s="7"/>
      <c r="H391" s="7"/>
      <c r="I391" s="7" t="s">
        <v>34</v>
      </c>
      <c r="J391" s="7"/>
      <c r="K391" s="7"/>
      <c r="L391" s="45"/>
      <c r="M391" s="30" t="s">
        <v>34</v>
      </c>
      <c r="N391" s="29" t="s">
        <v>34</v>
      </c>
      <c r="O391" s="29" t="s">
        <v>34</v>
      </c>
      <c r="P391" s="29" t="s">
        <v>34</v>
      </c>
      <c r="Q391" s="29" t="s">
        <v>34</v>
      </c>
      <c r="R391" s="29" t="s">
        <v>34</v>
      </c>
      <c r="U391" s="31"/>
      <c r="W391" s="29"/>
    </row>
    <row r="392" spans="1:23" x14ac:dyDescent="0.35">
      <c r="A392" s="33">
        <v>391</v>
      </c>
      <c r="B392" s="21" t="s">
        <v>7267</v>
      </c>
      <c r="D392" s="27"/>
      <c r="E392" s="9" t="s">
        <v>7267</v>
      </c>
      <c r="F392" s="16"/>
      <c r="G392" s="7"/>
      <c r="H392" s="7"/>
      <c r="I392" s="7"/>
      <c r="J392" s="7"/>
      <c r="K392" s="7"/>
      <c r="L392" s="45"/>
      <c r="M392" s="32"/>
      <c r="U392" s="31"/>
      <c r="W392" s="29"/>
    </row>
    <row r="393" spans="1:23" ht="26" x14ac:dyDescent="0.35">
      <c r="A393" s="33">
        <v>392</v>
      </c>
      <c r="B393" s="21" t="s">
        <v>7265</v>
      </c>
      <c r="C393" s="29" t="s">
        <v>7266</v>
      </c>
      <c r="D393" s="29" t="s">
        <v>7266</v>
      </c>
      <c r="E393" s="21" t="s">
        <v>7265</v>
      </c>
      <c r="F393" s="16"/>
      <c r="G393" s="7"/>
      <c r="H393" s="7"/>
      <c r="I393" s="7" t="s">
        <v>34</v>
      </c>
      <c r="J393" s="7"/>
      <c r="K393" s="7"/>
      <c r="L393" s="45"/>
      <c r="M393" s="30" t="s">
        <v>34</v>
      </c>
      <c r="N393" s="29" t="s">
        <v>34</v>
      </c>
      <c r="O393" s="29" t="s">
        <v>34</v>
      </c>
      <c r="P393" s="29" t="s">
        <v>34</v>
      </c>
      <c r="Q393" s="29" t="s">
        <v>34</v>
      </c>
      <c r="R393" s="29" t="s">
        <v>34</v>
      </c>
      <c r="U393" s="31"/>
      <c r="W393" s="29"/>
    </row>
    <row r="394" spans="1:23" ht="26" x14ac:dyDescent="0.35">
      <c r="A394" s="33">
        <v>393</v>
      </c>
      <c r="B394" s="18" t="s">
        <v>7263</v>
      </c>
      <c r="C394" s="35" t="s">
        <v>7264</v>
      </c>
      <c r="D394" s="35" t="s">
        <v>7264</v>
      </c>
      <c r="E394" s="18" t="s">
        <v>7263</v>
      </c>
      <c r="F394" s="20"/>
      <c r="G394" s="19"/>
      <c r="H394" s="19"/>
      <c r="I394" s="7"/>
      <c r="J394" s="19"/>
      <c r="K394" s="19"/>
      <c r="L394" s="46"/>
      <c r="M394" s="32"/>
      <c r="U394" s="31"/>
      <c r="W394" s="29"/>
    </row>
    <row r="395" spans="1:23" ht="39" x14ac:dyDescent="0.35">
      <c r="A395" s="33">
        <v>394</v>
      </c>
      <c r="B395" s="21" t="s">
        <v>7261</v>
      </c>
      <c r="C395" s="29" t="s">
        <v>7262</v>
      </c>
      <c r="D395" s="29" t="s">
        <v>7262</v>
      </c>
      <c r="E395" s="21" t="s">
        <v>7261</v>
      </c>
      <c r="F395" s="16"/>
      <c r="G395" s="7"/>
      <c r="H395" s="7"/>
      <c r="I395" s="7" t="s">
        <v>34</v>
      </c>
      <c r="J395" s="7"/>
      <c r="K395" s="7"/>
      <c r="L395" s="45"/>
      <c r="M395" s="30" t="s">
        <v>34</v>
      </c>
      <c r="N395" s="29" t="s">
        <v>34</v>
      </c>
      <c r="O395" s="29" t="s">
        <v>34</v>
      </c>
      <c r="P395" s="29" t="s">
        <v>34</v>
      </c>
      <c r="Q395" s="29" t="s">
        <v>34</v>
      </c>
      <c r="U395" s="60">
        <v>1</v>
      </c>
      <c r="W395" s="29"/>
    </row>
    <row r="396" spans="1:23" ht="26" x14ac:dyDescent="0.35">
      <c r="A396" s="33">
        <v>395</v>
      </c>
      <c r="B396" s="21" t="s">
        <v>7259</v>
      </c>
      <c r="C396" s="29" t="s">
        <v>7260</v>
      </c>
      <c r="D396" s="29" t="s">
        <v>7260</v>
      </c>
      <c r="E396" s="21" t="s">
        <v>7259</v>
      </c>
      <c r="F396" s="16"/>
      <c r="G396" s="7"/>
      <c r="H396" s="7"/>
      <c r="I396" s="7" t="s">
        <v>34</v>
      </c>
      <c r="J396" s="7"/>
      <c r="K396" s="7"/>
      <c r="L396" s="45"/>
      <c r="M396" s="30" t="s">
        <v>34</v>
      </c>
      <c r="N396" s="29" t="s">
        <v>34</v>
      </c>
      <c r="O396" s="29" t="s">
        <v>34</v>
      </c>
      <c r="P396" s="29" t="s">
        <v>34</v>
      </c>
      <c r="Q396" s="29" t="s">
        <v>34</v>
      </c>
      <c r="U396" s="31"/>
      <c r="W396" s="29"/>
    </row>
    <row r="397" spans="1:23" ht="26" x14ac:dyDescent="0.35">
      <c r="A397" s="33">
        <v>396</v>
      </c>
      <c r="B397" s="21" t="s">
        <v>7257</v>
      </c>
      <c r="C397" s="29" t="s">
        <v>7258</v>
      </c>
      <c r="D397" s="29" t="s">
        <v>7258</v>
      </c>
      <c r="E397" s="21" t="s">
        <v>7257</v>
      </c>
      <c r="F397" s="16"/>
      <c r="G397" s="7"/>
      <c r="H397" s="7"/>
      <c r="I397" s="7" t="s">
        <v>34</v>
      </c>
      <c r="J397" s="7"/>
      <c r="K397" s="7"/>
      <c r="L397" s="45"/>
      <c r="M397" s="30" t="s">
        <v>34</v>
      </c>
      <c r="N397" s="29" t="s">
        <v>34</v>
      </c>
      <c r="O397" s="29" t="s">
        <v>34</v>
      </c>
      <c r="P397" s="29" t="s">
        <v>34</v>
      </c>
      <c r="Q397" s="29" t="s">
        <v>34</v>
      </c>
      <c r="U397" s="31"/>
      <c r="W397" s="29"/>
    </row>
    <row r="398" spans="1:23" x14ac:dyDescent="0.35">
      <c r="A398" s="33">
        <v>397</v>
      </c>
      <c r="B398" s="9" t="s">
        <v>7255</v>
      </c>
      <c r="C398" s="37" t="s">
        <v>7256</v>
      </c>
      <c r="D398" s="37" t="s">
        <v>7256</v>
      </c>
      <c r="E398" s="9" t="s">
        <v>7255</v>
      </c>
      <c r="F398" s="15"/>
      <c r="G398" s="10"/>
      <c r="H398" s="10"/>
      <c r="I398" s="7"/>
      <c r="J398" s="10"/>
      <c r="K398" s="10"/>
      <c r="L398" s="47"/>
      <c r="M398" s="32"/>
      <c r="U398" s="31"/>
      <c r="W398" s="29"/>
    </row>
    <row r="399" spans="1:23" x14ac:dyDescent="0.35">
      <c r="A399" s="33">
        <v>398</v>
      </c>
      <c r="B399" s="18" t="s">
        <v>7253</v>
      </c>
      <c r="C399" s="35" t="s">
        <v>7254</v>
      </c>
      <c r="D399" s="35" t="s">
        <v>7254</v>
      </c>
      <c r="E399" s="18" t="s">
        <v>7253</v>
      </c>
      <c r="F399" s="20"/>
      <c r="G399" s="19"/>
      <c r="H399" s="19"/>
      <c r="I399" s="7"/>
      <c r="J399" s="19"/>
      <c r="K399" s="19"/>
      <c r="L399" s="46"/>
      <c r="M399" s="32"/>
      <c r="U399" s="31"/>
      <c r="W399" s="29"/>
    </row>
    <row r="400" spans="1:23" x14ac:dyDescent="0.35">
      <c r="A400" s="33">
        <v>399</v>
      </c>
      <c r="B400" s="21" t="s">
        <v>7251</v>
      </c>
      <c r="C400" s="29" t="s">
        <v>7252</v>
      </c>
      <c r="D400" s="29" t="s">
        <v>7252</v>
      </c>
      <c r="E400" s="21" t="s">
        <v>7251</v>
      </c>
      <c r="F400" s="16"/>
      <c r="G400" s="7"/>
      <c r="H400" s="7"/>
      <c r="I400" s="7" t="s">
        <v>34</v>
      </c>
      <c r="J400" s="7"/>
      <c r="K400" s="7"/>
      <c r="L400" s="45"/>
      <c r="M400" s="30" t="s">
        <v>34</v>
      </c>
      <c r="N400" s="29" t="s">
        <v>34</v>
      </c>
      <c r="O400" s="29" t="s">
        <v>34</v>
      </c>
      <c r="P400" s="29" t="s">
        <v>34</v>
      </c>
      <c r="Q400" s="29" t="s">
        <v>34</v>
      </c>
      <c r="R400" s="29" t="s">
        <v>34</v>
      </c>
      <c r="U400" s="31"/>
      <c r="W400" s="29"/>
    </row>
    <row r="401" spans="1:23" ht="26" x14ac:dyDescent="0.35">
      <c r="A401" s="33">
        <v>400</v>
      </c>
      <c r="B401" s="21" t="s">
        <v>7249</v>
      </c>
      <c r="C401" s="29" t="s">
        <v>7250</v>
      </c>
      <c r="D401" s="29" t="s">
        <v>7250</v>
      </c>
      <c r="E401" s="21" t="s">
        <v>7249</v>
      </c>
      <c r="F401" s="16"/>
      <c r="G401" s="7"/>
      <c r="H401" s="7"/>
      <c r="I401" s="7" t="s">
        <v>34</v>
      </c>
      <c r="J401" s="7"/>
      <c r="K401" s="7"/>
      <c r="L401" s="45"/>
      <c r="M401" s="30" t="s">
        <v>34</v>
      </c>
      <c r="N401" s="29" t="s">
        <v>34</v>
      </c>
      <c r="O401" s="29" t="s">
        <v>34</v>
      </c>
      <c r="P401" s="29" t="s">
        <v>34</v>
      </c>
      <c r="Q401" s="29" t="s">
        <v>34</v>
      </c>
      <c r="R401" s="29" t="s">
        <v>34</v>
      </c>
      <c r="U401" s="31"/>
      <c r="W401" s="29"/>
    </row>
    <row r="402" spans="1:23" ht="26" x14ac:dyDescent="0.35">
      <c r="A402" s="33">
        <v>401</v>
      </c>
      <c r="B402" s="21" t="s">
        <v>7247</v>
      </c>
      <c r="C402" s="29" t="s">
        <v>7248</v>
      </c>
      <c r="D402" s="29" t="s">
        <v>7248</v>
      </c>
      <c r="E402" s="21" t="s">
        <v>7247</v>
      </c>
      <c r="F402" s="16"/>
      <c r="G402" s="7"/>
      <c r="H402" s="7"/>
      <c r="I402" s="7" t="s">
        <v>34</v>
      </c>
      <c r="J402" s="7"/>
      <c r="K402" s="7"/>
      <c r="L402" s="45"/>
      <c r="M402" s="30" t="s">
        <v>34</v>
      </c>
      <c r="N402" s="29" t="s">
        <v>34</v>
      </c>
      <c r="O402" s="29" t="s">
        <v>34</v>
      </c>
      <c r="P402" s="29" t="s">
        <v>34</v>
      </c>
      <c r="Q402" s="29" t="s">
        <v>34</v>
      </c>
      <c r="R402" s="29" t="s">
        <v>34</v>
      </c>
      <c r="U402" s="60">
        <v>1</v>
      </c>
      <c r="W402" s="29"/>
    </row>
    <row r="403" spans="1:23" x14ac:dyDescent="0.35">
      <c r="A403" s="33">
        <v>402</v>
      </c>
      <c r="B403" s="18" t="s">
        <v>7245</v>
      </c>
      <c r="C403" s="35" t="s">
        <v>7246</v>
      </c>
      <c r="D403" s="35" t="s">
        <v>7246</v>
      </c>
      <c r="E403" s="18" t="s">
        <v>7245</v>
      </c>
      <c r="F403" s="20"/>
      <c r="G403" s="19"/>
      <c r="H403" s="19"/>
      <c r="I403" s="7"/>
      <c r="J403" s="19"/>
      <c r="K403" s="19"/>
      <c r="L403" s="46"/>
      <c r="M403" s="32"/>
      <c r="U403" s="31"/>
      <c r="W403" s="29"/>
    </row>
    <row r="404" spans="1:23" ht="26" x14ac:dyDescent="0.35">
      <c r="A404" s="33">
        <v>403</v>
      </c>
      <c r="B404" s="21" t="s">
        <v>7243</v>
      </c>
      <c r="C404" s="29" t="s">
        <v>7244</v>
      </c>
      <c r="D404" s="29" t="s">
        <v>7244</v>
      </c>
      <c r="E404" s="21" t="s">
        <v>7243</v>
      </c>
      <c r="F404" s="16"/>
      <c r="G404" s="7"/>
      <c r="H404" s="7"/>
      <c r="I404" s="7" t="s">
        <v>34</v>
      </c>
      <c r="J404" s="7"/>
      <c r="K404" s="7"/>
      <c r="L404" s="45"/>
      <c r="M404" s="30" t="s">
        <v>34</v>
      </c>
      <c r="N404" s="29" t="s">
        <v>34</v>
      </c>
      <c r="O404" s="29" t="s">
        <v>34</v>
      </c>
      <c r="P404" s="29" t="s">
        <v>34</v>
      </c>
      <c r="Q404" s="29" t="s">
        <v>34</v>
      </c>
      <c r="R404" s="29" t="s">
        <v>34</v>
      </c>
      <c r="U404" s="31"/>
      <c r="W404" s="29"/>
    </row>
    <row r="405" spans="1:23" ht="26" x14ac:dyDescent="0.35">
      <c r="A405" s="33">
        <v>404</v>
      </c>
      <c r="B405" s="21" t="s">
        <v>7241</v>
      </c>
      <c r="C405" s="29" t="s">
        <v>7242</v>
      </c>
      <c r="D405" s="29" t="s">
        <v>7242</v>
      </c>
      <c r="E405" s="21" t="s">
        <v>7241</v>
      </c>
      <c r="F405" s="16"/>
      <c r="G405" s="7"/>
      <c r="H405" s="7"/>
      <c r="I405" s="7" t="s">
        <v>34</v>
      </c>
      <c r="J405" s="7"/>
      <c r="K405" s="7"/>
      <c r="L405" s="45"/>
      <c r="M405" s="30" t="s">
        <v>34</v>
      </c>
      <c r="N405" s="29" t="s">
        <v>34</v>
      </c>
      <c r="O405" s="29" t="s">
        <v>34</v>
      </c>
      <c r="P405" s="29" t="s">
        <v>34</v>
      </c>
      <c r="Q405" s="29" t="s">
        <v>34</v>
      </c>
      <c r="R405" s="29" t="s">
        <v>34</v>
      </c>
      <c r="U405" s="31"/>
      <c r="W405" s="29"/>
    </row>
    <row r="406" spans="1:23" ht="26" x14ac:dyDescent="0.35">
      <c r="A406" s="33">
        <v>405</v>
      </c>
      <c r="B406" s="21" t="s">
        <v>7239</v>
      </c>
      <c r="C406" s="29" t="s">
        <v>7240</v>
      </c>
      <c r="D406" s="29" t="s">
        <v>7240</v>
      </c>
      <c r="E406" s="21" t="s">
        <v>7239</v>
      </c>
      <c r="F406" s="16"/>
      <c r="G406" s="7"/>
      <c r="H406" s="7"/>
      <c r="I406" s="7" t="s">
        <v>34</v>
      </c>
      <c r="J406" s="7"/>
      <c r="K406" s="7"/>
      <c r="L406" s="45"/>
      <c r="M406" s="30" t="s">
        <v>34</v>
      </c>
      <c r="N406" s="29" t="s">
        <v>34</v>
      </c>
      <c r="O406" s="29" t="s">
        <v>34</v>
      </c>
      <c r="P406" s="29" t="s">
        <v>34</v>
      </c>
      <c r="Q406" s="29" t="s">
        <v>34</v>
      </c>
      <c r="R406" s="29" t="s">
        <v>34</v>
      </c>
      <c r="U406" s="31"/>
      <c r="W406" s="29"/>
    </row>
    <row r="407" spans="1:23" x14ac:dyDescent="0.35">
      <c r="A407" s="33">
        <v>406</v>
      </c>
      <c r="B407" s="21" t="s">
        <v>7237</v>
      </c>
      <c r="C407" s="29" t="s">
        <v>7238</v>
      </c>
      <c r="D407" s="29" t="s">
        <v>7238</v>
      </c>
      <c r="E407" s="21" t="s">
        <v>7237</v>
      </c>
      <c r="F407" s="16"/>
      <c r="G407" s="7"/>
      <c r="H407" s="7"/>
      <c r="I407" s="7" t="s">
        <v>34</v>
      </c>
      <c r="J407" s="7"/>
      <c r="K407" s="7"/>
      <c r="L407" s="45"/>
      <c r="M407" s="30" t="s">
        <v>34</v>
      </c>
      <c r="N407" s="29" t="s">
        <v>34</v>
      </c>
      <c r="O407" s="29" t="s">
        <v>34</v>
      </c>
      <c r="P407" s="29" t="s">
        <v>34</v>
      </c>
      <c r="Q407" s="29" t="s">
        <v>34</v>
      </c>
      <c r="R407" s="29" t="s">
        <v>34</v>
      </c>
      <c r="U407" s="31"/>
      <c r="W407" s="29"/>
    </row>
    <row r="408" spans="1:23" ht="26" x14ac:dyDescent="0.35">
      <c r="A408" s="33">
        <v>407</v>
      </c>
      <c r="B408" s="21" t="s">
        <v>7235</v>
      </c>
      <c r="C408" s="29" t="s">
        <v>7236</v>
      </c>
      <c r="D408" s="29" t="s">
        <v>7236</v>
      </c>
      <c r="E408" s="21" t="s">
        <v>7235</v>
      </c>
      <c r="F408" s="16"/>
      <c r="G408" s="7"/>
      <c r="H408" s="7"/>
      <c r="I408" s="7" t="s">
        <v>34</v>
      </c>
      <c r="J408" s="7"/>
      <c r="K408" s="7"/>
      <c r="L408" s="45"/>
      <c r="M408" s="30" t="s">
        <v>34</v>
      </c>
      <c r="N408" s="29" t="s">
        <v>34</v>
      </c>
      <c r="O408" s="29" t="s">
        <v>34</v>
      </c>
      <c r="P408" s="29" t="s">
        <v>34</v>
      </c>
      <c r="Q408" s="29" t="s">
        <v>34</v>
      </c>
      <c r="R408" s="29" t="s">
        <v>34</v>
      </c>
      <c r="S408" s="29" t="s">
        <v>34</v>
      </c>
      <c r="U408" s="31"/>
      <c r="W408" s="29"/>
    </row>
    <row r="409" spans="1:23" x14ac:dyDescent="0.35">
      <c r="A409" s="33">
        <v>408</v>
      </c>
      <c r="B409" s="21" t="s">
        <v>7233</v>
      </c>
      <c r="C409" s="29" t="s">
        <v>7234</v>
      </c>
      <c r="D409" s="29" t="s">
        <v>7234</v>
      </c>
      <c r="E409" s="21" t="s">
        <v>7233</v>
      </c>
      <c r="F409" s="16"/>
      <c r="G409" s="7"/>
      <c r="H409" s="7"/>
      <c r="I409" s="7" t="s">
        <v>34</v>
      </c>
      <c r="J409" s="7"/>
      <c r="K409" s="7"/>
      <c r="L409" s="45"/>
      <c r="M409" s="30" t="s">
        <v>34</v>
      </c>
      <c r="N409" s="29" t="s">
        <v>34</v>
      </c>
      <c r="O409" s="29" t="s">
        <v>34</v>
      </c>
      <c r="P409" s="29" t="s">
        <v>34</v>
      </c>
      <c r="Q409" s="29" t="s">
        <v>34</v>
      </c>
      <c r="R409" s="29" t="s">
        <v>34</v>
      </c>
      <c r="S409" s="29" t="s">
        <v>34</v>
      </c>
      <c r="U409" s="31"/>
      <c r="W409" s="29"/>
    </row>
    <row r="410" spans="1:23" ht="26" x14ac:dyDescent="0.35">
      <c r="A410" s="33">
        <v>409</v>
      </c>
      <c r="B410" s="21" t="s">
        <v>7231</v>
      </c>
      <c r="C410" s="29" t="s">
        <v>7232</v>
      </c>
      <c r="D410" s="29" t="s">
        <v>7232</v>
      </c>
      <c r="E410" s="21" t="s">
        <v>7231</v>
      </c>
      <c r="F410" s="16"/>
      <c r="G410" s="7"/>
      <c r="H410" s="7"/>
      <c r="I410" s="7" t="s">
        <v>34</v>
      </c>
      <c r="J410" s="7"/>
      <c r="K410" s="7"/>
      <c r="L410" s="45"/>
      <c r="M410" s="30" t="s">
        <v>34</v>
      </c>
      <c r="N410" s="29" t="s">
        <v>34</v>
      </c>
      <c r="O410" s="29" t="s">
        <v>34</v>
      </c>
      <c r="P410" s="29" t="s">
        <v>34</v>
      </c>
      <c r="Q410" s="29" t="s">
        <v>34</v>
      </c>
      <c r="R410" s="29" t="s">
        <v>34</v>
      </c>
      <c r="S410" s="29" t="s">
        <v>34</v>
      </c>
      <c r="U410" s="60">
        <v>1</v>
      </c>
      <c r="W410" s="29"/>
    </row>
    <row r="411" spans="1:23" ht="26" x14ac:dyDescent="0.35">
      <c r="A411" s="33">
        <v>410</v>
      </c>
      <c r="B411" s="21" t="s">
        <v>7229</v>
      </c>
      <c r="C411" s="29" t="s">
        <v>7230</v>
      </c>
      <c r="D411" s="29" t="s">
        <v>7230</v>
      </c>
      <c r="E411" s="21" t="s">
        <v>7229</v>
      </c>
      <c r="F411" s="16"/>
      <c r="G411" s="7"/>
      <c r="H411" s="7"/>
      <c r="I411" s="7" t="s">
        <v>34</v>
      </c>
      <c r="J411" s="7"/>
      <c r="K411" s="7"/>
      <c r="L411" s="45"/>
      <c r="M411" s="30" t="s">
        <v>34</v>
      </c>
      <c r="N411" s="29" t="s">
        <v>34</v>
      </c>
      <c r="O411" s="29" t="s">
        <v>34</v>
      </c>
      <c r="P411" s="29" t="s">
        <v>34</v>
      </c>
      <c r="Q411" s="29" t="s">
        <v>34</v>
      </c>
      <c r="R411" s="29" t="s">
        <v>34</v>
      </c>
      <c r="S411" s="29" t="s">
        <v>34</v>
      </c>
      <c r="U411" s="60">
        <v>1</v>
      </c>
      <c r="W411" s="29"/>
    </row>
    <row r="412" spans="1:23" x14ac:dyDescent="0.35">
      <c r="A412" s="33">
        <v>411</v>
      </c>
      <c r="B412" s="21" t="s">
        <v>7227</v>
      </c>
      <c r="C412" s="29" t="s">
        <v>7228</v>
      </c>
      <c r="D412" s="29" t="s">
        <v>7228</v>
      </c>
      <c r="E412" s="21" t="s">
        <v>7227</v>
      </c>
      <c r="F412" s="16"/>
      <c r="G412" s="7"/>
      <c r="H412" s="7"/>
      <c r="I412" s="7" t="s">
        <v>34</v>
      </c>
      <c r="J412" s="7"/>
      <c r="K412" s="7"/>
      <c r="L412" s="45"/>
      <c r="M412" s="30" t="s">
        <v>34</v>
      </c>
      <c r="N412" s="29" t="s">
        <v>34</v>
      </c>
      <c r="O412" s="29" t="s">
        <v>34</v>
      </c>
      <c r="P412" s="29" t="s">
        <v>34</v>
      </c>
      <c r="Q412" s="29" t="s">
        <v>34</v>
      </c>
      <c r="R412" s="29" t="s">
        <v>34</v>
      </c>
      <c r="U412" s="31"/>
      <c r="W412" s="29"/>
    </row>
    <row r="413" spans="1:23" ht="26" x14ac:dyDescent="0.35">
      <c r="A413" s="33">
        <v>412</v>
      </c>
      <c r="B413" s="21" t="s">
        <v>7225</v>
      </c>
      <c r="C413" s="29" t="s">
        <v>7226</v>
      </c>
      <c r="D413" s="29" t="s">
        <v>7226</v>
      </c>
      <c r="E413" s="21" t="s">
        <v>7225</v>
      </c>
      <c r="F413" s="16"/>
      <c r="G413" s="7"/>
      <c r="H413" s="7"/>
      <c r="I413" s="7" t="s">
        <v>34</v>
      </c>
      <c r="J413" s="7"/>
      <c r="K413" s="7"/>
      <c r="L413" s="45"/>
      <c r="M413" s="30" t="s">
        <v>34</v>
      </c>
      <c r="N413" s="29" t="s">
        <v>34</v>
      </c>
      <c r="O413" s="29" t="s">
        <v>34</v>
      </c>
      <c r="P413" s="29" t="s">
        <v>34</v>
      </c>
      <c r="Q413" s="29" t="s">
        <v>34</v>
      </c>
      <c r="R413" s="29" t="s">
        <v>34</v>
      </c>
      <c r="U413" s="31"/>
      <c r="W413" s="29"/>
    </row>
    <row r="414" spans="1:23" ht="26" x14ac:dyDescent="0.35">
      <c r="A414" s="33">
        <v>413</v>
      </c>
      <c r="B414" s="21" t="s">
        <v>7223</v>
      </c>
      <c r="C414" s="29" t="s">
        <v>7224</v>
      </c>
      <c r="D414" s="29" t="s">
        <v>7224</v>
      </c>
      <c r="E414" s="21" t="s">
        <v>7223</v>
      </c>
      <c r="F414" s="16"/>
      <c r="G414" s="7"/>
      <c r="H414" s="7"/>
      <c r="I414" s="7" t="s">
        <v>34</v>
      </c>
      <c r="J414" s="7"/>
      <c r="K414" s="7"/>
      <c r="L414" s="45"/>
      <c r="M414" s="30" t="s">
        <v>34</v>
      </c>
      <c r="N414" s="29" t="s">
        <v>34</v>
      </c>
      <c r="O414" s="29" t="s">
        <v>34</v>
      </c>
      <c r="P414" s="29" t="s">
        <v>34</v>
      </c>
      <c r="Q414" s="29" t="s">
        <v>34</v>
      </c>
      <c r="R414" s="29" t="s">
        <v>34</v>
      </c>
      <c r="S414" s="29" t="s">
        <v>34</v>
      </c>
      <c r="U414" s="31"/>
      <c r="W414" s="29"/>
    </row>
    <row r="415" spans="1:23" ht="26" x14ac:dyDescent="0.35">
      <c r="A415" s="33">
        <v>414</v>
      </c>
      <c r="B415" s="21" t="s">
        <v>7221</v>
      </c>
      <c r="C415" s="29" t="s">
        <v>7222</v>
      </c>
      <c r="D415" s="29" t="s">
        <v>7222</v>
      </c>
      <c r="E415" s="21" t="s">
        <v>7221</v>
      </c>
      <c r="F415" s="16"/>
      <c r="G415" s="7"/>
      <c r="H415" s="7"/>
      <c r="I415" s="7" t="s">
        <v>34</v>
      </c>
      <c r="J415" s="7"/>
      <c r="K415" s="7"/>
      <c r="L415" s="45"/>
      <c r="M415" s="30" t="s">
        <v>34</v>
      </c>
      <c r="N415" s="29" t="s">
        <v>34</v>
      </c>
      <c r="O415" s="29" t="s">
        <v>34</v>
      </c>
      <c r="P415" s="29" t="s">
        <v>34</v>
      </c>
      <c r="Q415" s="29" t="s">
        <v>34</v>
      </c>
      <c r="R415" s="29" t="s">
        <v>34</v>
      </c>
      <c r="U415" s="60">
        <v>1</v>
      </c>
      <c r="W415" s="29"/>
    </row>
    <row r="416" spans="1:23" ht="26" x14ac:dyDescent="0.35">
      <c r="A416" s="33">
        <v>415</v>
      </c>
      <c r="B416" s="21" t="s">
        <v>7219</v>
      </c>
      <c r="C416" s="29" t="s">
        <v>7220</v>
      </c>
      <c r="D416" s="29" t="s">
        <v>7220</v>
      </c>
      <c r="E416" s="21" t="s">
        <v>7219</v>
      </c>
      <c r="F416" s="16"/>
      <c r="G416" s="7"/>
      <c r="H416" s="7"/>
      <c r="I416" s="7" t="s">
        <v>34</v>
      </c>
      <c r="J416" s="7"/>
      <c r="K416" s="7"/>
      <c r="L416" s="45"/>
      <c r="M416" s="30" t="s">
        <v>34</v>
      </c>
      <c r="N416" s="29" t="s">
        <v>34</v>
      </c>
      <c r="O416" s="29" t="s">
        <v>34</v>
      </c>
      <c r="P416" s="29" t="s">
        <v>34</v>
      </c>
      <c r="Q416" s="29" t="s">
        <v>34</v>
      </c>
      <c r="R416" s="29" t="s">
        <v>34</v>
      </c>
      <c r="U416" s="31"/>
      <c r="W416" s="29"/>
    </row>
    <row r="417" spans="1:23" x14ac:dyDescent="0.35">
      <c r="A417" s="33">
        <v>416</v>
      </c>
      <c r="B417" s="21" t="s">
        <v>7217</v>
      </c>
      <c r="C417" s="29" t="s">
        <v>7218</v>
      </c>
      <c r="D417" s="29" t="s">
        <v>7218</v>
      </c>
      <c r="E417" s="21" t="s">
        <v>7217</v>
      </c>
      <c r="F417" s="16"/>
      <c r="G417" s="7"/>
      <c r="H417" s="7"/>
      <c r="I417" s="7" t="s">
        <v>34</v>
      </c>
      <c r="J417" s="7"/>
      <c r="K417" s="7"/>
      <c r="L417" s="45"/>
      <c r="M417" s="30" t="s">
        <v>34</v>
      </c>
      <c r="N417" s="29" t="s">
        <v>34</v>
      </c>
      <c r="O417" s="29" t="s">
        <v>34</v>
      </c>
      <c r="P417" s="29" t="s">
        <v>34</v>
      </c>
      <c r="Q417" s="29" t="s">
        <v>34</v>
      </c>
      <c r="R417" s="29" t="s">
        <v>34</v>
      </c>
      <c r="S417" s="29" t="s">
        <v>34</v>
      </c>
      <c r="U417" s="31"/>
      <c r="W417" s="29"/>
    </row>
    <row r="418" spans="1:23" ht="26" x14ac:dyDescent="0.35">
      <c r="A418" s="33">
        <v>417</v>
      </c>
      <c r="B418" s="21" t="s">
        <v>7215</v>
      </c>
      <c r="C418" s="29" t="s">
        <v>7216</v>
      </c>
      <c r="D418" s="29" t="s">
        <v>7216</v>
      </c>
      <c r="E418" s="21" t="s">
        <v>7215</v>
      </c>
      <c r="F418" s="16"/>
      <c r="G418" s="7"/>
      <c r="H418" s="7"/>
      <c r="I418" s="7" t="s">
        <v>34</v>
      </c>
      <c r="J418" s="7"/>
      <c r="K418" s="7"/>
      <c r="L418" s="45"/>
      <c r="M418" s="30" t="s">
        <v>34</v>
      </c>
      <c r="N418" s="29" t="s">
        <v>34</v>
      </c>
      <c r="O418" s="29" t="s">
        <v>34</v>
      </c>
      <c r="P418" s="29" t="s">
        <v>34</v>
      </c>
      <c r="Q418" s="29" t="s">
        <v>34</v>
      </c>
      <c r="R418" s="29" t="s">
        <v>34</v>
      </c>
      <c r="S418" s="29" t="s">
        <v>34</v>
      </c>
      <c r="U418" s="31"/>
      <c r="W418" s="29"/>
    </row>
    <row r="419" spans="1:23" x14ac:dyDescent="0.35">
      <c r="A419" s="33">
        <v>418</v>
      </c>
      <c r="B419" s="21" t="s">
        <v>7213</v>
      </c>
      <c r="C419" s="29" t="s">
        <v>7214</v>
      </c>
      <c r="D419" s="29" t="s">
        <v>7214</v>
      </c>
      <c r="E419" s="21" t="s">
        <v>7213</v>
      </c>
      <c r="F419" s="16"/>
      <c r="G419" s="7"/>
      <c r="H419" s="7"/>
      <c r="I419" s="7" t="s">
        <v>34</v>
      </c>
      <c r="J419" s="7"/>
      <c r="K419" s="7"/>
      <c r="L419" s="45"/>
      <c r="M419" s="30" t="s">
        <v>34</v>
      </c>
      <c r="N419" s="29" t="s">
        <v>34</v>
      </c>
      <c r="O419" s="29" t="s">
        <v>34</v>
      </c>
      <c r="P419" s="29" t="s">
        <v>34</v>
      </c>
      <c r="Q419" s="29" t="s">
        <v>34</v>
      </c>
      <c r="R419" s="29" t="s">
        <v>34</v>
      </c>
      <c r="S419" s="29" t="s">
        <v>34</v>
      </c>
      <c r="U419" s="31"/>
      <c r="W419" s="29"/>
    </row>
    <row r="420" spans="1:23" ht="26" x14ac:dyDescent="0.35">
      <c r="A420" s="33">
        <v>419</v>
      </c>
      <c r="B420" s="21" t="s">
        <v>7211</v>
      </c>
      <c r="C420" s="29" t="s">
        <v>7212</v>
      </c>
      <c r="D420" s="29" t="s">
        <v>7212</v>
      </c>
      <c r="E420" s="21" t="s">
        <v>7211</v>
      </c>
      <c r="F420" s="16"/>
      <c r="G420" s="7"/>
      <c r="H420" s="7"/>
      <c r="I420" s="7" t="s">
        <v>34</v>
      </c>
      <c r="J420" s="7"/>
      <c r="K420" s="7"/>
      <c r="L420" s="45"/>
      <c r="M420" s="30" t="s">
        <v>34</v>
      </c>
      <c r="N420" s="29" t="s">
        <v>34</v>
      </c>
      <c r="O420" s="29" t="s">
        <v>34</v>
      </c>
      <c r="P420" s="29" t="s">
        <v>34</v>
      </c>
      <c r="Q420" s="29" t="s">
        <v>34</v>
      </c>
      <c r="R420" s="29" t="s">
        <v>34</v>
      </c>
      <c r="U420" s="31"/>
      <c r="W420" s="29"/>
    </row>
    <row r="421" spans="1:23" ht="52" x14ac:dyDescent="0.35">
      <c r="A421" s="33">
        <v>420</v>
      </c>
      <c r="B421" s="21" t="s">
        <v>7209</v>
      </c>
      <c r="C421" s="29" t="s">
        <v>7210</v>
      </c>
      <c r="D421" s="29" t="s">
        <v>7210</v>
      </c>
      <c r="E421" s="21" t="s">
        <v>7209</v>
      </c>
      <c r="F421" s="16"/>
      <c r="G421" s="7"/>
      <c r="H421" s="7"/>
      <c r="I421" s="7" t="s">
        <v>34</v>
      </c>
      <c r="J421" s="7"/>
      <c r="K421" s="7"/>
      <c r="L421" s="45"/>
      <c r="M421" s="30" t="s">
        <v>34</v>
      </c>
      <c r="N421" s="29" t="s">
        <v>34</v>
      </c>
      <c r="O421" s="29" t="s">
        <v>34</v>
      </c>
      <c r="P421" s="29" t="s">
        <v>34</v>
      </c>
      <c r="Q421" s="29" t="s">
        <v>34</v>
      </c>
      <c r="R421" s="29" t="s">
        <v>34</v>
      </c>
      <c r="U421" s="31"/>
      <c r="W421" s="29"/>
    </row>
    <row r="422" spans="1:23" ht="26" x14ac:dyDescent="0.35">
      <c r="A422" s="33">
        <v>421</v>
      </c>
      <c r="B422" s="21" t="s">
        <v>7207</v>
      </c>
      <c r="C422" s="29" t="s">
        <v>7208</v>
      </c>
      <c r="D422" s="29" t="s">
        <v>7208</v>
      </c>
      <c r="E422" s="21" t="s">
        <v>7207</v>
      </c>
      <c r="F422" s="16"/>
      <c r="G422" s="7"/>
      <c r="H422" s="7"/>
      <c r="I422" s="7" t="s">
        <v>34</v>
      </c>
      <c r="J422" s="7"/>
      <c r="K422" s="7"/>
      <c r="L422" s="45"/>
      <c r="M422" s="30" t="s">
        <v>34</v>
      </c>
      <c r="N422" s="29" t="s">
        <v>34</v>
      </c>
      <c r="O422" s="29" t="s">
        <v>34</v>
      </c>
      <c r="P422" s="29" t="s">
        <v>34</v>
      </c>
      <c r="Q422" s="29" t="s">
        <v>34</v>
      </c>
      <c r="R422" s="29" t="s">
        <v>34</v>
      </c>
      <c r="U422" s="31"/>
      <c r="W422" s="29"/>
    </row>
    <row r="423" spans="1:23" ht="26" x14ac:dyDescent="0.35">
      <c r="A423" s="33">
        <v>422</v>
      </c>
      <c r="B423" s="21" t="s">
        <v>7205</v>
      </c>
      <c r="C423" s="29" t="s">
        <v>7206</v>
      </c>
      <c r="D423" s="29" t="s">
        <v>7206</v>
      </c>
      <c r="E423" s="21" t="s">
        <v>7205</v>
      </c>
      <c r="F423" s="16"/>
      <c r="G423" s="7"/>
      <c r="H423" s="7"/>
      <c r="I423" s="7" t="s">
        <v>34</v>
      </c>
      <c r="J423" s="7"/>
      <c r="K423" s="7"/>
      <c r="L423" s="45"/>
      <c r="M423" s="30" t="s">
        <v>34</v>
      </c>
      <c r="N423" s="29" t="s">
        <v>34</v>
      </c>
      <c r="O423" s="29" t="s">
        <v>34</v>
      </c>
      <c r="P423" s="29" t="s">
        <v>34</v>
      </c>
      <c r="Q423" s="29" t="s">
        <v>34</v>
      </c>
      <c r="R423" s="29" t="s">
        <v>34</v>
      </c>
      <c r="U423" s="31"/>
      <c r="W423" s="29"/>
    </row>
    <row r="424" spans="1:23" x14ac:dyDescent="0.35">
      <c r="A424" s="33">
        <v>423</v>
      </c>
      <c r="B424" s="21" t="s">
        <v>7203</v>
      </c>
      <c r="C424" s="29" t="s">
        <v>7204</v>
      </c>
      <c r="D424" s="29" t="s">
        <v>7204</v>
      </c>
      <c r="E424" s="21" t="s">
        <v>7203</v>
      </c>
      <c r="F424" s="16"/>
      <c r="G424" s="7"/>
      <c r="H424" s="7"/>
      <c r="I424" s="7" t="s">
        <v>34</v>
      </c>
      <c r="J424" s="7"/>
      <c r="K424" s="7"/>
      <c r="L424" s="45"/>
      <c r="M424" s="30" t="s">
        <v>34</v>
      </c>
      <c r="N424" s="29" t="s">
        <v>34</v>
      </c>
      <c r="O424" s="29" t="s">
        <v>34</v>
      </c>
      <c r="P424" s="29" t="s">
        <v>34</v>
      </c>
      <c r="Q424" s="29" t="s">
        <v>34</v>
      </c>
      <c r="R424" s="29" t="s">
        <v>34</v>
      </c>
      <c r="U424" s="31"/>
      <c r="W424" s="29"/>
    </row>
    <row r="425" spans="1:23" ht="39" x14ac:dyDescent="0.35">
      <c r="A425" s="33">
        <v>424</v>
      </c>
      <c r="B425" s="21" t="s">
        <v>7201</v>
      </c>
      <c r="C425" s="29" t="s">
        <v>7202</v>
      </c>
      <c r="D425" s="29" t="s">
        <v>7202</v>
      </c>
      <c r="E425" s="21" t="s">
        <v>7201</v>
      </c>
      <c r="F425" s="16"/>
      <c r="G425" s="7"/>
      <c r="H425" s="7"/>
      <c r="I425" s="7" t="s">
        <v>34</v>
      </c>
      <c r="J425" s="7"/>
      <c r="K425" s="7"/>
      <c r="L425" s="45"/>
      <c r="M425" s="30" t="s">
        <v>34</v>
      </c>
      <c r="N425" s="29" t="s">
        <v>34</v>
      </c>
      <c r="O425" s="29" t="s">
        <v>34</v>
      </c>
      <c r="P425" s="29" t="s">
        <v>34</v>
      </c>
      <c r="Q425" s="29" t="s">
        <v>34</v>
      </c>
      <c r="R425" s="29" t="s">
        <v>34</v>
      </c>
      <c r="S425" s="29" t="s">
        <v>34</v>
      </c>
      <c r="T425" s="29">
        <v>1</v>
      </c>
      <c r="U425" s="31"/>
      <c r="W425" s="29"/>
    </row>
    <row r="426" spans="1:23" ht="39" x14ac:dyDescent="0.35">
      <c r="A426" s="33">
        <v>425</v>
      </c>
      <c r="B426" s="21" t="s">
        <v>7199</v>
      </c>
      <c r="C426" s="29" t="s">
        <v>7200</v>
      </c>
      <c r="D426" s="29" t="s">
        <v>7200</v>
      </c>
      <c r="E426" s="21" t="s">
        <v>7199</v>
      </c>
      <c r="F426" s="16"/>
      <c r="G426" s="7"/>
      <c r="H426" s="7"/>
      <c r="I426" s="7" t="s">
        <v>34</v>
      </c>
      <c r="J426" s="7"/>
      <c r="K426" s="7"/>
      <c r="L426" s="45"/>
      <c r="M426" s="30" t="s">
        <v>34</v>
      </c>
      <c r="N426" s="29" t="s">
        <v>34</v>
      </c>
      <c r="O426" s="29" t="s">
        <v>34</v>
      </c>
      <c r="P426" s="29" t="s">
        <v>34</v>
      </c>
      <c r="Q426" s="29" t="s">
        <v>34</v>
      </c>
      <c r="R426" s="29" t="s">
        <v>34</v>
      </c>
      <c r="S426" s="29" t="s">
        <v>34</v>
      </c>
      <c r="T426" s="29">
        <v>1</v>
      </c>
      <c r="U426" s="31"/>
      <c r="W426" s="29"/>
    </row>
    <row r="427" spans="1:23" ht="26" x14ac:dyDescent="0.35">
      <c r="A427" s="33">
        <v>426</v>
      </c>
      <c r="B427" s="21" t="s">
        <v>7197</v>
      </c>
      <c r="C427" s="29" t="s">
        <v>7198</v>
      </c>
      <c r="D427" s="29" t="s">
        <v>7198</v>
      </c>
      <c r="E427" s="21" t="s">
        <v>7197</v>
      </c>
      <c r="F427" s="16"/>
      <c r="G427" s="7"/>
      <c r="H427" s="7"/>
      <c r="I427" s="7" t="s">
        <v>34</v>
      </c>
      <c r="J427" s="7"/>
      <c r="K427" s="7"/>
      <c r="L427" s="45"/>
      <c r="M427" s="30" t="s">
        <v>34</v>
      </c>
      <c r="N427" s="29" t="s">
        <v>34</v>
      </c>
      <c r="O427" s="29" t="s">
        <v>34</v>
      </c>
      <c r="P427" s="29" t="s">
        <v>34</v>
      </c>
      <c r="Q427" s="29" t="s">
        <v>34</v>
      </c>
      <c r="R427" s="29" t="s">
        <v>34</v>
      </c>
      <c r="S427" s="29" t="s">
        <v>34</v>
      </c>
      <c r="T427" s="29">
        <v>1</v>
      </c>
      <c r="U427" s="31"/>
      <c r="W427" s="29"/>
    </row>
    <row r="428" spans="1:23" x14ac:dyDescent="0.35">
      <c r="A428" s="33">
        <v>427</v>
      </c>
      <c r="B428" s="21" t="s">
        <v>7195</v>
      </c>
      <c r="C428" s="29" t="s">
        <v>7196</v>
      </c>
      <c r="D428" s="29" t="s">
        <v>7196</v>
      </c>
      <c r="E428" s="21" t="s">
        <v>7195</v>
      </c>
      <c r="F428" s="16"/>
      <c r="G428" s="7"/>
      <c r="H428" s="7"/>
      <c r="I428" s="7" t="s">
        <v>34</v>
      </c>
      <c r="J428" s="7"/>
      <c r="K428" s="7"/>
      <c r="L428" s="45"/>
      <c r="M428" s="30" t="s">
        <v>34</v>
      </c>
      <c r="N428" s="29" t="s">
        <v>34</v>
      </c>
      <c r="O428" s="29" t="s">
        <v>34</v>
      </c>
      <c r="P428" s="29" t="s">
        <v>34</v>
      </c>
      <c r="Q428" s="29" t="s">
        <v>34</v>
      </c>
      <c r="R428" s="29" t="s">
        <v>34</v>
      </c>
      <c r="S428" s="29" t="s">
        <v>34</v>
      </c>
      <c r="T428" s="29">
        <v>1</v>
      </c>
      <c r="U428" s="31"/>
      <c r="W428" s="29"/>
    </row>
    <row r="429" spans="1:23" x14ac:dyDescent="0.35">
      <c r="A429" s="33">
        <v>428</v>
      </c>
      <c r="B429" s="18" t="s">
        <v>88</v>
      </c>
      <c r="C429" s="35" t="s">
        <v>7194</v>
      </c>
      <c r="D429" s="35" t="s">
        <v>7194</v>
      </c>
      <c r="E429" s="18" t="s">
        <v>88</v>
      </c>
      <c r="F429" s="20"/>
      <c r="G429" s="19"/>
      <c r="H429" s="19"/>
      <c r="I429" s="7"/>
      <c r="J429" s="19"/>
      <c r="K429" s="19"/>
      <c r="L429" s="46"/>
      <c r="M429" s="32"/>
      <c r="U429" s="31"/>
      <c r="W429" s="29"/>
    </row>
    <row r="430" spans="1:23" x14ac:dyDescent="0.35">
      <c r="A430" s="33">
        <v>429</v>
      </c>
      <c r="B430" s="18" t="s">
        <v>88</v>
      </c>
      <c r="C430" s="35" t="s">
        <v>7193</v>
      </c>
      <c r="D430" s="35" t="s">
        <v>7193</v>
      </c>
      <c r="E430" s="18" t="s">
        <v>88</v>
      </c>
      <c r="F430" s="20"/>
      <c r="G430" s="19"/>
      <c r="H430" s="19"/>
      <c r="I430" s="7"/>
      <c r="J430" s="19"/>
      <c r="K430" s="19"/>
      <c r="L430" s="46"/>
      <c r="M430" s="32"/>
      <c r="U430" s="31"/>
      <c r="W430" s="29"/>
    </row>
    <row r="431" spans="1:23" x14ac:dyDescent="0.35">
      <c r="A431" s="33">
        <v>430</v>
      </c>
      <c r="B431" s="18" t="s">
        <v>7191</v>
      </c>
      <c r="C431" s="35" t="s">
        <v>7192</v>
      </c>
      <c r="D431" s="35" t="s">
        <v>7192</v>
      </c>
      <c r="E431" s="18" t="s">
        <v>7191</v>
      </c>
      <c r="F431" s="20"/>
      <c r="G431" s="19"/>
      <c r="H431" s="19"/>
      <c r="I431" s="7"/>
      <c r="J431" s="19"/>
      <c r="K431" s="19"/>
      <c r="L431" s="46"/>
      <c r="M431" s="32"/>
      <c r="U431" s="31"/>
      <c r="W431" s="29"/>
    </row>
    <row r="432" spans="1:23" ht="39" x14ac:dyDescent="0.35">
      <c r="A432" s="33">
        <v>431</v>
      </c>
      <c r="B432" s="21" t="s">
        <v>7189</v>
      </c>
      <c r="C432" s="29" t="s">
        <v>7190</v>
      </c>
      <c r="D432" s="29" t="s">
        <v>7190</v>
      </c>
      <c r="E432" s="21" t="s">
        <v>7189</v>
      </c>
      <c r="F432" s="16"/>
      <c r="G432" s="7"/>
      <c r="H432" s="7"/>
      <c r="I432" s="7" t="s">
        <v>34</v>
      </c>
      <c r="J432" s="7"/>
      <c r="K432" s="7"/>
      <c r="L432" s="45"/>
      <c r="M432" s="30" t="s">
        <v>34</v>
      </c>
      <c r="N432" s="29" t="s">
        <v>34</v>
      </c>
      <c r="O432" s="29" t="s">
        <v>34</v>
      </c>
      <c r="P432" s="29" t="s">
        <v>34</v>
      </c>
      <c r="Q432" s="29" t="s">
        <v>34</v>
      </c>
      <c r="R432" s="29" t="s">
        <v>34</v>
      </c>
      <c r="U432" s="31"/>
      <c r="W432" s="29"/>
    </row>
    <row r="433" spans="1:23" x14ac:dyDescent="0.35">
      <c r="A433" s="33">
        <v>432</v>
      </c>
      <c r="B433" s="21" t="s">
        <v>7187</v>
      </c>
      <c r="C433" s="29" t="s">
        <v>7188</v>
      </c>
      <c r="D433" s="29" t="s">
        <v>7188</v>
      </c>
      <c r="E433" s="21" t="s">
        <v>7187</v>
      </c>
      <c r="F433" s="16"/>
      <c r="G433" s="7"/>
      <c r="H433" s="7"/>
      <c r="I433" s="7" t="s">
        <v>34</v>
      </c>
      <c r="J433" s="7"/>
      <c r="K433" s="7"/>
      <c r="L433" s="45"/>
      <c r="M433" s="30" t="s">
        <v>34</v>
      </c>
      <c r="N433" s="29" t="s">
        <v>34</v>
      </c>
      <c r="O433" s="29" t="s">
        <v>34</v>
      </c>
      <c r="P433" s="29" t="s">
        <v>34</v>
      </c>
      <c r="Q433" s="29" t="s">
        <v>34</v>
      </c>
      <c r="R433" s="29" t="s">
        <v>34</v>
      </c>
      <c r="U433" s="31"/>
      <c r="W433" s="29"/>
    </row>
    <row r="434" spans="1:23" ht="26" x14ac:dyDescent="0.35">
      <c r="A434" s="33">
        <v>433</v>
      </c>
      <c r="B434" s="21" t="s">
        <v>7185</v>
      </c>
      <c r="C434" s="29" t="s">
        <v>7186</v>
      </c>
      <c r="D434" s="29" t="s">
        <v>7186</v>
      </c>
      <c r="E434" s="21" t="s">
        <v>7185</v>
      </c>
      <c r="F434" s="16"/>
      <c r="G434" s="7"/>
      <c r="H434" s="7"/>
      <c r="I434" s="7" t="s">
        <v>34</v>
      </c>
      <c r="J434" s="7"/>
      <c r="K434" s="7"/>
      <c r="L434" s="45"/>
      <c r="M434" s="30" t="s">
        <v>34</v>
      </c>
      <c r="N434" s="29" t="s">
        <v>34</v>
      </c>
      <c r="O434" s="29" t="s">
        <v>34</v>
      </c>
      <c r="P434" s="29" t="s">
        <v>34</v>
      </c>
      <c r="Q434" s="29" t="s">
        <v>34</v>
      </c>
      <c r="R434" s="29" t="s">
        <v>34</v>
      </c>
      <c r="U434" s="60">
        <v>1</v>
      </c>
      <c r="W434" s="29"/>
    </row>
    <row r="435" spans="1:23" ht="26" x14ac:dyDescent="0.35">
      <c r="A435" s="33">
        <v>434</v>
      </c>
      <c r="B435" s="21" t="s">
        <v>7183</v>
      </c>
      <c r="C435" s="29" t="s">
        <v>7184</v>
      </c>
      <c r="D435" s="29" t="s">
        <v>7184</v>
      </c>
      <c r="E435" s="21" t="s">
        <v>7183</v>
      </c>
      <c r="F435" s="16"/>
      <c r="G435" s="7"/>
      <c r="H435" s="7"/>
      <c r="I435" s="7" t="s">
        <v>34</v>
      </c>
      <c r="J435" s="7"/>
      <c r="K435" s="7"/>
      <c r="L435" s="45"/>
      <c r="M435" s="30" t="s">
        <v>34</v>
      </c>
      <c r="N435" s="29" t="s">
        <v>34</v>
      </c>
      <c r="O435" s="29" t="s">
        <v>34</v>
      </c>
      <c r="P435" s="29" t="s">
        <v>34</v>
      </c>
      <c r="Q435" s="29" t="s">
        <v>34</v>
      </c>
      <c r="R435" s="29" t="s">
        <v>34</v>
      </c>
      <c r="U435" s="31"/>
      <c r="W435" s="29"/>
    </row>
    <row r="436" spans="1:23" ht="26" x14ac:dyDescent="0.35">
      <c r="A436" s="33">
        <v>435</v>
      </c>
      <c r="B436" s="21" t="s">
        <v>7181</v>
      </c>
      <c r="C436" s="29" t="s">
        <v>7182</v>
      </c>
      <c r="D436" s="29" t="s">
        <v>7182</v>
      </c>
      <c r="E436" s="21" t="s">
        <v>7181</v>
      </c>
      <c r="F436" s="16"/>
      <c r="G436" s="7"/>
      <c r="H436" s="7"/>
      <c r="I436" s="7" t="s">
        <v>34</v>
      </c>
      <c r="J436" s="7"/>
      <c r="K436" s="7"/>
      <c r="L436" s="45"/>
      <c r="M436" s="30" t="s">
        <v>34</v>
      </c>
      <c r="N436" s="29" t="s">
        <v>34</v>
      </c>
      <c r="O436" s="29" t="s">
        <v>34</v>
      </c>
      <c r="P436" s="29" t="s">
        <v>34</v>
      </c>
      <c r="Q436" s="29" t="s">
        <v>34</v>
      </c>
      <c r="R436" s="29" t="s">
        <v>34</v>
      </c>
      <c r="U436" s="31"/>
      <c r="W436" s="29"/>
    </row>
    <row r="437" spans="1:23" ht="26" x14ac:dyDescent="0.35">
      <c r="A437" s="33">
        <v>436</v>
      </c>
      <c r="B437" s="21" t="s">
        <v>7179</v>
      </c>
      <c r="C437" s="29" t="s">
        <v>7180</v>
      </c>
      <c r="D437" s="29" t="s">
        <v>7180</v>
      </c>
      <c r="E437" s="21" t="s">
        <v>7179</v>
      </c>
      <c r="F437" s="16"/>
      <c r="G437" s="7"/>
      <c r="H437" s="7"/>
      <c r="I437" s="7" t="s">
        <v>34</v>
      </c>
      <c r="J437" s="7"/>
      <c r="K437" s="7"/>
      <c r="L437" s="45"/>
      <c r="M437" s="30" t="s">
        <v>34</v>
      </c>
      <c r="N437" s="29" t="s">
        <v>34</v>
      </c>
      <c r="O437" s="29" t="s">
        <v>34</v>
      </c>
      <c r="P437" s="29" t="s">
        <v>34</v>
      </c>
      <c r="Q437" s="29" t="s">
        <v>34</v>
      </c>
      <c r="R437" s="29" t="s">
        <v>34</v>
      </c>
      <c r="U437" s="31"/>
      <c r="W437" s="29"/>
    </row>
    <row r="438" spans="1:23" ht="26" x14ac:dyDescent="0.35">
      <c r="A438" s="33">
        <v>437</v>
      </c>
      <c r="B438" s="21" t="s">
        <v>7177</v>
      </c>
      <c r="C438" s="29" t="s">
        <v>7178</v>
      </c>
      <c r="D438" s="29" t="s">
        <v>7178</v>
      </c>
      <c r="E438" s="21" t="s">
        <v>7177</v>
      </c>
      <c r="F438" s="16"/>
      <c r="G438" s="7"/>
      <c r="H438" s="7"/>
      <c r="I438" s="7" t="s">
        <v>34</v>
      </c>
      <c r="J438" s="7"/>
      <c r="K438" s="7"/>
      <c r="L438" s="45"/>
      <c r="M438" s="30" t="s">
        <v>34</v>
      </c>
      <c r="N438" s="29" t="s">
        <v>34</v>
      </c>
      <c r="O438" s="29" t="s">
        <v>34</v>
      </c>
      <c r="P438" s="29" t="s">
        <v>34</v>
      </c>
      <c r="Q438" s="29" t="s">
        <v>34</v>
      </c>
      <c r="R438" s="29" t="s">
        <v>34</v>
      </c>
      <c r="U438" s="31"/>
      <c r="W438" s="29"/>
    </row>
    <row r="439" spans="1:23" ht="26" x14ac:dyDescent="0.35">
      <c r="A439" s="33">
        <v>438</v>
      </c>
      <c r="B439" s="21" t="s">
        <v>7175</v>
      </c>
      <c r="C439" s="29" t="s">
        <v>7176</v>
      </c>
      <c r="D439" s="29" t="s">
        <v>7176</v>
      </c>
      <c r="E439" s="21" t="s">
        <v>7175</v>
      </c>
      <c r="F439" s="16"/>
      <c r="G439" s="7"/>
      <c r="H439" s="7"/>
      <c r="I439" s="7" t="s">
        <v>34</v>
      </c>
      <c r="J439" s="7"/>
      <c r="K439" s="7"/>
      <c r="L439" s="45"/>
      <c r="M439" s="30" t="s">
        <v>34</v>
      </c>
      <c r="N439" s="29" t="s">
        <v>34</v>
      </c>
      <c r="O439" s="29" t="s">
        <v>34</v>
      </c>
      <c r="P439" s="29" t="s">
        <v>34</v>
      </c>
      <c r="Q439" s="29" t="s">
        <v>34</v>
      </c>
      <c r="R439" s="29" t="s">
        <v>34</v>
      </c>
      <c r="U439" s="31"/>
      <c r="W439" s="29"/>
    </row>
    <row r="440" spans="1:23" ht="91" x14ac:dyDescent="0.35">
      <c r="A440" s="33">
        <v>439</v>
      </c>
      <c r="B440" s="21" t="s">
        <v>7173</v>
      </c>
      <c r="C440" s="29" t="s">
        <v>7174</v>
      </c>
      <c r="D440" s="29" t="s">
        <v>7174</v>
      </c>
      <c r="E440" s="21" t="s">
        <v>7173</v>
      </c>
      <c r="F440" s="16"/>
      <c r="G440" s="7"/>
      <c r="H440" s="7"/>
      <c r="I440" s="7" t="s">
        <v>34</v>
      </c>
      <c r="J440" s="7"/>
      <c r="K440" s="7"/>
      <c r="L440" s="45"/>
      <c r="M440" s="30" t="s">
        <v>34</v>
      </c>
      <c r="N440" s="29" t="s">
        <v>34</v>
      </c>
      <c r="O440" s="29" t="s">
        <v>34</v>
      </c>
      <c r="P440" s="29" t="s">
        <v>34</v>
      </c>
      <c r="Q440" s="29" t="s">
        <v>34</v>
      </c>
      <c r="R440" s="29" t="s">
        <v>34</v>
      </c>
      <c r="U440" s="31"/>
      <c r="V440" s="7" t="s">
        <v>7172</v>
      </c>
      <c r="W440" s="29">
        <v>6</v>
      </c>
    </row>
    <row r="441" spans="1:23" x14ac:dyDescent="0.35">
      <c r="A441" s="33">
        <v>440</v>
      </c>
      <c r="B441" s="9" t="s">
        <v>7170</v>
      </c>
      <c r="C441" s="37" t="s">
        <v>7171</v>
      </c>
      <c r="D441" s="37" t="s">
        <v>7171</v>
      </c>
      <c r="E441" s="9" t="s">
        <v>7170</v>
      </c>
      <c r="F441" s="15"/>
      <c r="G441" s="10"/>
      <c r="H441" s="10"/>
      <c r="I441" s="7"/>
      <c r="J441" s="10"/>
      <c r="K441" s="10"/>
      <c r="L441" s="47"/>
      <c r="M441" s="32"/>
      <c r="U441" s="31"/>
      <c r="W441" s="29"/>
    </row>
    <row r="442" spans="1:23" x14ac:dyDescent="0.35">
      <c r="A442" s="33">
        <v>441</v>
      </c>
      <c r="B442" s="18" t="s">
        <v>7168</v>
      </c>
      <c r="C442" s="35" t="s">
        <v>7169</v>
      </c>
      <c r="D442" s="35" t="s">
        <v>7169</v>
      </c>
      <c r="E442" s="18" t="s">
        <v>7168</v>
      </c>
      <c r="F442" s="20"/>
      <c r="G442" s="19"/>
      <c r="H442" s="19"/>
      <c r="I442" s="7"/>
      <c r="J442" s="19"/>
      <c r="K442" s="19"/>
      <c r="L442" s="46"/>
      <c r="M442" s="32"/>
      <c r="U442" s="31"/>
      <c r="W442" s="29"/>
    </row>
    <row r="443" spans="1:23" ht="52" x14ac:dyDescent="0.35">
      <c r="A443" s="33">
        <v>442</v>
      </c>
      <c r="B443" s="21" t="s">
        <v>7166</v>
      </c>
      <c r="C443" s="29" t="s">
        <v>7167</v>
      </c>
      <c r="D443" s="29" t="s">
        <v>7167</v>
      </c>
      <c r="E443" s="21" t="s">
        <v>7166</v>
      </c>
      <c r="F443" s="16"/>
      <c r="G443" s="7"/>
      <c r="H443" s="7"/>
      <c r="I443" s="7" t="s">
        <v>34</v>
      </c>
      <c r="J443" s="7"/>
      <c r="K443" s="7"/>
      <c r="L443" s="45"/>
      <c r="M443" s="30" t="s">
        <v>34</v>
      </c>
      <c r="N443" s="29" t="s">
        <v>34</v>
      </c>
      <c r="O443" s="29" t="s">
        <v>34</v>
      </c>
      <c r="P443" s="29" t="s">
        <v>34</v>
      </c>
      <c r="Q443" s="29" t="s">
        <v>34</v>
      </c>
      <c r="R443" s="29" t="s">
        <v>34</v>
      </c>
      <c r="S443" s="29" t="s">
        <v>34</v>
      </c>
      <c r="T443" s="29">
        <v>1</v>
      </c>
      <c r="U443" s="31"/>
      <c r="W443" s="29"/>
    </row>
    <row r="444" spans="1:23" ht="52" x14ac:dyDescent="0.35">
      <c r="A444" s="33">
        <v>443</v>
      </c>
      <c r="B444" s="21" t="s">
        <v>7164</v>
      </c>
      <c r="C444" s="29" t="s">
        <v>7165</v>
      </c>
      <c r="D444" s="29" t="s">
        <v>7165</v>
      </c>
      <c r="E444" s="21" t="s">
        <v>7164</v>
      </c>
      <c r="F444" s="16"/>
      <c r="G444" s="7"/>
      <c r="H444" s="7"/>
      <c r="I444" s="7" t="s">
        <v>34</v>
      </c>
      <c r="J444" s="7"/>
      <c r="K444" s="7"/>
      <c r="L444" s="45"/>
      <c r="M444" s="30" t="s">
        <v>34</v>
      </c>
      <c r="N444" s="29" t="s">
        <v>34</v>
      </c>
      <c r="O444" s="29" t="s">
        <v>34</v>
      </c>
      <c r="P444" s="29" t="s">
        <v>34</v>
      </c>
      <c r="Q444" s="29" t="s">
        <v>34</v>
      </c>
      <c r="R444" s="29" t="s">
        <v>34</v>
      </c>
      <c r="S444" s="29" t="s">
        <v>34</v>
      </c>
      <c r="T444" s="29">
        <v>1</v>
      </c>
      <c r="U444" s="31"/>
      <c r="W444" s="29"/>
    </row>
    <row r="445" spans="1:23" ht="52" x14ac:dyDescent="0.35">
      <c r="A445" s="33">
        <v>444</v>
      </c>
      <c r="B445" s="21" t="s">
        <v>7162</v>
      </c>
      <c r="C445" s="29" t="s">
        <v>7163</v>
      </c>
      <c r="D445" s="29" t="s">
        <v>7163</v>
      </c>
      <c r="E445" s="21" t="s">
        <v>7162</v>
      </c>
      <c r="F445" s="16"/>
      <c r="G445" s="7"/>
      <c r="H445" s="7"/>
      <c r="I445" s="7" t="s">
        <v>34</v>
      </c>
      <c r="J445" s="7"/>
      <c r="K445" s="7"/>
      <c r="L445" s="45"/>
      <c r="M445" s="30" t="s">
        <v>34</v>
      </c>
      <c r="N445" s="29" t="s">
        <v>34</v>
      </c>
      <c r="O445" s="29" t="s">
        <v>34</v>
      </c>
      <c r="P445" s="29" t="s">
        <v>34</v>
      </c>
      <c r="Q445" s="29" t="s">
        <v>34</v>
      </c>
      <c r="R445" s="29" t="s">
        <v>34</v>
      </c>
      <c r="S445" s="29" t="s">
        <v>34</v>
      </c>
      <c r="T445" s="29">
        <v>1</v>
      </c>
      <c r="U445" s="31"/>
      <c r="W445" s="29"/>
    </row>
    <row r="446" spans="1:23" ht="78" x14ac:dyDescent="0.35">
      <c r="A446" s="33">
        <v>445</v>
      </c>
      <c r="B446" s="21" t="s">
        <v>7160</v>
      </c>
      <c r="C446" s="29" t="s">
        <v>7161</v>
      </c>
      <c r="D446" s="29" t="s">
        <v>7161</v>
      </c>
      <c r="E446" s="21" t="s">
        <v>7160</v>
      </c>
      <c r="F446" s="16"/>
      <c r="G446" s="7"/>
      <c r="H446" s="7"/>
      <c r="I446" s="7" t="s">
        <v>34</v>
      </c>
      <c r="J446" s="7"/>
      <c r="K446" s="7"/>
      <c r="L446" s="45"/>
      <c r="M446" s="30" t="s">
        <v>34</v>
      </c>
      <c r="N446" s="29" t="s">
        <v>34</v>
      </c>
      <c r="O446" s="29" t="s">
        <v>34</v>
      </c>
      <c r="P446" s="29" t="s">
        <v>34</v>
      </c>
      <c r="Q446" s="29" t="s">
        <v>34</v>
      </c>
      <c r="R446" s="29" t="s">
        <v>34</v>
      </c>
      <c r="S446" s="29" t="s">
        <v>34</v>
      </c>
      <c r="T446" s="29">
        <v>1</v>
      </c>
      <c r="U446" s="31"/>
      <c r="W446" s="29"/>
    </row>
    <row r="447" spans="1:23" ht="65" x14ac:dyDescent="0.35">
      <c r="A447" s="33">
        <v>446</v>
      </c>
      <c r="B447" s="21" t="s">
        <v>7158</v>
      </c>
      <c r="C447" s="29" t="s">
        <v>7159</v>
      </c>
      <c r="D447" s="29" t="s">
        <v>7159</v>
      </c>
      <c r="E447" s="21" t="s">
        <v>7158</v>
      </c>
      <c r="F447" s="16"/>
      <c r="G447" s="7"/>
      <c r="H447" s="7"/>
      <c r="I447" s="7" t="s">
        <v>34</v>
      </c>
      <c r="J447" s="7"/>
      <c r="K447" s="7"/>
      <c r="L447" s="45"/>
      <c r="M447" s="30" t="s">
        <v>34</v>
      </c>
      <c r="N447" s="29" t="s">
        <v>34</v>
      </c>
      <c r="O447" s="29" t="s">
        <v>34</v>
      </c>
      <c r="P447" s="29" t="s">
        <v>34</v>
      </c>
      <c r="Q447" s="29" t="s">
        <v>34</v>
      </c>
      <c r="R447" s="29" t="s">
        <v>34</v>
      </c>
      <c r="S447" s="29" t="s">
        <v>34</v>
      </c>
      <c r="T447" s="29">
        <v>1</v>
      </c>
      <c r="U447" s="31"/>
      <c r="W447" s="29"/>
    </row>
    <row r="448" spans="1:23" x14ac:dyDescent="0.35">
      <c r="A448" s="33">
        <v>447</v>
      </c>
      <c r="B448" s="18" t="s">
        <v>7156</v>
      </c>
      <c r="C448" s="35" t="s">
        <v>7157</v>
      </c>
      <c r="D448" s="35" t="s">
        <v>7157</v>
      </c>
      <c r="E448" s="18" t="s">
        <v>7156</v>
      </c>
      <c r="F448" s="20"/>
      <c r="G448" s="19"/>
      <c r="H448" s="19"/>
      <c r="I448" s="7"/>
      <c r="J448" s="19"/>
      <c r="K448" s="19"/>
      <c r="L448" s="46"/>
      <c r="M448" s="32"/>
      <c r="U448" s="31"/>
      <c r="W448" s="29"/>
    </row>
    <row r="449" spans="1:23" ht="39" x14ac:dyDescent="0.35">
      <c r="A449" s="33">
        <v>448</v>
      </c>
      <c r="B449" s="21" t="s">
        <v>7154</v>
      </c>
      <c r="C449" s="29" t="s">
        <v>7155</v>
      </c>
      <c r="D449" s="29" t="s">
        <v>7155</v>
      </c>
      <c r="E449" s="21" t="s">
        <v>7154</v>
      </c>
      <c r="F449" s="16"/>
      <c r="G449" s="7"/>
      <c r="H449" s="7"/>
      <c r="I449" s="7" t="s">
        <v>34</v>
      </c>
      <c r="J449" s="7"/>
      <c r="K449" s="7"/>
      <c r="L449" s="45"/>
      <c r="M449" s="30" t="s">
        <v>34</v>
      </c>
      <c r="N449" s="29" t="s">
        <v>34</v>
      </c>
      <c r="O449" s="29" t="s">
        <v>34</v>
      </c>
      <c r="P449" s="29" t="s">
        <v>34</v>
      </c>
      <c r="Q449" s="29" t="s">
        <v>34</v>
      </c>
      <c r="R449" s="29" t="s">
        <v>34</v>
      </c>
      <c r="S449" s="29" t="s">
        <v>34</v>
      </c>
      <c r="U449" s="31"/>
      <c r="W449" s="29"/>
    </row>
    <row r="450" spans="1:23" ht="52" x14ac:dyDescent="0.35">
      <c r="A450" s="33">
        <v>449</v>
      </c>
      <c r="B450" s="21" t="s">
        <v>7152</v>
      </c>
      <c r="C450" s="29" t="s">
        <v>7153</v>
      </c>
      <c r="D450" s="29" t="s">
        <v>7153</v>
      </c>
      <c r="E450" s="21" t="s">
        <v>7152</v>
      </c>
      <c r="F450" s="16"/>
      <c r="G450" s="7"/>
      <c r="H450" s="7"/>
      <c r="I450" s="7" t="s">
        <v>34</v>
      </c>
      <c r="J450" s="7"/>
      <c r="K450" s="7"/>
      <c r="L450" s="45"/>
      <c r="M450" s="30" t="s">
        <v>34</v>
      </c>
      <c r="N450" s="29" t="s">
        <v>34</v>
      </c>
      <c r="O450" s="29" t="s">
        <v>34</v>
      </c>
      <c r="P450" s="29" t="s">
        <v>34</v>
      </c>
      <c r="Q450" s="29" t="s">
        <v>34</v>
      </c>
      <c r="R450" s="29" t="s">
        <v>34</v>
      </c>
      <c r="S450" s="29" t="s">
        <v>34</v>
      </c>
      <c r="T450" s="29">
        <v>1</v>
      </c>
      <c r="U450" s="31"/>
      <c r="W450" s="29"/>
    </row>
    <row r="451" spans="1:23" ht="26" x14ac:dyDescent="0.35">
      <c r="A451" s="33">
        <v>450</v>
      </c>
      <c r="B451" s="21" t="s">
        <v>7150</v>
      </c>
      <c r="C451" s="29" t="s">
        <v>7151</v>
      </c>
      <c r="D451" s="29" t="s">
        <v>7151</v>
      </c>
      <c r="E451" s="21" t="s">
        <v>7150</v>
      </c>
      <c r="F451" s="16"/>
      <c r="G451" s="7"/>
      <c r="H451" s="7"/>
      <c r="I451" s="7" t="s">
        <v>34</v>
      </c>
      <c r="J451" s="7"/>
      <c r="K451" s="7"/>
      <c r="L451" s="45"/>
      <c r="M451" s="30" t="s">
        <v>34</v>
      </c>
      <c r="N451" s="29" t="s">
        <v>34</v>
      </c>
      <c r="O451" s="29" t="s">
        <v>34</v>
      </c>
      <c r="P451" s="29" t="s">
        <v>34</v>
      </c>
      <c r="Q451" s="29" t="s">
        <v>34</v>
      </c>
      <c r="R451" s="29" t="s">
        <v>34</v>
      </c>
      <c r="S451" s="29" t="s">
        <v>34</v>
      </c>
      <c r="T451" s="29">
        <v>1</v>
      </c>
      <c r="U451" s="31"/>
      <c r="W451" s="29"/>
    </row>
    <row r="452" spans="1:23" x14ac:dyDescent="0.35">
      <c r="A452" s="33">
        <v>451</v>
      </c>
      <c r="B452" s="21" t="s">
        <v>7148</v>
      </c>
      <c r="C452" s="29" t="s">
        <v>7149</v>
      </c>
      <c r="D452" s="29" t="s">
        <v>7149</v>
      </c>
      <c r="E452" s="21" t="s">
        <v>7148</v>
      </c>
      <c r="F452" s="16"/>
      <c r="G452" s="7"/>
      <c r="H452" s="7"/>
      <c r="I452" s="7" t="s">
        <v>34</v>
      </c>
      <c r="J452" s="7"/>
      <c r="K452" s="7"/>
      <c r="L452" s="45"/>
      <c r="M452" s="30" t="s">
        <v>34</v>
      </c>
      <c r="N452" s="29" t="s">
        <v>34</v>
      </c>
      <c r="O452" s="29" t="s">
        <v>34</v>
      </c>
      <c r="P452" s="29" t="s">
        <v>34</v>
      </c>
      <c r="Q452" s="29" t="s">
        <v>34</v>
      </c>
      <c r="R452" s="29" t="s">
        <v>34</v>
      </c>
      <c r="S452" s="29" t="s">
        <v>34</v>
      </c>
      <c r="T452" s="29">
        <v>1</v>
      </c>
      <c r="U452" s="31"/>
      <c r="W452" s="29"/>
    </row>
    <row r="453" spans="1:23" x14ac:dyDescent="0.35">
      <c r="A453" s="33">
        <v>452</v>
      </c>
      <c r="B453" s="18" t="s">
        <v>7146</v>
      </c>
      <c r="C453" s="35" t="s">
        <v>7147</v>
      </c>
      <c r="D453" s="35" t="s">
        <v>7147</v>
      </c>
      <c r="E453" s="18" t="s">
        <v>7146</v>
      </c>
      <c r="F453" s="20"/>
      <c r="G453" s="19"/>
      <c r="H453" s="19"/>
      <c r="I453" s="7"/>
      <c r="J453" s="19"/>
      <c r="K453" s="19"/>
      <c r="L453" s="46"/>
      <c r="M453" s="32"/>
      <c r="U453" s="31"/>
      <c r="W453" s="29"/>
    </row>
    <row r="454" spans="1:23" ht="65" x14ac:dyDescent="0.35">
      <c r="A454" s="33">
        <v>453</v>
      </c>
      <c r="B454" s="21" t="s">
        <v>7144</v>
      </c>
      <c r="C454" s="29" t="s">
        <v>7145</v>
      </c>
      <c r="D454" s="29" t="s">
        <v>7145</v>
      </c>
      <c r="E454" s="21" t="s">
        <v>7144</v>
      </c>
      <c r="F454" s="16"/>
      <c r="G454" s="7"/>
      <c r="H454" s="7"/>
      <c r="I454" s="7" t="s">
        <v>34</v>
      </c>
      <c r="J454" s="7"/>
      <c r="K454" s="7"/>
      <c r="L454" s="45"/>
      <c r="M454" s="30" t="s">
        <v>34</v>
      </c>
      <c r="O454" s="29" t="s">
        <v>34</v>
      </c>
      <c r="P454" s="29" t="s">
        <v>34</v>
      </c>
      <c r="U454" s="31"/>
      <c r="W454" s="29"/>
    </row>
    <row r="455" spans="1:23" ht="65" x14ac:dyDescent="0.35">
      <c r="A455" s="33">
        <v>454</v>
      </c>
      <c r="B455" s="21" t="s">
        <v>7142</v>
      </c>
      <c r="C455" s="29" t="s">
        <v>7143</v>
      </c>
      <c r="D455" s="29" t="s">
        <v>7143</v>
      </c>
      <c r="E455" s="21" t="s">
        <v>7142</v>
      </c>
      <c r="F455" s="16"/>
      <c r="G455" s="7"/>
      <c r="H455" s="7"/>
      <c r="I455" s="7" t="s">
        <v>34</v>
      </c>
      <c r="J455" s="7"/>
      <c r="K455" s="7"/>
      <c r="L455" s="45"/>
      <c r="M455" s="30" t="s">
        <v>34</v>
      </c>
      <c r="N455" s="29" t="s">
        <v>34</v>
      </c>
      <c r="O455" s="29" t="s">
        <v>34</v>
      </c>
      <c r="P455" s="29" t="s">
        <v>34</v>
      </c>
      <c r="Q455" s="29" t="s">
        <v>34</v>
      </c>
      <c r="R455" s="29" t="s">
        <v>34</v>
      </c>
      <c r="S455" s="29" t="s">
        <v>34</v>
      </c>
      <c r="T455" s="29">
        <v>1</v>
      </c>
      <c r="U455" s="31"/>
      <c r="W455" s="29"/>
    </row>
    <row r="456" spans="1:23" ht="65" x14ac:dyDescent="0.35">
      <c r="A456" s="33">
        <v>455</v>
      </c>
      <c r="B456" s="21" t="s">
        <v>7140</v>
      </c>
      <c r="C456" s="29" t="s">
        <v>7141</v>
      </c>
      <c r="D456" s="29" t="s">
        <v>7141</v>
      </c>
      <c r="E456" s="21" t="s">
        <v>7140</v>
      </c>
      <c r="F456" s="16"/>
      <c r="G456" s="7"/>
      <c r="H456" s="7"/>
      <c r="I456" s="7" t="s">
        <v>34</v>
      </c>
      <c r="J456" s="7"/>
      <c r="K456" s="7"/>
      <c r="L456" s="45"/>
      <c r="M456" s="30" t="s">
        <v>34</v>
      </c>
      <c r="N456" s="29" t="s">
        <v>34</v>
      </c>
      <c r="O456" s="29" t="s">
        <v>34</v>
      </c>
      <c r="P456" s="29" t="s">
        <v>34</v>
      </c>
      <c r="Q456" s="29" t="s">
        <v>34</v>
      </c>
      <c r="R456" s="29" t="s">
        <v>34</v>
      </c>
      <c r="S456" s="29" t="s">
        <v>34</v>
      </c>
      <c r="T456" s="29">
        <v>1</v>
      </c>
      <c r="U456" s="31"/>
      <c r="W456" s="29"/>
    </row>
    <row r="457" spans="1:23" x14ac:dyDescent="0.35">
      <c r="A457" s="27" t="s">
        <v>2200</v>
      </c>
      <c r="B457" s="21"/>
      <c r="C457" s="29"/>
      <c r="D457" s="29"/>
      <c r="E457" s="21"/>
      <c r="F457" s="16">
        <f>SUBTOTAL(103,Table19[Renumbered])</f>
        <v>0</v>
      </c>
      <c r="G457" s="7">
        <f>SUBTOTAL(103,Table19[New])</f>
        <v>0</v>
      </c>
      <c r="H457" s="7">
        <f>SUBTOTAL(103,Table19[Deleted])</f>
        <v>0</v>
      </c>
      <c r="I457" s="7">
        <f>SUBTOTAL(103,Table19[Text unmodified])</f>
        <v>363</v>
      </c>
      <c r="J457" s="7">
        <f>SUBTOTAL(103,Table19[Reworded, intent the same])</f>
        <v>0</v>
      </c>
      <c r="K457" s="7">
        <f>SUBTOTAL(103,Table19[Reworded, intent modified])</f>
        <v>0</v>
      </c>
      <c r="L457" s="16">
        <f>SUBTOTAL(103,Table19[BK])</f>
        <v>0</v>
      </c>
      <c r="M457" s="30">
        <f>SUBTOTAL(103,Table19[ATPL(A)])</f>
        <v>362</v>
      </c>
      <c r="N457" s="29">
        <f>SUBTOTAL(103,Table19[CPL(A)])</f>
        <v>350</v>
      </c>
      <c r="O457" s="29">
        <f>SUBTOTAL(103,Table19[ATPL(H)/IR])</f>
        <v>357</v>
      </c>
      <c r="P457" s="29">
        <f>SUBTOTAL(103,Table19[ATPL(H)/VFR])</f>
        <v>357</v>
      </c>
      <c r="Q457" s="29">
        <f>SUBTOTAL(103,Table19[CPL(H)])</f>
        <v>349</v>
      </c>
      <c r="R457" s="29">
        <f>SUBTOTAL(103,Table19[IR])</f>
        <v>306</v>
      </c>
      <c r="S457" s="29">
        <f>SUBTOTAL(103,Table19[CBIR(A)])</f>
        <v>83</v>
      </c>
      <c r="T457" s="29">
        <f>SUBTOTAL(103,Table19[BIR exam])</f>
        <v>66</v>
      </c>
      <c r="U457" s="30">
        <f>SUBTOTAL(103,Table19[BIR BK])</f>
        <v>37</v>
      </c>
      <c r="V457" s="30"/>
      <c r="W457" s="29"/>
    </row>
  </sheetData>
  <pageMargins left="0.70866141732283472" right="0.70866141732283472" top="0.74803149606299213" bottom="0.74803149606299213" header="0.31496062992125984" footer="0.31496062992125984"/>
  <pageSetup paperSize="9" scale="78" fitToHeight="0" orientation="portrait" r:id="rId1"/>
  <headerFooter>
    <oddHeader>&amp;LTK Syllabus Comparision Doc v.6</oddHeader>
    <oddFooter>&amp;LEASA&amp;R17/12/2025</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7498D-0509-4FEA-BED3-69E90F02994E}">
  <sheetPr>
    <pageSetUpPr fitToPage="1"/>
  </sheetPr>
  <dimension ref="A1:W638"/>
  <sheetViews>
    <sheetView zoomScaleNormal="100" workbookViewId="0">
      <pane ySplit="1" topLeftCell="A2" activePane="bottomLeft" state="frozen"/>
      <selection pane="bottomLeft" activeCell="V2" sqref="V2"/>
    </sheetView>
  </sheetViews>
  <sheetFormatPr defaultColWidth="9" defaultRowHeight="14.5" outlineLevelCol="1" x14ac:dyDescent="0.35"/>
  <cols>
    <col min="1" max="1" width="4.453125" style="27" customWidth="1"/>
    <col min="2" max="2" width="41.81640625" style="27" hidden="1" customWidth="1" outlineLevel="1"/>
    <col min="3" max="3" width="13.81640625" style="27" hidden="1" customWidth="1" outlineLevel="1"/>
    <col min="4" max="4" width="13.81640625" style="44" customWidth="1" collapsed="1"/>
    <col min="5" max="5" width="41.81640625" style="28" customWidth="1"/>
    <col min="6" max="11" width="3.81640625" style="27" hidden="1" customWidth="1" outlineLevel="1"/>
    <col min="12" max="12" width="2.1796875" style="27" customWidth="1" collapsed="1"/>
    <col min="13" max="21" width="2.1796875" style="27" customWidth="1"/>
    <col min="22" max="22" width="20.81640625" style="29" customWidth="1"/>
    <col min="23" max="16384" width="9" style="27"/>
  </cols>
  <sheetData>
    <row r="1" spans="1:23" s="28" customFormat="1" ht="81" customHeight="1" x14ac:dyDescent="0.35">
      <c r="A1" s="1" t="s">
        <v>0</v>
      </c>
      <c r="B1" s="2" t="s">
        <v>1</v>
      </c>
      <c r="C1" s="2" t="s">
        <v>2</v>
      </c>
      <c r="D1" s="2" t="s">
        <v>3</v>
      </c>
      <c r="E1" s="2" t="s">
        <v>4</v>
      </c>
      <c r="F1" s="3" t="s">
        <v>5</v>
      </c>
      <c r="G1" s="3" t="s">
        <v>6</v>
      </c>
      <c r="H1" s="3" t="s">
        <v>7</v>
      </c>
      <c r="I1" s="3" t="s">
        <v>8</v>
      </c>
      <c r="J1" s="3" t="s">
        <v>9</v>
      </c>
      <c r="K1" s="4" t="s">
        <v>10</v>
      </c>
      <c r="L1" s="5" t="s">
        <v>11</v>
      </c>
      <c r="M1" s="6" t="s">
        <v>12</v>
      </c>
      <c r="N1" s="6" t="s">
        <v>13</v>
      </c>
      <c r="O1" s="6" t="s">
        <v>14</v>
      </c>
      <c r="P1" s="6" t="s">
        <v>15</v>
      </c>
      <c r="Q1" s="6" t="s">
        <v>16</v>
      </c>
      <c r="R1" s="6" t="s">
        <v>17</v>
      </c>
      <c r="S1" s="6" t="s">
        <v>18</v>
      </c>
      <c r="T1" s="6" t="s">
        <v>19</v>
      </c>
      <c r="U1" s="5" t="s">
        <v>20</v>
      </c>
      <c r="V1" s="2" t="s">
        <v>3977</v>
      </c>
      <c r="W1" s="2" t="s">
        <v>14757</v>
      </c>
    </row>
    <row r="2" spans="1:23" ht="26" x14ac:dyDescent="0.35">
      <c r="A2" s="33">
        <v>1</v>
      </c>
      <c r="B2" s="9" t="s">
        <v>9318</v>
      </c>
      <c r="C2" s="37" t="s">
        <v>9319</v>
      </c>
      <c r="D2" s="37" t="s">
        <v>9319</v>
      </c>
      <c r="E2" s="9" t="s">
        <v>9318</v>
      </c>
      <c r="F2" s="11"/>
      <c r="G2" s="10"/>
      <c r="H2" s="10"/>
      <c r="I2" s="7"/>
      <c r="J2" s="10"/>
      <c r="K2" s="10"/>
      <c r="L2" s="48"/>
      <c r="M2" s="42"/>
      <c r="U2" s="42"/>
      <c r="V2" s="16" t="s">
        <v>12235</v>
      </c>
      <c r="W2" s="30">
        <v>6</v>
      </c>
    </row>
    <row r="3" spans="1:23" ht="78" x14ac:dyDescent="0.35">
      <c r="A3" s="33">
        <v>2</v>
      </c>
      <c r="B3" s="9" t="s">
        <v>9316</v>
      </c>
      <c r="C3" s="37" t="s">
        <v>9317</v>
      </c>
      <c r="D3" s="37" t="s">
        <v>9317</v>
      </c>
      <c r="E3" s="9" t="s">
        <v>9316</v>
      </c>
      <c r="F3" s="15"/>
      <c r="G3" s="10"/>
      <c r="H3" s="10"/>
      <c r="I3" s="7"/>
      <c r="J3" s="10"/>
      <c r="K3" s="10"/>
      <c r="L3" s="47"/>
      <c r="M3" s="32"/>
      <c r="U3" s="32"/>
      <c r="V3" s="16" t="s">
        <v>9315</v>
      </c>
      <c r="W3" s="30">
        <v>6</v>
      </c>
    </row>
    <row r="4" spans="1:23" x14ac:dyDescent="0.35">
      <c r="A4" s="33">
        <v>3</v>
      </c>
      <c r="B4" s="9" t="s">
        <v>9313</v>
      </c>
      <c r="C4" s="37" t="s">
        <v>9314</v>
      </c>
      <c r="D4" s="37" t="s">
        <v>9314</v>
      </c>
      <c r="E4" s="9" t="s">
        <v>9313</v>
      </c>
      <c r="F4" s="15"/>
      <c r="G4" s="10"/>
      <c r="H4" s="10"/>
      <c r="I4" s="7"/>
      <c r="J4" s="10"/>
      <c r="K4" s="10"/>
      <c r="L4" s="47"/>
      <c r="M4" s="32"/>
      <c r="U4" s="32"/>
      <c r="V4" s="16"/>
      <c r="W4" s="30"/>
    </row>
    <row r="5" spans="1:23" x14ac:dyDescent="0.35">
      <c r="A5" s="33">
        <v>4</v>
      </c>
      <c r="B5" s="18" t="s">
        <v>9311</v>
      </c>
      <c r="C5" s="35" t="s">
        <v>9312</v>
      </c>
      <c r="D5" s="35" t="s">
        <v>9312</v>
      </c>
      <c r="E5" s="18" t="s">
        <v>9311</v>
      </c>
      <c r="F5" s="20"/>
      <c r="G5" s="19"/>
      <c r="H5" s="19"/>
      <c r="I5" s="7"/>
      <c r="J5" s="19"/>
      <c r="K5" s="19"/>
      <c r="L5" s="46"/>
      <c r="M5" s="32"/>
      <c r="U5" s="32"/>
      <c r="V5" s="30"/>
      <c r="W5" s="30"/>
    </row>
    <row r="6" spans="1:23" ht="39" x14ac:dyDescent="0.35">
      <c r="A6" s="33">
        <v>5</v>
      </c>
      <c r="B6" s="21" t="s">
        <v>9309</v>
      </c>
      <c r="C6" s="29" t="s">
        <v>9310</v>
      </c>
      <c r="D6" s="29" t="s">
        <v>9310</v>
      </c>
      <c r="E6" s="21" t="s">
        <v>9309</v>
      </c>
      <c r="F6" s="16"/>
      <c r="G6" s="7"/>
      <c r="H6" s="7"/>
      <c r="I6" s="7" t="s">
        <v>34</v>
      </c>
      <c r="J6" s="7"/>
      <c r="K6" s="7"/>
      <c r="L6" s="45"/>
      <c r="M6" s="30" t="s">
        <v>34</v>
      </c>
      <c r="N6" s="29" t="s">
        <v>34</v>
      </c>
      <c r="O6" s="29" t="s">
        <v>34</v>
      </c>
      <c r="P6" s="29" t="s">
        <v>34</v>
      </c>
      <c r="Q6" s="29" t="s">
        <v>34</v>
      </c>
      <c r="R6" s="29" t="s">
        <v>34</v>
      </c>
      <c r="S6" s="29" t="s">
        <v>34</v>
      </c>
      <c r="U6" s="32"/>
      <c r="V6" s="30"/>
      <c r="W6" s="30"/>
    </row>
    <row r="7" spans="1:23" ht="26" x14ac:dyDescent="0.35">
      <c r="A7" s="33">
        <v>6</v>
      </c>
      <c r="B7" s="21" t="s">
        <v>9307</v>
      </c>
      <c r="C7" s="29" t="s">
        <v>9308</v>
      </c>
      <c r="D7" s="29" t="s">
        <v>9308</v>
      </c>
      <c r="E7" s="21" t="s">
        <v>9307</v>
      </c>
      <c r="F7" s="16"/>
      <c r="G7" s="7"/>
      <c r="H7" s="7"/>
      <c r="I7" s="7" t="s">
        <v>34</v>
      </c>
      <c r="J7" s="7"/>
      <c r="K7" s="7"/>
      <c r="L7" s="45"/>
      <c r="M7" s="30" t="s">
        <v>34</v>
      </c>
      <c r="N7" s="29" t="s">
        <v>34</v>
      </c>
      <c r="O7" s="29" t="s">
        <v>34</v>
      </c>
      <c r="P7" s="29" t="s">
        <v>34</v>
      </c>
      <c r="Q7" s="29" t="s">
        <v>34</v>
      </c>
      <c r="R7" s="29" t="s">
        <v>34</v>
      </c>
      <c r="S7" s="29" t="s">
        <v>34</v>
      </c>
      <c r="U7" s="32"/>
      <c r="V7" s="30"/>
      <c r="W7" s="30"/>
    </row>
    <row r="8" spans="1:23" x14ac:dyDescent="0.35">
      <c r="A8" s="33">
        <v>7</v>
      </c>
      <c r="B8" s="18" t="s">
        <v>9305</v>
      </c>
      <c r="C8" s="35" t="s">
        <v>9306</v>
      </c>
      <c r="D8" s="35" t="s">
        <v>9306</v>
      </c>
      <c r="E8" s="18" t="s">
        <v>9305</v>
      </c>
      <c r="F8" s="20"/>
      <c r="G8" s="19"/>
      <c r="H8" s="19"/>
      <c r="I8" s="7"/>
      <c r="J8" s="19"/>
      <c r="K8" s="19"/>
      <c r="L8" s="46"/>
      <c r="M8" s="32"/>
      <c r="U8" s="32"/>
      <c r="V8" s="30"/>
      <c r="W8" s="30"/>
    </row>
    <row r="9" spans="1:23" x14ac:dyDescent="0.35">
      <c r="A9" s="33">
        <v>8</v>
      </c>
      <c r="B9" s="21" t="s">
        <v>9303</v>
      </c>
      <c r="C9" s="29" t="s">
        <v>9304</v>
      </c>
      <c r="D9" s="29" t="s">
        <v>9304</v>
      </c>
      <c r="E9" s="21" t="s">
        <v>9303</v>
      </c>
      <c r="F9" s="16"/>
      <c r="G9" s="7"/>
      <c r="H9" s="7"/>
      <c r="I9" s="7" t="s">
        <v>34</v>
      </c>
      <c r="J9" s="7"/>
      <c r="K9" s="7"/>
      <c r="L9" s="45"/>
      <c r="M9" s="30" t="s">
        <v>34</v>
      </c>
      <c r="N9" s="29" t="s">
        <v>34</v>
      </c>
      <c r="O9" s="29" t="s">
        <v>34</v>
      </c>
      <c r="P9" s="29" t="s">
        <v>34</v>
      </c>
      <c r="Q9" s="29" t="s">
        <v>34</v>
      </c>
      <c r="R9" s="29" t="s">
        <v>34</v>
      </c>
      <c r="S9" s="29" t="s">
        <v>34</v>
      </c>
      <c r="U9" s="32"/>
      <c r="V9" s="30"/>
      <c r="W9" s="30"/>
    </row>
    <row r="10" spans="1:23" x14ac:dyDescent="0.35">
      <c r="A10" s="33">
        <v>9</v>
      </c>
      <c r="B10" s="21" t="s">
        <v>9301</v>
      </c>
      <c r="C10" s="29" t="s">
        <v>9302</v>
      </c>
      <c r="D10" s="29" t="s">
        <v>9302</v>
      </c>
      <c r="E10" s="21" t="s">
        <v>9301</v>
      </c>
      <c r="F10" s="16"/>
      <c r="G10" s="7"/>
      <c r="H10" s="7"/>
      <c r="I10" s="7" t="s">
        <v>34</v>
      </c>
      <c r="J10" s="7"/>
      <c r="K10" s="7"/>
      <c r="L10" s="45"/>
      <c r="M10" s="30" t="s">
        <v>34</v>
      </c>
      <c r="N10" s="29" t="s">
        <v>34</v>
      </c>
      <c r="O10" s="29" t="s">
        <v>34</v>
      </c>
      <c r="P10" s="29" t="s">
        <v>34</v>
      </c>
      <c r="Q10" s="29" t="s">
        <v>34</v>
      </c>
      <c r="R10" s="29" t="s">
        <v>34</v>
      </c>
      <c r="S10" s="29" t="s">
        <v>34</v>
      </c>
      <c r="U10" s="32"/>
      <c r="V10" s="30"/>
      <c r="W10" s="30"/>
    </row>
    <row r="11" spans="1:23" ht="26" x14ac:dyDescent="0.35">
      <c r="A11" s="33">
        <v>10</v>
      </c>
      <c r="B11" s="21" t="s">
        <v>9299</v>
      </c>
      <c r="C11" s="29" t="s">
        <v>9300</v>
      </c>
      <c r="D11" s="29" t="s">
        <v>9300</v>
      </c>
      <c r="E11" s="21" t="s">
        <v>9299</v>
      </c>
      <c r="F11" s="16"/>
      <c r="G11" s="7"/>
      <c r="H11" s="7"/>
      <c r="I11" s="7" t="s">
        <v>34</v>
      </c>
      <c r="J11" s="7"/>
      <c r="K11" s="7"/>
      <c r="L11" s="45"/>
      <c r="M11" s="30" t="s">
        <v>34</v>
      </c>
      <c r="N11" s="29" t="s">
        <v>34</v>
      </c>
      <c r="O11" s="29" t="s">
        <v>34</v>
      </c>
      <c r="P11" s="29" t="s">
        <v>34</v>
      </c>
      <c r="Q11" s="29" t="s">
        <v>34</v>
      </c>
      <c r="R11" s="29" t="s">
        <v>34</v>
      </c>
      <c r="S11" s="29" t="s">
        <v>34</v>
      </c>
      <c r="U11" s="32"/>
      <c r="V11" s="30"/>
      <c r="W11" s="30"/>
    </row>
    <row r="12" spans="1:23" ht="26" x14ac:dyDescent="0.35">
      <c r="A12" s="33">
        <v>11</v>
      </c>
      <c r="B12" s="21" t="s">
        <v>9297</v>
      </c>
      <c r="C12" s="29" t="s">
        <v>9298</v>
      </c>
      <c r="D12" s="29" t="s">
        <v>9298</v>
      </c>
      <c r="E12" s="21" t="s">
        <v>9297</v>
      </c>
      <c r="F12" s="16"/>
      <c r="G12" s="7"/>
      <c r="H12" s="7"/>
      <c r="I12" s="7" t="s">
        <v>34</v>
      </c>
      <c r="J12" s="7"/>
      <c r="K12" s="7"/>
      <c r="L12" s="45"/>
      <c r="M12" s="30" t="s">
        <v>34</v>
      </c>
      <c r="N12" s="29" t="s">
        <v>34</v>
      </c>
      <c r="O12" s="29" t="s">
        <v>34</v>
      </c>
      <c r="P12" s="29" t="s">
        <v>34</v>
      </c>
      <c r="Q12" s="29" t="s">
        <v>34</v>
      </c>
      <c r="R12" s="29" t="s">
        <v>34</v>
      </c>
      <c r="S12" s="29" t="s">
        <v>34</v>
      </c>
      <c r="U12" s="32"/>
      <c r="V12" s="30"/>
      <c r="W12" s="30"/>
    </row>
    <row r="13" spans="1:23" ht="26" x14ac:dyDescent="0.35">
      <c r="A13" s="33">
        <v>12</v>
      </c>
      <c r="B13" s="21" t="s">
        <v>9295</v>
      </c>
      <c r="C13" s="29" t="s">
        <v>9296</v>
      </c>
      <c r="D13" s="29" t="s">
        <v>9296</v>
      </c>
      <c r="E13" s="21" t="s">
        <v>9295</v>
      </c>
      <c r="F13" s="16"/>
      <c r="G13" s="7"/>
      <c r="H13" s="7"/>
      <c r="I13" s="7" t="s">
        <v>34</v>
      </c>
      <c r="J13" s="7"/>
      <c r="K13" s="7"/>
      <c r="L13" s="45"/>
      <c r="M13" s="30" t="s">
        <v>34</v>
      </c>
      <c r="N13" s="29" t="s">
        <v>34</v>
      </c>
      <c r="O13" s="29" t="s">
        <v>34</v>
      </c>
      <c r="P13" s="29" t="s">
        <v>34</v>
      </c>
      <c r="Q13" s="29" t="s">
        <v>34</v>
      </c>
      <c r="R13" s="29" t="s">
        <v>34</v>
      </c>
      <c r="S13" s="29" t="s">
        <v>34</v>
      </c>
      <c r="U13" s="32"/>
      <c r="V13" s="30"/>
      <c r="W13" s="30"/>
    </row>
    <row r="14" spans="1:23" ht="39" x14ac:dyDescent="0.35">
      <c r="A14" s="33">
        <v>13</v>
      </c>
      <c r="B14" s="21" t="s">
        <v>9293</v>
      </c>
      <c r="C14" s="29" t="s">
        <v>9294</v>
      </c>
      <c r="D14" s="29" t="s">
        <v>9294</v>
      </c>
      <c r="E14" s="21" t="s">
        <v>9293</v>
      </c>
      <c r="F14" s="16"/>
      <c r="G14" s="7"/>
      <c r="H14" s="7"/>
      <c r="I14" s="7" t="s">
        <v>34</v>
      </c>
      <c r="J14" s="7"/>
      <c r="K14" s="7"/>
      <c r="L14" s="45"/>
      <c r="M14" s="30" t="s">
        <v>34</v>
      </c>
      <c r="O14" s="29" t="s">
        <v>34</v>
      </c>
      <c r="P14" s="29" t="s">
        <v>34</v>
      </c>
      <c r="U14" s="32"/>
      <c r="V14" s="30"/>
      <c r="W14" s="30"/>
    </row>
    <row r="15" spans="1:23" x14ac:dyDescent="0.35">
      <c r="A15" s="33">
        <v>14</v>
      </c>
      <c r="B15" s="18" t="s">
        <v>9291</v>
      </c>
      <c r="C15" s="35" t="s">
        <v>9292</v>
      </c>
      <c r="D15" s="35" t="s">
        <v>9292</v>
      </c>
      <c r="E15" s="18" t="s">
        <v>9291</v>
      </c>
      <c r="F15" s="20"/>
      <c r="G15" s="19"/>
      <c r="H15" s="19"/>
      <c r="I15" s="7"/>
      <c r="J15" s="19"/>
      <c r="K15" s="19"/>
      <c r="L15" s="46"/>
      <c r="M15" s="32"/>
      <c r="U15" s="32"/>
      <c r="V15" s="30"/>
      <c r="W15" s="30"/>
    </row>
    <row r="16" spans="1:23" x14ac:dyDescent="0.35">
      <c r="A16" s="33">
        <v>15</v>
      </c>
      <c r="B16" s="21" t="s">
        <v>9289</v>
      </c>
      <c r="C16" s="29" t="s">
        <v>9290</v>
      </c>
      <c r="D16" s="29" t="s">
        <v>9290</v>
      </c>
      <c r="E16" s="21" t="s">
        <v>9289</v>
      </c>
      <c r="F16" s="16"/>
      <c r="G16" s="7"/>
      <c r="H16" s="7"/>
      <c r="I16" s="7" t="s">
        <v>34</v>
      </c>
      <c r="J16" s="7"/>
      <c r="K16" s="7"/>
      <c r="L16" s="45"/>
      <c r="M16" s="30" t="s">
        <v>34</v>
      </c>
      <c r="U16" s="32"/>
      <c r="V16" s="30"/>
      <c r="W16" s="30"/>
    </row>
    <row r="17" spans="1:23" ht="26" x14ac:dyDescent="0.35">
      <c r="A17" s="33">
        <v>16</v>
      </c>
      <c r="B17" s="21" t="s">
        <v>9287</v>
      </c>
      <c r="C17" s="29" t="s">
        <v>9288</v>
      </c>
      <c r="D17" s="29" t="s">
        <v>9288</v>
      </c>
      <c r="E17" s="21" t="s">
        <v>9287</v>
      </c>
      <c r="F17" s="16"/>
      <c r="G17" s="7"/>
      <c r="H17" s="7"/>
      <c r="I17" s="7" t="s">
        <v>34</v>
      </c>
      <c r="J17" s="7"/>
      <c r="K17" s="7"/>
      <c r="L17" s="45"/>
      <c r="M17" s="30" t="s">
        <v>34</v>
      </c>
      <c r="O17" s="29" t="s">
        <v>34</v>
      </c>
      <c r="P17" s="29" t="s">
        <v>34</v>
      </c>
      <c r="U17" s="32"/>
      <c r="V17" s="30"/>
      <c r="W17" s="30"/>
    </row>
    <row r="18" spans="1:23" x14ac:dyDescent="0.35">
      <c r="A18" s="33">
        <v>17</v>
      </c>
      <c r="B18" s="9" t="s">
        <v>9285</v>
      </c>
      <c r="C18" s="37" t="s">
        <v>9286</v>
      </c>
      <c r="D18" s="37" t="s">
        <v>9286</v>
      </c>
      <c r="E18" s="9" t="s">
        <v>9285</v>
      </c>
      <c r="F18" s="15"/>
      <c r="G18" s="10"/>
      <c r="H18" s="10"/>
      <c r="I18" s="7"/>
      <c r="J18" s="10"/>
      <c r="K18" s="10"/>
      <c r="L18" s="47"/>
      <c r="M18" s="32"/>
      <c r="U18" s="32"/>
      <c r="V18" s="30"/>
      <c r="W18" s="30"/>
    </row>
    <row r="19" spans="1:23" x14ac:dyDescent="0.35">
      <c r="A19" s="33">
        <v>18</v>
      </c>
      <c r="B19" s="18" t="s">
        <v>9283</v>
      </c>
      <c r="C19" s="35" t="s">
        <v>9284</v>
      </c>
      <c r="D19" s="35" t="s">
        <v>9284</v>
      </c>
      <c r="E19" s="18" t="s">
        <v>9283</v>
      </c>
      <c r="F19" s="20"/>
      <c r="G19" s="19"/>
      <c r="H19" s="19"/>
      <c r="I19" s="7"/>
      <c r="J19" s="19"/>
      <c r="K19" s="19"/>
      <c r="L19" s="46"/>
      <c r="M19" s="32"/>
      <c r="U19" s="32"/>
      <c r="V19" s="30"/>
      <c r="W19" s="30"/>
    </row>
    <row r="20" spans="1:23" x14ac:dyDescent="0.35">
      <c r="A20" s="33">
        <v>19</v>
      </c>
      <c r="B20" s="21" t="s">
        <v>9281</v>
      </c>
      <c r="C20" s="29" t="s">
        <v>9282</v>
      </c>
      <c r="D20" s="29" t="s">
        <v>9282</v>
      </c>
      <c r="E20" s="21" t="s">
        <v>9281</v>
      </c>
      <c r="F20" s="16"/>
      <c r="G20" s="7"/>
      <c r="H20" s="7"/>
      <c r="I20" s="7" t="s">
        <v>34</v>
      </c>
      <c r="J20" s="7"/>
      <c r="K20" s="7"/>
      <c r="L20" s="45"/>
      <c r="M20" s="30" t="s">
        <v>34</v>
      </c>
      <c r="N20" s="29" t="s">
        <v>34</v>
      </c>
      <c r="O20" s="29" t="s">
        <v>34</v>
      </c>
      <c r="P20" s="29" t="s">
        <v>34</v>
      </c>
      <c r="Q20" s="29" t="s">
        <v>34</v>
      </c>
      <c r="R20" s="29" t="s">
        <v>34</v>
      </c>
      <c r="S20" s="29" t="s">
        <v>34</v>
      </c>
      <c r="U20" s="32"/>
      <c r="V20" s="30"/>
      <c r="W20" s="30"/>
    </row>
    <row r="21" spans="1:23" ht="39" x14ac:dyDescent="0.35">
      <c r="A21" s="33">
        <v>20</v>
      </c>
      <c r="B21" s="21" t="s">
        <v>9279</v>
      </c>
      <c r="C21" s="29" t="s">
        <v>9280</v>
      </c>
      <c r="D21" s="29" t="s">
        <v>9280</v>
      </c>
      <c r="E21" s="21" t="s">
        <v>9279</v>
      </c>
      <c r="F21" s="16"/>
      <c r="G21" s="7"/>
      <c r="H21" s="7"/>
      <c r="I21" s="7" t="s">
        <v>34</v>
      </c>
      <c r="J21" s="7"/>
      <c r="K21" s="7"/>
      <c r="L21" s="16" t="s">
        <v>34</v>
      </c>
      <c r="M21" s="30" t="s">
        <v>34</v>
      </c>
      <c r="N21" s="29" t="s">
        <v>34</v>
      </c>
      <c r="O21" s="29" t="s">
        <v>34</v>
      </c>
      <c r="P21" s="29" t="s">
        <v>34</v>
      </c>
      <c r="Q21" s="29" t="s">
        <v>34</v>
      </c>
      <c r="R21" s="29" t="s">
        <v>34</v>
      </c>
      <c r="S21" s="29" t="s">
        <v>34</v>
      </c>
      <c r="U21" s="32"/>
      <c r="V21" s="30"/>
      <c r="W21" s="30"/>
    </row>
    <row r="22" spans="1:23" x14ac:dyDescent="0.35">
      <c r="A22" s="33">
        <v>21</v>
      </c>
      <c r="B22" s="18" t="s">
        <v>9277</v>
      </c>
      <c r="C22" s="35" t="s">
        <v>9278</v>
      </c>
      <c r="D22" s="35" t="s">
        <v>9278</v>
      </c>
      <c r="E22" s="18" t="s">
        <v>9277</v>
      </c>
      <c r="F22" s="20"/>
      <c r="G22" s="19"/>
      <c r="H22" s="19"/>
      <c r="I22" s="7"/>
      <c r="J22" s="19"/>
      <c r="K22" s="19"/>
      <c r="L22" s="46"/>
      <c r="M22" s="32"/>
      <c r="U22" s="32"/>
      <c r="V22" s="30"/>
      <c r="W22" s="30"/>
    </row>
    <row r="23" spans="1:23" ht="26" x14ac:dyDescent="0.35">
      <c r="A23" s="33">
        <v>22</v>
      </c>
      <c r="B23" s="21" t="s">
        <v>9275</v>
      </c>
      <c r="C23" s="29" t="s">
        <v>9276</v>
      </c>
      <c r="D23" s="29" t="s">
        <v>9276</v>
      </c>
      <c r="E23" s="21" t="s">
        <v>9275</v>
      </c>
      <c r="F23" s="16"/>
      <c r="G23" s="7"/>
      <c r="H23" s="7"/>
      <c r="I23" s="7" t="s">
        <v>34</v>
      </c>
      <c r="J23" s="7"/>
      <c r="K23" s="7"/>
      <c r="L23" s="45"/>
      <c r="M23" s="30" t="s">
        <v>34</v>
      </c>
      <c r="N23" s="29" t="s">
        <v>34</v>
      </c>
      <c r="O23" s="29" t="s">
        <v>34</v>
      </c>
      <c r="P23" s="29" t="s">
        <v>34</v>
      </c>
      <c r="Q23" s="29" t="s">
        <v>34</v>
      </c>
      <c r="R23" s="29" t="s">
        <v>34</v>
      </c>
      <c r="S23" s="29" t="s">
        <v>34</v>
      </c>
      <c r="U23" s="32"/>
      <c r="V23" s="30"/>
      <c r="W23" s="30"/>
    </row>
    <row r="24" spans="1:23" ht="26" x14ac:dyDescent="0.35">
      <c r="A24" s="33">
        <v>23</v>
      </c>
      <c r="B24" s="21" t="s">
        <v>9273</v>
      </c>
      <c r="C24" s="29" t="s">
        <v>9274</v>
      </c>
      <c r="D24" s="29" t="s">
        <v>9274</v>
      </c>
      <c r="E24" s="21" t="s">
        <v>9273</v>
      </c>
      <c r="F24" s="16"/>
      <c r="G24" s="7"/>
      <c r="H24" s="7"/>
      <c r="I24" s="7" t="s">
        <v>34</v>
      </c>
      <c r="J24" s="7"/>
      <c r="K24" s="7"/>
      <c r="L24" s="45"/>
      <c r="M24" s="30" t="s">
        <v>34</v>
      </c>
      <c r="N24" s="29" t="s">
        <v>34</v>
      </c>
      <c r="O24" s="29" t="s">
        <v>34</v>
      </c>
      <c r="P24" s="29" t="s">
        <v>34</v>
      </c>
      <c r="Q24" s="29" t="s">
        <v>34</v>
      </c>
      <c r="R24" s="29" t="s">
        <v>34</v>
      </c>
      <c r="S24" s="29" t="s">
        <v>34</v>
      </c>
      <c r="U24" s="32"/>
      <c r="V24" s="30"/>
      <c r="W24" s="30"/>
    </row>
    <row r="25" spans="1:23" ht="39" x14ac:dyDescent="0.35">
      <c r="A25" s="33">
        <v>24</v>
      </c>
      <c r="B25" s="21" t="s">
        <v>9271</v>
      </c>
      <c r="C25" s="29" t="s">
        <v>9272</v>
      </c>
      <c r="D25" s="29" t="s">
        <v>9272</v>
      </c>
      <c r="E25" s="21" t="s">
        <v>9271</v>
      </c>
      <c r="F25" s="16"/>
      <c r="G25" s="7"/>
      <c r="H25" s="7"/>
      <c r="I25" s="7" t="s">
        <v>34</v>
      </c>
      <c r="J25" s="7"/>
      <c r="K25" s="7"/>
      <c r="L25" s="45"/>
      <c r="M25" s="30" t="s">
        <v>34</v>
      </c>
      <c r="N25" s="29" t="s">
        <v>34</v>
      </c>
      <c r="O25" s="29" t="s">
        <v>34</v>
      </c>
      <c r="P25" s="29" t="s">
        <v>34</v>
      </c>
      <c r="Q25" s="29" t="s">
        <v>34</v>
      </c>
      <c r="R25" s="29" t="s">
        <v>34</v>
      </c>
      <c r="S25" s="29" t="s">
        <v>34</v>
      </c>
      <c r="U25" s="32"/>
      <c r="V25" s="30"/>
      <c r="W25" s="30"/>
    </row>
    <row r="26" spans="1:23" x14ac:dyDescent="0.35">
      <c r="A26" s="33">
        <v>25</v>
      </c>
      <c r="B26" s="18" t="s">
        <v>9269</v>
      </c>
      <c r="C26" s="35" t="s">
        <v>9270</v>
      </c>
      <c r="D26" s="35" t="s">
        <v>9270</v>
      </c>
      <c r="E26" s="18" t="s">
        <v>9269</v>
      </c>
      <c r="F26" s="20"/>
      <c r="G26" s="19"/>
      <c r="H26" s="19"/>
      <c r="I26" s="7"/>
      <c r="J26" s="19"/>
      <c r="K26" s="19"/>
      <c r="L26" s="46"/>
      <c r="M26" s="32"/>
      <c r="U26" s="32"/>
      <c r="V26" s="30"/>
      <c r="W26" s="30"/>
    </row>
    <row r="27" spans="1:23" ht="26" x14ac:dyDescent="0.35">
      <c r="A27" s="33">
        <v>26</v>
      </c>
      <c r="B27" s="21" t="s">
        <v>9267</v>
      </c>
      <c r="C27" s="29" t="s">
        <v>9268</v>
      </c>
      <c r="D27" s="29" t="s">
        <v>9268</v>
      </c>
      <c r="E27" s="21" t="s">
        <v>9267</v>
      </c>
      <c r="F27" s="16"/>
      <c r="G27" s="7"/>
      <c r="H27" s="7"/>
      <c r="I27" s="7" t="s">
        <v>34</v>
      </c>
      <c r="J27" s="7"/>
      <c r="K27" s="7"/>
      <c r="L27" s="45"/>
      <c r="M27" s="30" t="s">
        <v>34</v>
      </c>
      <c r="N27" s="29" t="s">
        <v>34</v>
      </c>
      <c r="O27" s="29" t="s">
        <v>34</v>
      </c>
      <c r="P27" s="29" t="s">
        <v>34</v>
      </c>
      <c r="Q27" s="29" t="s">
        <v>34</v>
      </c>
      <c r="R27" s="29" t="s">
        <v>34</v>
      </c>
      <c r="S27" s="29" t="s">
        <v>34</v>
      </c>
      <c r="U27" s="32"/>
      <c r="V27" s="30"/>
      <c r="W27" s="30"/>
    </row>
    <row r="28" spans="1:23" x14ac:dyDescent="0.35">
      <c r="A28" s="33">
        <v>27</v>
      </c>
      <c r="B28" s="21" t="s">
        <v>9265</v>
      </c>
      <c r="C28" s="29" t="s">
        <v>9266</v>
      </c>
      <c r="D28" s="29" t="s">
        <v>9266</v>
      </c>
      <c r="E28" s="21" t="s">
        <v>9265</v>
      </c>
      <c r="F28" s="16"/>
      <c r="G28" s="7"/>
      <c r="H28" s="7"/>
      <c r="I28" s="7" t="s">
        <v>34</v>
      </c>
      <c r="J28" s="7"/>
      <c r="K28" s="7"/>
      <c r="L28" s="45"/>
      <c r="M28" s="30" t="s">
        <v>34</v>
      </c>
      <c r="N28" s="29" t="s">
        <v>34</v>
      </c>
      <c r="O28" s="29" t="s">
        <v>34</v>
      </c>
      <c r="P28" s="29" t="s">
        <v>34</v>
      </c>
      <c r="Q28" s="29" t="s">
        <v>34</v>
      </c>
      <c r="R28" s="29" t="s">
        <v>34</v>
      </c>
      <c r="S28" s="29" t="s">
        <v>34</v>
      </c>
      <c r="U28" s="32"/>
      <c r="V28" s="30"/>
      <c r="W28" s="30"/>
    </row>
    <row r="29" spans="1:23" x14ac:dyDescent="0.35">
      <c r="A29" s="33">
        <v>28</v>
      </c>
      <c r="B29" s="21" t="s">
        <v>9263</v>
      </c>
      <c r="C29" s="29" t="s">
        <v>9264</v>
      </c>
      <c r="D29" s="29" t="s">
        <v>9264</v>
      </c>
      <c r="E29" s="21" t="s">
        <v>9263</v>
      </c>
      <c r="F29" s="16"/>
      <c r="G29" s="7"/>
      <c r="H29" s="7"/>
      <c r="I29" s="7" t="s">
        <v>34</v>
      </c>
      <c r="J29" s="7"/>
      <c r="K29" s="7"/>
      <c r="L29" s="45"/>
      <c r="M29" s="30" t="s">
        <v>34</v>
      </c>
      <c r="N29" s="29" t="s">
        <v>34</v>
      </c>
      <c r="O29" s="29" t="s">
        <v>34</v>
      </c>
      <c r="P29" s="29" t="s">
        <v>34</v>
      </c>
      <c r="Q29" s="29" t="s">
        <v>34</v>
      </c>
      <c r="R29" s="29" t="s">
        <v>34</v>
      </c>
      <c r="S29" s="29" t="s">
        <v>34</v>
      </c>
      <c r="U29" s="32"/>
      <c r="V29" s="30"/>
      <c r="W29" s="30"/>
    </row>
    <row r="30" spans="1:23" ht="26" x14ac:dyDescent="0.35">
      <c r="A30" s="33">
        <v>29</v>
      </c>
      <c r="B30" s="21" t="s">
        <v>9261</v>
      </c>
      <c r="C30" s="29" t="s">
        <v>9262</v>
      </c>
      <c r="D30" s="29" t="s">
        <v>9262</v>
      </c>
      <c r="E30" s="21" t="s">
        <v>9261</v>
      </c>
      <c r="F30" s="16"/>
      <c r="G30" s="7"/>
      <c r="H30" s="7"/>
      <c r="I30" s="7" t="s">
        <v>34</v>
      </c>
      <c r="J30" s="7"/>
      <c r="K30" s="7"/>
      <c r="L30" s="45"/>
      <c r="M30" s="30" t="s">
        <v>34</v>
      </c>
      <c r="N30" s="29" t="s">
        <v>34</v>
      </c>
      <c r="O30" s="29" t="s">
        <v>34</v>
      </c>
      <c r="P30" s="29" t="s">
        <v>34</v>
      </c>
      <c r="Q30" s="29" t="s">
        <v>34</v>
      </c>
      <c r="R30" s="29" t="s">
        <v>34</v>
      </c>
      <c r="S30" s="29" t="s">
        <v>34</v>
      </c>
      <c r="U30" s="32"/>
      <c r="V30" s="30"/>
      <c r="W30" s="30"/>
    </row>
    <row r="31" spans="1:23" x14ac:dyDescent="0.35">
      <c r="A31" s="33">
        <v>30</v>
      </c>
      <c r="B31" s="21" t="s">
        <v>9259</v>
      </c>
      <c r="C31" s="29" t="s">
        <v>9260</v>
      </c>
      <c r="D31" s="29" t="s">
        <v>9260</v>
      </c>
      <c r="E31" s="21" t="s">
        <v>9259</v>
      </c>
      <c r="F31" s="16"/>
      <c r="G31" s="7"/>
      <c r="H31" s="7"/>
      <c r="I31" s="7" t="s">
        <v>34</v>
      </c>
      <c r="J31" s="7"/>
      <c r="K31" s="7"/>
      <c r="L31" s="45"/>
      <c r="M31" s="30" t="s">
        <v>34</v>
      </c>
      <c r="N31" s="29" t="s">
        <v>34</v>
      </c>
      <c r="O31" s="29" t="s">
        <v>34</v>
      </c>
      <c r="P31" s="29" t="s">
        <v>34</v>
      </c>
      <c r="Q31" s="29" t="s">
        <v>34</v>
      </c>
      <c r="R31" s="29" t="s">
        <v>34</v>
      </c>
      <c r="S31" s="29" t="s">
        <v>34</v>
      </c>
      <c r="U31" s="32"/>
      <c r="V31" s="30"/>
      <c r="W31" s="30"/>
    </row>
    <row r="32" spans="1:23" ht="26" x14ac:dyDescent="0.35">
      <c r="A32" s="33">
        <v>31</v>
      </c>
      <c r="B32" s="21" t="s">
        <v>9257</v>
      </c>
      <c r="C32" s="29" t="s">
        <v>9258</v>
      </c>
      <c r="D32" s="29" t="s">
        <v>9258</v>
      </c>
      <c r="E32" s="21" t="s">
        <v>9257</v>
      </c>
      <c r="F32" s="16"/>
      <c r="G32" s="7"/>
      <c r="H32" s="7"/>
      <c r="I32" s="7" t="s">
        <v>34</v>
      </c>
      <c r="J32" s="7"/>
      <c r="K32" s="7"/>
      <c r="L32" s="45"/>
      <c r="M32" s="30" t="s">
        <v>34</v>
      </c>
      <c r="N32" s="29" t="s">
        <v>34</v>
      </c>
      <c r="O32" s="29" t="s">
        <v>34</v>
      </c>
      <c r="P32" s="29" t="s">
        <v>34</v>
      </c>
      <c r="Q32" s="29" t="s">
        <v>34</v>
      </c>
      <c r="R32" s="29" t="s">
        <v>34</v>
      </c>
      <c r="S32" s="29" t="s">
        <v>34</v>
      </c>
      <c r="U32" s="32"/>
      <c r="V32" s="30"/>
      <c r="W32" s="30"/>
    </row>
    <row r="33" spans="1:23" ht="26" x14ac:dyDescent="0.35">
      <c r="A33" s="33">
        <v>32</v>
      </c>
      <c r="B33" s="21" t="s">
        <v>9255</v>
      </c>
      <c r="C33" s="29" t="s">
        <v>9256</v>
      </c>
      <c r="D33" s="29" t="s">
        <v>9256</v>
      </c>
      <c r="E33" s="21" t="s">
        <v>9255</v>
      </c>
      <c r="F33" s="16"/>
      <c r="G33" s="7"/>
      <c r="H33" s="7"/>
      <c r="I33" s="7" t="s">
        <v>34</v>
      </c>
      <c r="J33" s="7"/>
      <c r="K33" s="7"/>
      <c r="L33" s="45"/>
      <c r="M33" s="30" t="s">
        <v>34</v>
      </c>
      <c r="N33" s="29" t="s">
        <v>34</v>
      </c>
      <c r="O33" s="29" t="s">
        <v>34</v>
      </c>
      <c r="P33" s="29" t="s">
        <v>34</v>
      </c>
      <c r="Q33" s="29" t="s">
        <v>34</v>
      </c>
      <c r="R33" s="29" t="s">
        <v>34</v>
      </c>
      <c r="S33" s="29" t="s">
        <v>34</v>
      </c>
      <c r="U33" s="32"/>
      <c r="V33" s="30"/>
      <c r="W33" s="30"/>
    </row>
    <row r="34" spans="1:23" x14ac:dyDescent="0.35">
      <c r="A34" s="33">
        <v>33</v>
      </c>
      <c r="B34" s="21" t="s">
        <v>9253</v>
      </c>
      <c r="C34" s="29" t="s">
        <v>9254</v>
      </c>
      <c r="D34" s="29" t="s">
        <v>9254</v>
      </c>
      <c r="E34" s="21" t="s">
        <v>9253</v>
      </c>
      <c r="F34" s="16"/>
      <c r="G34" s="7"/>
      <c r="H34" s="7"/>
      <c r="I34" s="7" t="s">
        <v>34</v>
      </c>
      <c r="J34" s="7"/>
      <c r="K34" s="7"/>
      <c r="L34" s="45"/>
      <c r="M34" s="30" t="s">
        <v>34</v>
      </c>
      <c r="N34" s="29" t="s">
        <v>34</v>
      </c>
      <c r="O34" s="29" t="s">
        <v>34</v>
      </c>
      <c r="P34" s="29" t="s">
        <v>34</v>
      </c>
      <c r="Q34" s="29" t="s">
        <v>34</v>
      </c>
      <c r="R34" s="29" t="s">
        <v>34</v>
      </c>
      <c r="S34" s="29" t="s">
        <v>34</v>
      </c>
      <c r="U34" s="32"/>
      <c r="V34" s="30"/>
      <c r="W34" s="30"/>
    </row>
    <row r="35" spans="1:23" ht="26" x14ac:dyDescent="0.35">
      <c r="A35" s="33">
        <v>34</v>
      </c>
      <c r="B35" s="21" t="s">
        <v>9251</v>
      </c>
      <c r="C35" s="29" t="s">
        <v>9252</v>
      </c>
      <c r="D35" s="29" t="s">
        <v>9252</v>
      </c>
      <c r="E35" s="21" t="s">
        <v>9251</v>
      </c>
      <c r="F35" s="16"/>
      <c r="G35" s="7"/>
      <c r="H35" s="7"/>
      <c r="I35" s="7" t="s">
        <v>34</v>
      </c>
      <c r="J35" s="7"/>
      <c r="K35" s="7"/>
      <c r="L35" s="45"/>
      <c r="M35" s="30" t="s">
        <v>34</v>
      </c>
      <c r="N35" s="29" t="s">
        <v>34</v>
      </c>
      <c r="O35" s="29" t="s">
        <v>34</v>
      </c>
      <c r="P35" s="29" t="s">
        <v>34</v>
      </c>
      <c r="Q35" s="29" t="s">
        <v>34</v>
      </c>
      <c r="R35" s="29" t="s">
        <v>34</v>
      </c>
      <c r="S35" s="29" t="s">
        <v>34</v>
      </c>
      <c r="U35" s="32"/>
      <c r="V35" s="30"/>
      <c r="W35" s="30"/>
    </row>
    <row r="36" spans="1:23" x14ac:dyDescent="0.35">
      <c r="A36" s="33">
        <v>35</v>
      </c>
      <c r="B36" s="21" t="s">
        <v>9249</v>
      </c>
      <c r="C36" s="29" t="s">
        <v>9250</v>
      </c>
      <c r="D36" s="29" t="s">
        <v>9250</v>
      </c>
      <c r="E36" s="21" t="s">
        <v>9249</v>
      </c>
      <c r="F36" s="16"/>
      <c r="G36" s="7"/>
      <c r="H36" s="7"/>
      <c r="I36" s="7" t="s">
        <v>34</v>
      </c>
      <c r="J36" s="7"/>
      <c r="K36" s="7"/>
      <c r="L36" s="45"/>
      <c r="M36" s="30" t="s">
        <v>34</v>
      </c>
      <c r="N36" s="29" t="s">
        <v>34</v>
      </c>
      <c r="O36" s="29" t="s">
        <v>34</v>
      </c>
      <c r="P36" s="29" t="s">
        <v>34</v>
      </c>
      <c r="Q36" s="29" t="s">
        <v>34</v>
      </c>
      <c r="R36" s="29" t="s">
        <v>34</v>
      </c>
      <c r="S36" s="29" t="s">
        <v>34</v>
      </c>
      <c r="U36" s="32"/>
      <c r="V36" s="30"/>
      <c r="W36" s="30"/>
    </row>
    <row r="37" spans="1:23" x14ac:dyDescent="0.35">
      <c r="A37" s="33">
        <v>36</v>
      </c>
      <c r="B37" s="21" t="s">
        <v>9247</v>
      </c>
      <c r="C37" s="29" t="s">
        <v>9248</v>
      </c>
      <c r="D37" s="29" t="s">
        <v>9248</v>
      </c>
      <c r="E37" s="21" t="s">
        <v>9247</v>
      </c>
      <c r="F37" s="16"/>
      <c r="G37" s="7"/>
      <c r="H37" s="7"/>
      <c r="I37" s="7" t="s">
        <v>34</v>
      </c>
      <c r="J37" s="7"/>
      <c r="K37" s="7"/>
      <c r="L37" s="45"/>
      <c r="M37" s="30" t="s">
        <v>34</v>
      </c>
      <c r="N37" s="29" t="s">
        <v>34</v>
      </c>
      <c r="O37" s="29" t="s">
        <v>34</v>
      </c>
      <c r="P37" s="29" t="s">
        <v>34</v>
      </c>
      <c r="Q37" s="29" t="s">
        <v>34</v>
      </c>
      <c r="R37" s="29" t="s">
        <v>34</v>
      </c>
      <c r="S37" s="29" t="s">
        <v>34</v>
      </c>
      <c r="U37" s="32"/>
      <c r="V37" s="30"/>
      <c r="W37" s="30"/>
    </row>
    <row r="38" spans="1:23" x14ac:dyDescent="0.35">
      <c r="A38" s="33">
        <v>37</v>
      </c>
      <c r="B38" s="21" t="s">
        <v>9245</v>
      </c>
      <c r="C38" s="29" t="s">
        <v>9246</v>
      </c>
      <c r="D38" s="29" t="s">
        <v>9246</v>
      </c>
      <c r="E38" s="21" t="s">
        <v>9245</v>
      </c>
      <c r="F38" s="16"/>
      <c r="G38" s="7"/>
      <c r="H38" s="7"/>
      <c r="I38" s="7" t="s">
        <v>34</v>
      </c>
      <c r="J38" s="7"/>
      <c r="K38" s="7"/>
      <c r="L38" s="45"/>
      <c r="M38" s="30" t="s">
        <v>34</v>
      </c>
      <c r="N38" s="29" t="s">
        <v>34</v>
      </c>
      <c r="O38" s="29" t="s">
        <v>34</v>
      </c>
      <c r="P38" s="29" t="s">
        <v>34</v>
      </c>
      <c r="Q38" s="29" t="s">
        <v>34</v>
      </c>
      <c r="R38" s="29" t="s">
        <v>34</v>
      </c>
      <c r="S38" s="29" t="s">
        <v>34</v>
      </c>
      <c r="U38" s="32"/>
      <c r="V38" s="30"/>
      <c r="W38" s="30"/>
    </row>
    <row r="39" spans="1:23" x14ac:dyDescent="0.35">
      <c r="A39" s="33">
        <v>38</v>
      </c>
      <c r="B39" s="21" t="s">
        <v>9243</v>
      </c>
      <c r="C39" s="29" t="s">
        <v>9244</v>
      </c>
      <c r="D39" s="29" t="s">
        <v>9244</v>
      </c>
      <c r="E39" s="21" t="s">
        <v>9243</v>
      </c>
      <c r="F39" s="16"/>
      <c r="G39" s="7"/>
      <c r="H39" s="7"/>
      <c r="I39" s="7" t="s">
        <v>34</v>
      </c>
      <c r="J39" s="7"/>
      <c r="K39" s="7"/>
      <c r="L39" s="45"/>
      <c r="M39" s="30" t="s">
        <v>34</v>
      </c>
      <c r="N39" s="29" t="s">
        <v>34</v>
      </c>
      <c r="O39" s="29" t="s">
        <v>34</v>
      </c>
      <c r="P39" s="29" t="s">
        <v>34</v>
      </c>
      <c r="Q39" s="29" t="s">
        <v>34</v>
      </c>
      <c r="R39" s="29" t="s">
        <v>34</v>
      </c>
      <c r="S39" s="29" t="s">
        <v>34</v>
      </c>
      <c r="U39" s="32"/>
      <c r="V39" s="30"/>
      <c r="W39" s="30"/>
    </row>
    <row r="40" spans="1:23" x14ac:dyDescent="0.35">
      <c r="A40" s="33">
        <v>39</v>
      </c>
      <c r="B40" s="21" t="s">
        <v>9241</v>
      </c>
      <c r="C40" s="29" t="s">
        <v>9242</v>
      </c>
      <c r="D40" s="29" t="s">
        <v>9242</v>
      </c>
      <c r="E40" s="21" t="s">
        <v>9241</v>
      </c>
      <c r="F40" s="16"/>
      <c r="G40" s="7"/>
      <c r="H40" s="7"/>
      <c r="I40" s="7" t="s">
        <v>34</v>
      </c>
      <c r="J40" s="7"/>
      <c r="K40" s="7"/>
      <c r="L40" s="45"/>
      <c r="M40" s="30" t="s">
        <v>34</v>
      </c>
      <c r="N40" s="29" t="s">
        <v>34</v>
      </c>
      <c r="O40" s="29" t="s">
        <v>34</v>
      </c>
      <c r="P40" s="29" t="s">
        <v>34</v>
      </c>
      <c r="Q40" s="29" t="s">
        <v>34</v>
      </c>
      <c r="R40" s="29" t="s">
        <v>34</v>
      </c>
      <c r="S40" s="29" t="s">
        <v>34</v>
      </c>
      <c r="U40" s="32"/>
      <c r="V40" s="30"/>
      <c r="W40" s="30"/>
    </row>
    <row r="41" spans="1:23" x14ac:dyDescent="0.35">
      <c r="A41" s="33">
        <v>40</v>
      </c>
      <c r="B41" s="21" t="s">
        <v>9239</v>
      </c>
      <c r="C41" s="29" t="s">
        <v>9240</v>
      </c>
      <c r="D41" s="29" t="s">
        <v>9240</v>
      </c>
      <c r="E41" s="21" t="s">
        <v>9239</v>
      </c>
      <c r="F41" s="16"/>
      <c r="G41" s="7"/>
      <c r="H41" s="7"/>
      <c r="I41" s="7" t="s">
        <v>34</v>
      </c>
      <c r="J41" s="7"/>
      <c r="K41" s="7"/>
      <c r="L41" s="45"/>
      <c r="M41" s="30" t="s">
        <v>34</v>
      </c>
      <c r="N41" s="29" t="s">
        <v>34</v>
      </c>
      <c r="O41" s="29" t="s">
        <v>34</v>
      </c>
      <c r="P41" s="29" t="s">
        <v>34</v>
      </c>
      <c r="Q41" s="29" t="s">
        <v>34</v>
      </c>
      <c r="R41" s="29" t="s">
        <v>34</v>
      </c>
      <c r="S41" s="29" t="s">
        <v>34</v>
      </c>
      <c r="U41" s="32"/>
      <c r="V41" s="30"/>
      <c r="W41" s="30"/>
    </row>
    <row r="42" spans="1:23" x14ac:dyDescent="0.35">
      <c r="A42" s="33">
        <v>41</v>
      </c>
      <c r="B42" s="18" t="s">
        <v>9237</v>
      </c>
      <c r="C42" s="35" t="s">
        <v>9238</v>
      </c>
      <c r="D42" s="35" t="s">
        <v>9238</v>
      </c>
      <c r="E42" s="18" t="s">
        <v>9237</v>
      </c>
      <c r="F42" s="20"/>
      <c r="G42" s="19"/>
      <c r="H42" s="19"/>
      <c r="I42" s="7"/>
      <c r="J42" s="19"/>
      <c r="K42" s="19"/>
      <c r="L42" s="46"/>
      <c r="M42" s="32"/>
      <c r="U42" s="32"/>
      <c r="V42" s="30"/>
      <c r="W42" s="30"/>
    </row>
    <row r="43" spans="1:23" ht="52" x14ac:dyDescent="0.35">
      <c r="A43" s="33">
        <v>42</v>
      </c>
      <c r="B43" s="21" t="s">
        <v>9235</v>
      </c>
      <c r="C43" s="29" t="s">
        <v>9236</v>
      </c>
      <c r="D43" s="29" t="s">
        <v>9236</v>
      </c>
      <c r="E43" s="21" t="s">
        <v>9235</v>
      </c>
      <c r="F43" s="16"/>
      <c r="G43" s="7"/>
      <c r="H43" s="7"/>
      <c r="I43" s="7" t="s">
        <v>34</v>
      </c>
      <c r="J43" s="7"/>
      <c r="K43" s="7"/>
      <c r="L43" s="45"/>
      <c r="M43" s="30" t="s">
        <v>34</v>
      </c>
      <c r="N43" s="29" t="s">
        <v>34</v>
      </c>
      <c r="O43" s="29" t="s">
        <v>34</v>
      </c>
      <c r="P43" s="29" t="s">
        <v>34</v>
      </c>
      <c r="Q43" s="29" t="s">
        <v>34</v>
      </c>
      <c r="R43" s="29" t="s">
        <v>34</v>
      </c>
      <c r="S43" s="29" t="s">
        <v>34</v>
      </c>
      <c r="U43" s="30">
        <v>1</v>
      </c>
      <c r="V43" s="30"/>
      <c r="W43" s="30"/>
    </row>
    <row r="44" spans="1:23" x14ac:dyDescent="0.35">
      <c r="A44" s="33">
        <v>43</v>
      </c>
      <c r="B44" s="18" t="s">
        <v>9233</v>
      </c>
      <c r="C44" s="35" t="s">
        <v>9234</v>
      </c>
      <c r="D44" s="35" t="s">
        <v>9234</v>
      </c>
      <c r="E44" s="18" t="s">
        <v>9233</v>
      </c>
      <c r="F44" s="20"/>
      <c r="G44" s="19"/>
      <c r="H44" s="19"/>
      <c r="I44" s="7"/>
      <c r="J44" s="19"/>
      <c r="K44" s="19"/>
      <c r="L44" s="46"/>
      <c r="M44" s="32"/>
      <c r="U44" s="32"/>
      <c r="V44" s="30"/>
      <c r="W44" s="30"/>
    </row>
    <row r="45" spans="1:23" x14ac:dyDescent="0.35">
      <c r="A45" s="33">
        <v>44</v>
      </c>
      <c r="B45" s="21" t="s">
        <v>9231</v>
      </c>
      <c r="C45" s="29" t="s">
        <v>9232</v>
      </c>
      <c r="D45" s="29" t="s">
        <v>9232</v>
      </c>
      <c r="E45" s="21" t="s">
        <v>9231</v>
      </c>
      <c r="F45" s="16"/>
      <c r="G45" s="7"/>
      <c r="H45" s="7"/>
      <c r="I45" s="7" t="s">
        <v>34</v>
      </c>
      <c r="J45" s="7"/>
      <c r="K45" s="7"/>
      <c r="L45" s="45"/>
      <c r="M45" s="30" t="s">
        <v>34</v>
      </c>
      <c r="N45" s="29" t="s">
        <v>34</v>
      </c>
      <c r="O45" s="29" t="s">
        <v>34</v>
      </c>
      <c r="P45" s="29" t="s">
        <v>34</v>
      </c>
      <c r="Q45" s="29" t="s">
        <v>34</v>
      </c>
      <c r="R45" s="29" t="s">
        <v>34</v>
      </c>
      <c r="S45" s="29" t="s">
        <v>34</v>
      </c>
      <c r="U45" s="30">
        <v>1</v>
      </c>
      <c r="V45" s="30"/>
      <c r="W45" s="30"/>
    </row>
    <row r="46" spans="1:23" ht="39" x14ac:dyDescent="0.35">
      <c r="A46" s="33">
        <v>45</v>
      </c>
      <c r="B46" s="21" t="s">
        <v>9229</v>
      </c>
      <c r="C46" s="29" t="s">
        <v>9230</v>
      </c>
      <c r="D46" s="29" t="s">
        <v>9230</v>
      </c>
      <c r="E46" s="21" t="s">
        <v>9229</v>
      </c>
      <c r="F46" s="16"/>
      <c r="G46" s="7"/>
      <c r="H46" s="7"/>
      <c r="I46" s="7" t="s">
        <v>34</v>
      </c>
      <c r="J46" s="7"/>
      <c r="K46" s="7"/>
      <c r="L46" s="45"/>
      <c r="M46" s="30" t="s">
        <v>34</v>
      </c>
      <c r="N46" s="29" t="s">
        <v>34</v>
      </c>
      <c r="O46" s="29" t="s">
        <v>34</v>
      </c>
      <c r="P46" s="29" t="s">
        <v>34</v>
      </c>
      <c r="Q46" s="29" t="s">
        <v>34</v>
      </c>
      <c r="R46" s="29" t="s">
        <v>34</v>
      </c>
      <c r="S46" s="29" t="s">
        <v>34</v>
      </c>
      <c r="U46" s="30">
        <v>1</v>
      </c>
      <c r="V46" s="30"/>
      <c r="W46" s="30"/>
    </row>
    <row r="47" spans="1:23" ht="65" x14ac:dyDescent="0.35">
      <c r="A47" s="33">
        <v>46</v>
      </c>
      <c r="B47" s="21" t="s">
        <v>9227</v>
      </c>
      <c r="C47" s="29" t="s">
        <v>9228</v>
      </c>
      <c r="D47" s="29" t="s">
        <v>9228</v>
      </c>
      <c r="E47" s="21" t="s">
        <v>9227</v>
      </c>
      <c r="F47" s="16"/>
      <c r="G47" s="7"/>
      <c r="H47" s="7"/>
      <c r="I47" s="7" t="s">
        <v>34</v>
      </c>
      <c r="J47" s="7"/>
      <c r="K47" s="7"/>
      <c r="L47" s="45"/>
      <c r="M47" s="30" t="s">
        <v>34</v>
      </c>
      <c r="N47" s="29" t="s">
        <v>34</v>
      </c>
      <c r="O47" s="29" t="s">
        <v>34</v>
      </c>
      <c r="P47" s="29" t="s">
        <v>34</v>
      </c>
      <c r="Q47" s="29" t="s">
        <v>34</v>
      </c>
      <c r="R47" s="29" t="s">
        <v>34</v>
      </c>
      <c r="S47" s="29" t="s">
        <v>34</v>
      </c>
      <c r="T47" s="29">
        <v>1</v>
      </c>
      <c r="U47" s="32"/>
      <c r="V47" s="30"/>
      <c r="W47" s="30"/>
    </row>
    <row r="48" spans="1:23" ht="26" x14ac:dyDescent="0.35">
      <c r="A48" s="33">
        <v>47</v>
      </c>
      <c r="B48" s="18" t="s">
        <v>9225</v>
      </c>
      <c r="C48" s="35" t="s">
        <v>9226</v>
      </c>
      <c r="D48" s="35" t="s">
        <v>9226</v>
      </c>
      <c r="E48" s="18" t="s">
        <v>9225</v>
      </c>
      <c r="F48" s="20"/>
      <c r="G48" s="19"/>
      <c r="H48" s="19"/>
      <c r="I48" s="7"/>
      <c r="J48" s="19"/>
      <c r="K48" s="19"/>
      <c r="L48" s="46"/>
      <c r="M48" s="32"/>
      <c r="U48" s="32"/>
      <c r="V48" s="30"/>
      <c r="W48" s="30"/>
    </row>
    <row r="49" spans="1:23" ht="26" x14ac:dyDescent="0.35">
      <c r="A49" s="33">
        <v>48</v>
      </c>
      <c r="B49" s="21" t="s">
        <v>9223</v>
      </c>
      <c r="C49" s="29" t="s">
        <v>9224</v>
      </c>
      <c r="D49" s="29" t="s">
        <v>9224</v>
      </c>
      <c r="E49" s="21" t="s">
        <v>9223</v>
      </c>
      <c r="F49" s="16"/>
      <c r="G49" s="7"/>
      <c r="H49" s="7"/>
      <c r="I49" s="7" t="s">
        <v>34</v>
      </c>
      <c r="J49" s="7"/>
      <c r="K49" s="7"/>
      <c r="L49" s="45"/>
      <c r="M49" s="30" t="s">
        <v>34</v>
      </c>
      <c r="N49" s="29" t="s">
        <v>34</v>
      </c>
      <c r="O49" s="29" t="s">
        <v>34</v>
      </c>
      <c r="P49" s="29" t="s">
        <v>34</v>
      </c>
      <c r="Q49" s="29" t="s">
        <v>34</v>
      </c>
      <c r="R49" s="29" t="s">
        <v>34</v>
      </c>
      <c r="S49" s="29" t="s">
        <v>34</v>
      </c>
      <c r="U49" s="32"/>
      <c r="V49" s="30"/>
      <c r="W49" s="30"/>
    </row>
    <row r="50" spans="1:23" ht="39" x14ac:dyDescent="0.35">
      <c r="A50" s="33">
        <v>49</v>
      </c>
      <c r="B50" s="21" t="s">
        <v>9221</v>
      </c>
      <c r="C50" s="29" t="s">
        <v>9222</v>
      </c>
      <c r="D50" s="29" t="s">
        <v>9222</v>
      </c>
      <c r="E50" s="21" t="s">
        <v>9221</v>
      </c>
      <c r="F50" s="16"/>
      <c r="G50" s="7"/>
      <c r="H50" s="7"/>
      <c r="I50" s="7" t="s">
        <v>34</v>
      </c>
      <c r="J50" s="7"/>
      <c r="K50" s="7"/>
      <c r="L50" s="45"/>
      <c r="M50" s="30" t="s">
        <v>34</v>
      </c>
      <c r="N50" s="29" t="s">
        <v>34</v>
      </c>
      <c r="O50" s="29" t="s">
        <v>34</v>
      </c>
      <c r="P50" s="29" t="s">
        <v>34</v>
      </c>
      <c r="Q50" s="29" t="s">
        <v>34</v>
      </c>
      <c r="R50" s="29" t="s">
        <v>34</v>
      </c>
      <c r="S50" s="29" t="s">
        <v>34</v>
      </c>
      <c r="T50" s="29">
        <v>1</v>
      </c>
      <c r="U50" s="32"/>
      <c r="V50" s="30"/>
      <c r="W50" s="30"/>
    </row>
    <row r="51" spans="1:23" ht="39" x14ac:dyDescent="0.35">
      <c r="A51" s="33">
        <v>50</v>
      </c>
      <c r="B51" s="21" t="s">
        <v>9219</v>
      </c>
      <c r="C51" s="29" t="s">
        <v>9220</v>
      </c>
      <c r="D51" s="29" t="s">
        <v>9220</v>
      </c>
      <c r="E51" s="21" t="s">
        <v>9219</v>
      </c>
      <c r="F51" s="16"/>
      <c r="G51" s="7"/>
      <c r="H51" s="7"/>
      <c r="I51" s="7" t="s">
        <v>34</v>
      </c>
      <c r="J51" s="7"/>
      <c r="K51" s="7"/>
      <c r="L51" s="45"/>
      <c r="M51" s="30" t="s">
        <v>34</v>
      </c>
      <c r="N51" s="29" t="s">
        <v>34</v>
      </c>
      <c r="O51" s="29" t="s">
        <v>34</v>
      </c>
      <c r="P51" s="29" t="s">
        <v>34</v>
      </c>
      <c r="Q51" s="29" t="s">
        <v>34</v>
      </c>
      <c r="R51" s="29" t="s">
        <v>34</v>
      </c>
      <c r="S51" s="29" t="s">
        <v>34</v>
      </c>
      <c r="T51" s="29">
        <v>1</v>
      </c>
      <c r="U51" s="32"/>
      <c r="V51" s="30"/>
      <c r="W51" s="30"/>
    </row>
    <row r="52" spans="1:23" ht="26" x14ac:dyDescent="0.35">
      <c r="A52" s="33">
        <v>51</v>
      </c>
      <c r="B52" s="21" t="s">
        <v>9217</v>
      </c>
      <c r="C52" s="29" t="s">
        <v>9218</v>
      </c>
      <c r="D52" s="29" t="s">
        <v>9218</v>
      </c>
      <c r="E52" s="21" t="s">
        <v>9217</v>
      </c>
      <c r="F52" s="16"/>
      <c r="G52" s="7"/>
      <c r="H52" s="7"/>
      <c r="I52" s="7" t="s">
        <v>34</v>
      </c>
      <c r="J52" s="7"/>
      <c r="K52" s="7"/>
      <c r="L52" s="45"/>
      <c r="M52" s="30" t="s">
        <v>34</v>
      </c>
      <c r="N52" s="29" t="s">
        <v>34</v>
      </c>
      <c r="O52" s="29" t="s">
        <v>34</v>
      </c>
      <c r="P52" s="29" t="s">
        <v>34</v>
      </c>
      <c r="Q52" s="29" t="s">
        <v>34</v>
      </c>
      <c r="R52" s="29" t="s">
        <v>34</v>
      </c>
      <c r="S52" s="29" t="s">
        <v>34</v>
      </c>
      <c r="T52" s="29">
        <v>1</v>
      </c>
      <c r="U52" s="32"/>
      <c r="V52" s="30"/>
      <c r="W52" s="30"/>
    </row>
    <row r="53" spans="1:23" x14ac:dyDescent="0.35">
      <c r="A53" s="33">
        <v>52</v>
      </c>
      <c r="B53" s="9" t="s">
        <v>9215</v>
      </c>
      <c r="C53" s="37" t="s">
        <v>9216</v>
      </c>
      <c r="D53" s="37" t="s">
        <v>9216</v>
      </c>
      <c r="E53" s="9" t="s">
        <v>9215</v>
      </c>
      <c r="F53" s="15"/>
      <c r="G53" s="10"/>
      <c r="H53" s="10"/>
      <c r="I53" s="7"/>
      <c r="J53" s="10"/>
      <c r="K53" s="10"/>
      <c r="L53" s="47"/>
      <c r="M53" s="32"/>
      <c r="U53" s="32"/>
      <c r="V53" s="30"/>
      <c r="W53" s="30"/>
    </row>
    <row r="54" spans="1:23" x14ac:dyDescent="0.35">
      <c r="A54" s="33">
        <v>53</v>
      </c>
      <c r="B54" s="18" t="s">
        <v>9213</v>
      </c>
      <c r="C54" s="35" t="s">
        <v>9214</v>
      </c>
      <c r="D54" s="35" t="s">
        <v>9214</v>
      </c>
      <c r="E54" s="18" t="s">
        <v>9213</v>
      </c>
      <c r="F54" s="20"/>
      <c r="G54" s="19"/>
      <c r="H54" s="19"/>
      <c r="I54" s="7"/>
      <c r="J54" s="19"/>
      <c r="K54" s="19"/>
      <c r="L54" s="46"/>
      <c r="M54" s="32"/>
      <c r="U54" s="32"/>
      <c r="V54" s="30"/>
      <c r="W54" s="30"/>
    </row>
    <row r="55" spans="1:23" x14ac:dyDescent="0.35">
      <c r="A55" s="33">
        <v>54</v>
      </c>
      <c r="B55" s="21" t="s">
        <v>9211</v>
      </c>
      <c r="C55" s="29" t="s">
        <v>9212</v>
      </c>
      <c r="D55" s="29" t="s">
        <v>9212</v>
      </c>
      <c r="E55" s="21" t="s">
        <v>9211</v>
      </c>
      <c r="F55" s="16"/>
      <c r="G55" s="7"/>
      <c r="H55" s="7"/>
      <c r="I55" s="7" t="s">
        <v>34</v>
      </c>
      <c r="J55" s="7"/>
      <c r="K55" s="7"/>
      <c r="L55" s="45"/>
      <c r="M55" s="30" t="s">
        <v>34</v>
      </c>
      <c r="N55" s="29" t="s">
        <v>34</v>
      </c>
      <c r="O55" s="29" t="s">
        <v>34</v>
      </c>
      <c r="P55" s="29" t="s">
        <v>34</v>
      </c>
      <c r="Q55" s="29" t="s">
        <v>34</v>
      </c>
      <c r="R55" s="29" t="s">
        <v>34</v>
      </c>
      <c r="S55" s="29" t="s">
        <v>34</v>
      </c>
      <c r="U55" s="30">
        <v>1</v>
      </c>
      <c r="V55" s="30"/>
      <c r="W55" s="30"/>
    </row>
    <row r="56" spans="1:23" ht="39" x14ac:dyDescent="0.35">
      <c r="A56" s="33">
        <v>55</v>
      </c>
      <c r="B56" s="21" t="s">
        <v>9209</v>
      </c>
      <c r="C56" s="29" t="s">
        <v>9210</v>
      </c>
      <c r="D56" s="29" t="s">
        <v>9210</v>
      </c>
      <c r="E56" s="21" t="s">
        <v>9209</v>
      </c>
      <c r="F56" s="16"/>
      <c r="G56" s="7"/>
      <c r="H56" s="7"/>
      <c r="I56" s="7" t="s">
        <v>34</v>
      </c>
      <c r="J56" s="7"/>
      <c r="K56" s="7"/>
      <c r="L56" s="16" t="s">
        <v>34</v>
      </c>
      <c r="M56" s="30" t="s">
        <v>34</v>
      </c>
      <c r="N56" s="29" t="s">
        <v>34</v>
      </c>
      <c r="O56" s="29" t="s">
        <v>34</v>
      </c>
      <c r="P56" s="29" t="s">
        <v>34</v>
      </c>
      <c r="Q56" s="29" t="s">
        <v>34</v>
      </c>
      <c r="R56" s="29" t="s">
        <v>34</v>
      </c>
      <c r="S56" s="29" t="s">
        <v>34</v>
      </c>
      <c r="U56" s="30">
        <v>1</v>
      </c>
      <c r="V56" s="30"/>
      <c r="W56" s="30"/>
    </row>
    <row r="57" spans="1:23" ht="26" x14ac:dyDescent="0.35">
      <c r="A57" s="33">
        <v>56</v>
      </c>
      <c r="B57" s="21" t="s">
        <v>9207</v>
      </c>
      <c r="C57" s="29" t="s">
        <v>9208</v>
      </c>
      <c r="D57" s="29" t="s">
        <v>9208</v>
      </c>
      <c r="E57" s="21" t="s">
        <v>9207</v>
      </c>
      <c r="F57" s="16"/>
      <c r="G57" s="7"/>
      <c r="H57" s="7"/>
      <c r="I57" s="7" t="s">
        <v>34</v>
      </c>
      <c r="J57" s="7"/>
      <c r="K57" s="7"/>
      <c r="L57" s="16" t="s">
        <v>34</v>
      </c>
      <c r="M57" s="30" t="s">
        <v>34</v>
      </c>
      <c r="N57" s="29" t="s">
        <v>34</v>
      </c>
      <c r="O57" s="29" t="s">
        <v>34</v>
      </c>
      <c r="P57" s="29" t="s">
        <v>34</v>
      </c>
      <c r="Q57" s="29" t="s">
        <v>34</v>
      </c>
      <c r="R57" s="29" t="s">
        <v>34</v>
      </c>
      <c r="U57" s="32"/>
      <c r="V57" s="30"/>
      <c r="W57" s="30"/>
    </row>
    <row r="58" spans="1:23" ht="26" x14ac:dyDescent="0.35">
      <c r="A58" s="33">
        <v>57</v>
      </c>
      <c r="B58" s="21" t="s">
        <v>9205</v>
      </c>
      <c r="C58" s="29" t="s">
        <v>9206</v>
      </c>
      <c r="D58" s="29" t="s">
        <v>9206</v>
      </c>
      <c r="E58" s="21" t="s">
        <v>9205</v>
      </c>
      <c r="F58" s="16"/>
      <c r="G58" s="7"/>
      <c r="H58" s="7"/>
      <c r="I58" s="7" t="s">
        <v>34</v>
      </c>
      <c r="J58" s="7"/>
      <c r="K58" s="7"/>
      <c r="L58" s="45"/>
      <c r="M58" s="30" t="s">
        <v>34</v>
      </c>
      <c r="N58" s="29" t="s">
        <v>34</v>
      </c>
      <c r="O58" s="29" t="s">
        <v>34</v>
      </c>
      <c r="P58" s="29" t="s">
        <v>34</v>
      </c>
      <c r="Q58" s="29" t="s">
        <v>34</v>
      </c>
      <c r="R58" s="29" t="s">
        <v>34</v>
      </c>
      <c r="S58" s="29" t="s">
        <v>34</v>
      </c>
      <c r="U58" s="30">
        <v>1</v>
      </c>
      <c r="V58" s="30"/>
      <c r="W58" s="30"/>
    </row>
    <row r="59" spans="1:23" x14ac:dyDescent="0.35">
      <c r="A59" s="33">
        <v>58</v>
      </c>
      <c r="B59" s="21" t="s">
        <v>9203</v>
      </c>
      <c r="C59" s="29" t="s">
        <v>9204</v>
      </c>
      <c r="D59" s="29" t="s">
        <v>9204</v>
      </c>
      <c r="E59" s="21" t="s">
        <v>9203</v>
      </c>
      <c r="F59" s="16"/>
      <c r="G59" s="7"/>
      <c r="H59" s="7"/>
      <c r="I59" s="7" t="s">
        <v>34</v>
      </c>
      <c r="J59" s="7"/>
      <c r="K59" s="7"/>
      <c r="L59" s="45"/>
      <c r="M59" s="30" t="s">
        <v>34</v>
      </c>
      <c r="N59" s="29" t="s">
        <v>34</v>
      </c>
      <c r="O59" s="29" t="s">
        <v>34</v>
      </c>
      <c r="P59" s="29" t="s">
        <v>34</v>
      </c>
      <c r="Q59" s="29" t="s">
        <v>34</v>
      </c>
      <c r="R59" s="29" t="s">
        <v>34</v>
      </c>
      <c r="S59" s="29" t="s">
        <v>34</v>
      </c>
      <c r="U59" s="30">
        <v>1</v>
      </c>
      <c r="V59" s="30"/>
      <c r="W59" s="30"/>
    </row>
    <row r="60" spans="1:23" x14ac:dyDescent="0.35">
      <c r="A60" s="33">
        <v>59</v>
      </c>
      <c r="B60" s="18" t="s">
        <v>9201</v>
      </c>
      <c r="C60" s="35" t="s">
        <v>9202</v>
      </c>
      <c r="D60" s="35" t="s">
        <v>9202</v>
      </c>
      <c r="E60" s="18" t="s">
        <v>9201</v>
      </c>
      <c r="F60" s="20"/>
      <c r="G60" s="19"/>
      <c r="H60" s="19"/>
      <c r="I60" s="7"/>
      <c r="J60" s="19"/>
      <c r="K60" s="19"/>
      <c r="L60" s="46"/>
      <c r="M60" s="32"/>
      <c r="U60" s="32"/>
      <c r="V60" s="30"/>
      <c r="W60" s="30"/>
    </row>
    <row r="61" spans="1:23" x14ac:dyDescent="0.35">
      <c r="A61" s="33">
        <v>60</v>
      </c>
      <c r="B61" s="21" t="s">
        <v>9199</v>
      </c>
      <c r="C61" s="29" t="s">
        <v>9200</v>
      </c>
      <c r="D61" s="29" t="s">
        <v>9200</v>
      </c>
      <c r="E61" s="21" t="s">
        <v>9199</v>
      </c>
      <c r="F61" s="16"/>
      <c r="G61" s="7"/>
      <c r="H61" s="7"/>
      <c r="I61" s="7" t="s">
        <v>34</v>
      </c>
      <c r="J61" s="7"/>
      <c r="K61" s="7"/>
      <c r="L61" s="45"/>
      <c r="M61" s="30" t="s">
        <v>34</v>
      </c>
      <c r="N61" s="29" t="s">
        <v>34</v>
      </c>
      <c r="O61" s="29" t="s">
        <v>34</v>
      </c>
      <c r="P61" s="29" t="s">
        <v>34</v>
      </c>
      <c r="Q61" s="29" t="s">
        <v>34</v>
      </c>
      <c r="R61" s="29" t="s">
        <v>34</v>
      </c>
      <c r="S61" s="29" t="s">
        <v>34</v>
      </c>
      <c r="U61" s="30">
        <v>1</v>
      </c>
      <c r="V61" s="30"/>
      <c r="W61" s="30"/>
    </row>
    <row r="62" spans="1:23" ht="52" x14ac:dyDescent="0.35">
      <c r="A62" s="33">
        <v>61</v>
      </c>
      <c r="B62" s="21" t="s">
        <v>9197</v>
      </c>
      <c r="C62" s="29" t="s">
        <v>9198</v>
      </c>
      <c r="D62" s="29" t="s">
        <v>9198</v>
      </c>
      <c r="E62" s="21" t="s">
        <v>9197</v>
      </c>
      <c r="F62" s="16"/>
      <c r="G62" s="7"/>
      <c r="H62" s="7"/>
      <c r="I62" s="7" t="s">
        <v>34</v>
      </c>
      <c r="J62" s="7"/>
      <c r="K62" s="7"/>
      <c r="L62" s="45"/>
      <c r="M62" s="30" t="s">
        <v>34</v>
      </c>
      <c r="N62" s="29" t="s">
        <v>34</v>
      </c>
      <c r="O62" s="29" t="s">
        <v>34</v>
      </c>
      <c r="P62" s="29" t="s">
        <v>34</v>
      </c>
      <c r="Q62" s="29" t="s">
        <v>34</v>
      </c>
      <c r="R62" s="29" t="s">
        <v>34</v>
      </c>
      <c r="S62" s="29" t="s">
        <v>34</v>
      </c>
      <c r="U62" s="30">
        <v>1</v>
      </c>
      <c r="V62" s="30"/>
      <c r="W62" s="30"/>
    </row>
    <row r="63" spans="1:23" ht="52" x14ac:dyDescent="0.35">
      <c r="A63" s="33">
        <v>62</v>
      </c>
      <c r="B63" s="21" t="s">
        <v>9195</v>
      </c>
      <c r="C63" s="29" t="s">
        <v>9196</v>
      </c>
      <c r="D63" s="29" t="s">
        <v>9196</v>
      </c>
      <c r="E63" s="21" t="s">
        <v>9195</v>
      </c>
      <c r="F63" s="16"/>
      <c r="G63" s="7"/>
      <c r="H63" s="7"/>
      <c r="I63" s="7" t="s">
        <v>34</v>
      </c>
      <c r="J63" s="7"/>
      <c r="K63" s="7"/>
      <c r="L63" s="45"/>
      <c r="M63" s="30" t="s">
        <v>34</v>
      </c>
      <c r="N63" s="29" t="s">
        <v>34</v>
      </c>
      <c r="O63" s="29" t="s">
        <v>34</v>
      </c>
      <c r="P63" s="29" t="s">
        <v>34</v>
      </c>
      <c r="Q63" s="29" t="s">
        <v>34</v>
      </c>
      <c r="R63" s="29" t="s">
        <v>34</v>
      </c>
      <c r="S63" s="29" t="s">
        <v>34</v>
      </c>
      <c r="U63" s="32"/>
      <c r="V63" s="30"/>
      <c r="W63" s="30"/>
    </row>
    <row r="64" spans="1:23" x14ac:dyDescent="0.35">
      <c r="A64" s="33">
        <v>63</v>
      </c>
      <c r="B64" s="18" t="s">
        <v>9193</v>
      </c>
      <c r="C64" s="35" t="s">
        <v>9194</v>
      </c>
      <c r="D64" s="35" t="s">
        <v>9194</v>
      </c>
      <c r="E64" s="18" t="s">
        <v>9193</v>
      </c>
      <c r="F64" s="20"/>
      <c r="G64" s="19"/>
      <c r="H64" s="19"/>
      <c r="I64" s="7"/>
      <c r="J64" s="19"/>
      <c r="K64" s="19"/>
      <c r="L64" s="46"/>
      <c r="M64" s="32"/>
      <c r="U64" s="32"/>
      <c r="V64" s="30"/>
      <c r="W64" s="30"/>
    </row>
    <row r="65" spans="1:23" x14ac:dyDescent="0.35">
      <c r="A65" s="33">
        <v>64</v>
      </c>
      <c r="B65" s="21" t="s">
        <v>9191</v>
      </c>
      <c r="C65" s="29" t="s">
        <v>9192</v>
      </c>
      <c r="D65" s="29" t="s">
        <v>9192</v>
      </c>
      <c r="E65" s="21" t="s">
        <v>9191</v>
      </c>
      <c r="F65" s="16"/>
      <c r="G65" s="7"/>
      <c r="H65" s="7"/>
      <c r="I65" s="7" t="s">
        <v>34</v>
      </c>
      <c r="J65" s="7"/>
      <c r="K65" s="7"/>
      <c r="L65" s="45"/>
      <c r="M65" s="30" t="s">
        <v>34</v>
      </c>
      <c r="N65" s="29" t="s">
        <v>34</v>
      </c>
      <c r="O65" s="29" t="s">
        <v>34</v>
      </c>
      <c r="P65" s="29" t="s">
        <v>34</v>
      </c>
      <c r="Q65" s="29" t="s">
        <v>34</v>
      </c>
      <c r="R65" s="29" t="s">
        <v>34</v>
      </c>
      <c r="S65" s="29" t="s">
        <v>34</v>
      </c>
      <c r="U65" s="30">
        <v>1</v>
      </c>
      <c r="V65" s="30"/>
      <c r="W65" s="30"/>
    </row>
    <row r="66" spans="1:23" ht="26" x14ac:dyDescent="0.35">
      <c r="A66" s="33">
        <v>65</v>
      </c>
      <c r="B66" s="21" t="s">
        <v>9189</v>
      </c>
      <c r="C66" s="29" t="s">
        <v>9190</v>
      </c>
      <c r="D66" s="29" t="s">
        <v>9190</v>
      </c>
      <c r="E66" s="21" t="s">
        <v>9189</v>
      </c>
      <c r="F66" s="16"/>
      <c r="G66" s="7"/>
      <c r="H66" s="7"/>
      <c r="I66" s="7" t="s">
        <v>34</v>
      </c>
      <c r="J66" s="7"/>
      <c r="K66" s="7"/>
      <c r="L66" s="45"/>
      <c r="M66" s="30" t="s">
        <v>34</v>
      </c>
      <c r="N66" s="29" t="s">
        <v>34</v>
      </c>
      <c r="O66" s="29" t="s">
        <v>34</v>
      </c>
      <c r="P66" s="29" t="s">
        <v>34</v>
      </c>
      <c r="Q66" s="29" t="s">
        <v>34</v>
      </c>
      <c r="R66" s="29" t="s">
        <v>34</v>
      </c>
      <c r="S66" s="29" t="s">
        <v>34</v>
      </c>
      <c r="U66" s="30">
        <v>1</v>
      </c>
      <c r="V66" s="30"/>
      <c r="W66" s="30"/>
    </row>
    <row r="67" spans="1:23" x14ac:dyDescent="0.35">
      <c r="A67" s="33">
        <v>66</v>
      </c>
      <c r="B67" s="21" t="s">
        <v>9187</v>
      </c>
      <c r="C67" s="29" t="s">
        <v>9188</v>
      </c>
      <c r="D67" s="29" t="s">
        <v>9188</v>
      </c>
      <c r="E67" s="21" t="s">
        <v>9187</v>
      </c>
      <c r="F67" s="16"/>
      <c r="G67" s="7"/>
      <c r="H67" s="7"/>
      <c r="I67" s="7" t="s">
        <v>34</v>
      </c>
      <c r="J67" s="7"/>
      <c r="K67" s="7"/>
      <c r="L67" s="45"/>
      <c r="M67" s="30" t="s">
        <v>34</v>
      </c>
      <c r="N67" s="29" t="s">
        <v>34</v>
      </c>
      <c r="O67" s="29" t="s">
        <v>34</v>
      </c>
      <c r="P67" s="29" t="s">
        <v>34</v>
      </c>
      <c r="Q67" s="29" t="s">
        <v>34</v>
      </c>
      <c r="R67" s="29" t="s">
        <v>34</v>
      </c>
      <c r="S67" s="29" t="s">
        <v>34</v>
      </c>
      <c r="U67" s="30">
        <v>1</v>
      </c>
      <c r="V67" s="30"/>
      <c r="W67" s="30"/>
    </row>
    <row r="68" spans="1:23" ht="26" x14ac:dyDescent="0.35">
      <c r="A68" s="33">
        <v>67</v>
      </c>
      <c r="B68" s="18" t="s">
        <v>9185</v>
      </c>
      <c r="C68" s="35" t="s">
        <v>9186</v>
      </c>
      <c r="D68" s="35" t="s">
        <v>9186</v>
      </c>
      <c r="E68" s="18" t="s">
        <v>9185</v>
      </c>
      <c r="F68" s="20"/>
      <c r="G68" s="19"/>
      <c r="H68" s="19"/>
      <c r="I68" s="7"/>
      <c r="J68" s="19"/>
      <c r="K68" s="19"/>
      <c r="L68" s="46"/>
      <c r="M68" s="32"/>
      <c r="U68" s="32"/>
      <c r="V68" s="30"/>
      <c r="W68" s="30"/>
    </row>
    <row r="69" spans="1:23" ht="39" x14ac:dyDescent="0.35">
      <c r="A69" s="33">
        <v>68</v>
      </c>
      <c r="B69" s="21" t="s">
        <v>9183</v>
      </c>
      <c r="C69" s="29" t="s">
        <v>9184</v>
      </c>
      <c r="D69" s="29" t="s">
        <v>9184</v>
      </c>
      <c r="E69" s="21" t="s">
        <v>9183</v>
      </c>
      <c r="F69" s="16"/>
      <c r="G69" s="7"/>
      <c r="H69" s="7"/>
      <c r="I69" s="7" t="s">
        <v>34</v>
      </c>
      <c r="J69" s="7"/>
      <c r="K69" s="7"/>
      <c r="L69" s="45"/>
      <c r="M69" s="30" t="s">
        <v>34</v>
      </c>
      <c r="N69" s="29" t="s">
        <v>34</v>
      </c>
      <c r="O69" s="29" t="s">
        <v>34</v>
      </c>
      <c r="P69" s="29" t="s">
        <v>34</v>
      </c>
      <c r="Q69" s="29" t="s">
        <v>34</v>
      </c>
      <c r="R69" s="29" t="s">
        <v>34</v>
      </c>
      <c r="S69" s="29" t="s">
        <v>34</v>
      </c>
      <c r="U69" s="30">
        <v>1</v>
      </c>
      <c r="V69" s="30"/>
      <c r="W69" s="30"/>
    </row>
    <row r="70" spans="1:23" x14ac:dyDescent="0.35">
      <c r="A70" s="33">
        <v>69</v>
      </c>
      <c r="B70" s="9" t="s">
        <v>9181</v>
      </c>
      <c r="C70" s="37" t="s">
        <v>9182</v>
      </c>
      <c r="D70" s="37" t="s">
        <v>9182</v>
      </c>
      <c r="E70" s="9" t="s">
        <v>9181</v>
      </c>
      <c r="F70" s="15"/>
      <c r="G70" s="10"/>
      <c r="H70" s="10"/>
      <c r="I70" s="7"/>
      <c r="J70" s="10"/>
      <c r="K70" s="10"/>
      <c r="L70" s="47"/>
      <c r="M70" s="32"/>
      <c r="U70" s="32"/>
      <c r="V70" s="30"/>
      <c r="W70" s="30"/>
    </row>
    <row r="71" spans="1:23" ht="26" x14ac:dyDescent="0.35">
      <c r="A71" s="33">
        <v>70</v>
      </c>
      <c r="B71" s="18" t="s">
        <v>9179</v>
      </c>
      <c r="C71" s="35" t="s">
        <v>9180</v>
      </c>
      <c r="D71" s="35" t="s">
        <v>9180</v>
      </c>
      <c r="E71" s="18" t="s">
        <v>9179</v>
      </c>
      <c r="F71" s="20"/>
      <c r="G71" s="19"/>
      <c r="H71" s="19"/>
      <c r="I71" s="7"/>
      <c r="J71" s="19"/>
      <c r="K71" s="19"/>
      <c r="L71" s="46"/>
      <c r="M71" s="32"/>
      <c r="U71" s="32"/>
      <c r="V71" s="30"/>
      <c r="W71" s="30"/>
    </row>
    <row r="72" spans="1:23" ht="26" x14ac:dyDescent="0.35">
      <c r="A72" s="33">
        <v>71</v>
      </c>
      <c r="B72" s="21" t="s">
        <v>9177</v>
      </c>
      <c r="C72" s="29" t="s">
        <v>9178</v>
      </c>
      <c r="D72" s="29" t="s">
        <v>9178</v>
      </c>
      <c r="E72" s="21" t="s">
        <v>9177</v>
      </c>
      <c r="F72" s="16"/>
      <c r="G72" s="7"/>
      <c r="H72" s="7"/>
      <c r="I72" s="7" t="s">
        <v>34</v>
      </c>
      <c r="J72" s="7"/>
      <c r="K72" s="7"/>
      <c r="L72" s="45"/>
      <c r="M72" s="30" t="s">
        <v>34</v>
      </c>
      <c r="N72" s="29" t="s">
        <v>34</v>
      </c>
      <c r="O72" s="29" t="s">
        <v>34</v>
      </c>
      <c r="P72" s="29" t="s">
        <v>34</v>
      </c>
      <c r="Q72" s="29" t="s">
        <v>34</v>
      </c>
      <c r="R72" s="29" t="s">
        <v>34</v>
      </c>
      <c r="S72" s="29" t="s">
        <v>34</v>
      </c>
      <c r="T72" s="29">
        <v>1</v>
      </c>
      <c r="U72" s="32"/>
      <c r="V72" s="30"/>
      <c r="W72" s="30"/>
    </row>
    <row r="73" spans="1:23" ht="26" x14ac:dyDescent="0.35">
      <c r="A73" s="33">
        <v>72</v>
      </c>
      <c r="B73" s="21" t="s">
        <v>9175</v>
      </c>
      <c r="C73" s="29" t="s">
        <v>9176</v>
      </c>
      <c r="D73" s="29" t="s">
        <v>9176</v>
      </c>
      <c r="E73" s="21" t="s">
        <v>9175</v>
      </c>
      <c r="F73" s="16"/>
      <c r="G73" s="7"/>
      <c r="H73" s="7"/>
      <c r="I73" s="7" t="s">
        <v>34</v>
      </c>
      <c r="J73" s="7"/>
      <c r="K73" s="7"/>
      <c r="L73" s="45"/>
      <c r="M73" s="30" t="s">
        <v>34</v>
      </c>
      <c r="N73" s="29" t="s">
        <v>34</v>
      </c>
      <c r="O73" s="29" t="s">
        <v>34</v>
      </c>
      <c r="P73" s="29" t="s">
        <v>34</v>
      </c>
      <c r="Q73" s="29" t="s">
        <v>34</v>
      </c>
      <c r="R73" s="29" t="s">
        <v>34</v>
      </c>
      <c r="S73" s="29" t="s">
        <v>34</v>
      </c>
      <c r="T73" s="29">
        <v>1</v>
      </c>
      <c r="U73" s="32"/>
      <c r="V73" s="30"/>
      <c r="W73" s="30"/>
    </row>
    <row r="74" spans="1:23" x14ac:dyDescent="0.35">
      <c r="A74" s="33">
        <v>73</v>
      </c>
      <c r="B74" s="9" t="s">
        <v>9172</v>
      </c>
      <c r="C74" s="37" t="s">
        <v>9174</v>
      </c>
      <c r="D74" s="37" t="s">
        <v>9174</v>
      </c>
      <c r="E74" s="9" t="s">
        <v>9172</v>
      </c>
      <c r="F74" s="15"/>
      <c r="G74" s="10"/>
      <c r="H74" s="10"/>
      <c r="I74" s="7"/>
      <c r="J74" s="10"/>
      <c r="K74" s="10"/>
      <c r="L74" s="47"/>
      <c r="M74" s="32"/>
      <c r="U74" s="32"/>
      <c r="V74" s="30"/>
      <c r="W74" s="30"/>
    </row>
    <row r="75" spans="1:23" ht="39" x14ac:dyDescent="0.35">
      <c r="A75" s="33">
        <v>74</v>
      </c>
      <c r="B75" s="18" t="s">
        <v>9172</v>
      </c>
      <c r="C75" s="35" t="s">
        <v>9173</v>
      </c>
      <c r="D75" s="35" t="s">
        <v>9173</v>
      </c>
      <c r="E75" s="18" t="s">
        <v>9172</v>
      </c>
      <c r="F75" s="20"/>
      <c r="G75" s="19"/>
      <c r="H75" s="19"/>
      <c r="I75" s="7"/>
      <c r="J75" s="19"/>
      <c r="K75" s="19"/>
      <c r="L75" s="46"/>
      <c r="M75" s="32"/>
      <c r="U75" s="32"/>
      <c r="V75" s="16" t="s">
        <v>9171</v>
      </c>
      <c r="W75" s="30">
        <v>6</v>
      </c>
    </row>
    <row r="76" spans="1:23" ht="26" x14ac:dyDescent="0.35">
      <c r="A76" s="33">
        <v>75</v>
      </c>
      <c r="B76" s="21" t="s">
        <v>9169</v>
      </c>
      <c r="C76" s="29" t="s">
        <v>9170</v>
      </c>
      <c r="D76" s="29" t="s">
        <v>9170</v>
      </c>
      <c r="E76" s="21" t="s">
        <v>9169</v>
      </c>
      <c r="F76" s="16"/>
      <c r="G76" s="7"/>
      <c r="H76" s="7"/>
      <c r="I76" s="7" t="s">
        <v>34</v>
      </c>
      <c r="J76" s="7"/>
      <c r="K76" s="7"/>
      <c r="L76" s="45"/>
      <c r="M76" s="30" t="s">
        <v>34</v>
      </c>
      <c r="N76" s="29" t="s">
        <v>34</v>
      </c>
      <c r="O76" s="29" t="s">
        <v>34</v>
      </c>
      <c r="P76" s="29" t="s">
        <v>34</v>
      </c>
      <c r="Q76" s="29" t="s">
        <v>34</v>
      </c>
      <c r="R76" s="29" t="s">
        <v>34</v>
      </c>
      <c r="S76" s="29" t="s">
        <v>34</v>
      </c>
      <c r="T76" s="29">
        <v>1</v>
      </c>
      <c r="U76" s="32"/>
      <c r="V76" s="30"/>
      <c r="W76" s="30"/>
    </row>
    <row r="77" spans="1:23" ht="52" x14ac:dyDescent="0.35">
      <c r="A77" s="33">
        <v>76</v>
      </c>
      <c r="B77" s="21" t="s">
        <v>9167</v>
      </c>
      <c r="C77" s="29" t="s">
        <v>9168</v>
      </c>
      <c r="D77" s="29" t="s">
        <v>9168</v>
      </c>
      <c r="E77" s="21" t="s">
        <v>9167</v>
      </c>
      <c r="F77" s="16"/>
      <c r="G77" s="7"/>
      <c r="H77" s="7"/>
      <c r="I77" s="7" t="s">
        <v>34</v>
      </c>
      <c r="J77" s="7"/>
      <c r="K77" s="7"/>
      <c r="L77" s="45"/>
      <c r="M77" s="30" t="s">
        <v>34</v>
      </c>
      <c r="N77" s="29" t="s">
        <v>34</v>
      </c>
      <c r="O77" s="29" t="s">
        <v>34</v>
      </c>
      <c r="P77" s="29" t="s">
        <v>34</v>
      </c>
      <c r="Q77" s="29" t="s">
        <v>34</v>
      </c>
      <c r="R77" s="29" t="s">
        <v>34</v>
      </c>
      <c r="S77" s="29" t="s">
        <v>34</v>
      </c>
      <c r="T77" s="29">
        <v>1</v>
      </c>
      <c r="U77" s="32"/>
      <c r="V77" s="30"/>
      <c r="W77" s="30"/>
    </row>
    <row r="78" spans="1:23" x14ac:dyDescent="0.35">
      <c r="A78" s="33">
        <v>77</v>
      </c>
      <c r="B78" s="9" t="s">
        <v>9165</v>
      </c>
      <c r="C78" s="37" t="s">
        <v>9166</v>
      </c>
      <c r="D78" s="37" t="s">
        <v>9166</v>
      </c>
      <c r="E78" s="9" t="s">
        <v>9165</v>
      </c>
      <c r="F78" s="15"/>
      <c r="G78" s="10"/>
      <c r="H78" s="10"/>
      <c r="I78" s="7"/>
      <c r="J78" s="10"/>
      <c r="K78" s="10"/>
      <c r="L78" s="47"/>
      <c r="M78" s="32"/>
      <c r="U78" s="32"/>
      <c r="V78" s="16" t="s">
        <v>9164</v>
      </c>
      <c r="W78" s="30">
        <v>6</v>
      </c>
    </row>
    <row r="79" spans="1:23" ht="65" x14ac:dyDescent="0.35">
      <c r="A79" s="33">
        <v>78</v>
      </c>
      <c r="B79" s="18" t="s">
        <v>9162</v>
      </c>
      <c r="C79" s="35" t="s">
        <v>9163</v>
      </c>
      <c r="D79" s="35" t="s">
        <v>9163</v>
      </c>
      <c r="E79" s="18" t="s">
        <v>9162</v>
      </c>
      <c r="F79" s="20"/>
      <c r="G79" s="19"/>
      <c r="H79" s="19"/>
      <c r="I79" s="7"/>
      <c r="J79" s="19"/>
      <c r="K79" s="19"/>
      <c r="L79" s="46"/>
      <c r="M79" s="32"/>
      <c r="U79" s="32"/>
      <c r="V79" s="16" t="s">
        <v>9161</v>
      </c>
      <c r="W79" s="30">
        <v>6</v>
      </c>
    </row>
    <row r="80" spans="1:23" ht="52" x14ac:dyDescent="0.35">
      <c r="A80" s="33">
        <v>79</v>
      </c>
      <c r="B80" s="21" t="s">
        <v>9159</v>
      </c>
      <c r="C80" s="29" t="s">
        <v>9160</v>
      </c>
      <c r="D80" s="29" t="s">
        <v>9160</v>
      </c>
      <c r="E80" s="21" t="s">
        <v>9159</v>
      </c>
      <c r="F80" s="16"/>
      <c r="G80" s="7"/>
      <c r="H80" s="7"/>
      <c r="I80" s="7" t="s">
        <v>34</v>
      </c>
      <c r="J80" s="7"/>
      <c r="K80" s="7"/>
      <c r="L80" s="45"/>
      <c r="M80" s="30" t="s">
        <v>34</v>
      </c>
      <c r="N80" s="29" t="s">
        <v>34</v>
      </c>
      <c r="O80" s="29" t="s">
        <v>34</v>
      </c>
      <c r="P80" s="29" t="s">
        <v>34</v>
      </c>
      <c r="Q80" s="29" t="s">
        <v>34</v>
      </c>
      <c r="R80" s="29" t="s">
        <v>34</v>
      </c>
      <c r="S80" s="29" t="s">
        <v>34</v>
      </c>
      <c r="T80" s="29">
        <v>1</v>
      </c>
      <c r="U80" s="32"/>
      <c r="V80" s="30"/>
      <c r="W80" s="30"/>
    </row>
    <row r="81" spans="1:23" ht="39" x14ac:dyDescent="0.35">
      <c r="A81" s="33">
        <v>80</v>
      </c>
      <c r="B81" s="21" t="s">
        <v>9157</v>
      </c>
      <c r="C81" s="29" t="s">
        <v>9158</v>
      </c>
      <c r="D81" s="29" t="s">
        <v>9158</v>
      </c>
      <c r="E81" s="21" t="s">
        <v>9157</v>
      </c>
      <c r="F81" s="16"/>
      <c r="G81" s="7"/>
      <c r="H81" s="7"/>
      <c r="I81" s="7" t="s">
        <v>34</v>
      </c>
      <c r="J81" s="7"/>
      <c r="K81" s="7"/>
      <c r="L81" s="45"/>
      <c r="M81" s="30" t="s">
        <v>34</v>
      </c>
      <c r="N81" s="29" t="s">
        <v>34</v>
      </c>
      <c r="O81" s="29" t="s">
        <v>34</v>
      </c>
      <c r="P81" s="29" t="s">
        <v>34</v>
      </c>
      <c r="Q81" s="29" t="s">
        <v>34</v>
      </c>
      <c r="R81" s="29" t="s">
        <v>34</v>
      </c>
      <c r="S81" s="29" t="s">
        <v>34</v>
      </c>
      <c r="U81" s="32"/>
      <c r="V81" s="30"/>
      <c r="W81" s="30"/>
    </row>
    <row r="82" spans="1:23" ht="26" x14ac:dyDescent="0.35">
      <c r="A82" s="33">
        <v>81</v>
      </c>
      <c r="B82" s="18" t="s">
        <v>9155</v>
      </c>
      <c r="C82" s="35" t="s">
        <v>9156</v>
      </c>
      <c r="D82" s="35" t="s">
        <v>9156</v>
      </c>
      <c r="E82" s="18" t="s">
        <v>9155</v>
      </c>
      <c r="F82" s="20"/>
      <c r="G82" s="19"/>
      <c r="H82" s="19"/>
      <c r="I82" s="7"/>
      <c r="J82" s="19"/>
      <c r="K82" s="19"/>
      <c r="L82" s="46"/>
      <c r="M82" s="32"/>
      <c r="U82" s="32"/>
      <c r="V82" s="16" t="s">
        <v>9154</v>
      </c>
      <c r="W82" s="30">
        <v>6</v>
      </c>
    </row>
    <row r="83" spans="1:23" ht="26" x14ac:dyDescent="0.35">
      <c r="A83" s="33">
        <v>82</v>
      </c>
      <c r="B83" s="21" t="s">
        <v>9152</v>
      </c>
      <c r="C83" s="29" t="s">
        <v>9153</v>
      </c>
      <c r="D83" s="29" t="s">
        <v>9153</v>
      </c>
      <c r="E83" s="21" t="s">
        <v>9152</v>
      </c>
      <c r="F83" s="16"/>
      <c r="G83" s="7"/>
      <c r="H83" s="7"/>
      <c r="I83" s="7" t="s">
        <v>34</v>
      </c>
      <c r="J83" s="7"/>
      <c r="K83" s="7"/>
      <c r="L83" s="45"/>
      <c r="M83" s="30" t="s">
        <v>34</v>
      </c>
      <c r="N83" s="29" t="s">
        <v>34</v>
      </c>
      <c r="O83" s="29" t="s">
        <v>34</v>
      </c>
      <c r="P83" s="29" t="s">
        <v>34</v>
      </c>
      <c r="Q83" s="29" t="s">
        <v>34</v>
      </c>
      <c r="R83" s="29" t="s">
        <v>34</v>
      </c>
      <c r="S83" s="29" t="s">
        <v>34</v>
      </c>
      <c r="U83" s="32"/>
      <c r="V83" s="30"/>
      <c r="W83" s="30"/>
    </row>
    <row r="84" spans="1:23" x14ac:dyDescent="0.35">
      <c r="A84" s="33">
        <v>83</v>
      </c>
      <c r="B84" s="21" t="s">
        <v>9150</v>
      </c>
      <c r="C84" s="29" t="s">
        <v>9151</v>
      </c>
      <c r="D84" s="29" t="s">
        <v>9151</v>
      </c>
      <c r="E84" s="21" t="s">
        <v>9150</v>
      </c>
      <c r="F84" s="16"/>
      <c r="G84" s="7"/>
      <c r="H84" s="7"/>
      <c r="I84" s="7" t="s">
        <v>34</v>
      </c>
      <c r="J84" s="7"/>
      <c r="K84" s="7"/>
      <c r="L84" s="45"/>
      <c r="M84" s="30" t="s">
        <v>34</v>
      </c>
      <c r="N84" s="29" t="s">
        <v>34</v>
      </c>
      <c r="O84" s="29" t="s">
        <v>34</v>
      </c>
      <c r="P84" s="29" t="s">
        <v>34</v>
      </c>
      <c r="Q84" s="29" t="s">
        <v>34</v>
      </c>
      <c r="R84" s="29" t="s">
        <v>34</v>
      </c>
      <c r="S84" s="29" t="s">
        <v>34</v>
      </c>
      <c r="T84" s="29">
        <v>1</v>
      </c>
      <c r="U84" s="32"/>
      <c r="V84" s="30"/>
      <c r="W84" s="30"/>
    </row>
    <row r="85" spans="1:23" ht="65" x14ac:dyDescent="0.35">
      <c r="A85" s="33">
        <v>84</v>
      </c>
      <c r="B85" s="18" t="s">
        <v>9148</v>
      </c>
      <c r="C85" s="35" t="s">
        <v>9149</v>
      </c>
      <c r="D85" s="35" t="s">
        <v>9149</v>
      </c>
      <c r="E85" s="18" t="s">
        <v>9148</v>
      </c>
      <c r="F85" s="20"/>
      <c r="G85" s="19"/>
      <c r="H85" s="19"/>
      <c r="I85" s="7"/>
      <c r="J85" s="19"/>
      <c r="K85" s="19"/>
      <c r="L85" s="46"/>
      <c r="M85" s="32"/>
      <c r="U85" s="32"/>
      <c r="V85" s="16" t="s">
        <v>13793</v>
      </c>
      <c r="W85" s="30">
        <v>6</v>
      </c>
    </row>
    <row r="86" spans="1:23" ht="39" x14ac:dyDescent="0.35">
      <c r="A86" s="33">
        <v>85</v>
      </c>
      <c r="B86" s="21" t="s">
        <v>9146</v>
      </c>
      <c r="C86" s="29" t="s">
        <v>9147</v>
      </c>
      <c r="D86" s="29" t="s">
        <v>9147</v>
      </c>
      <c r="E86" s="21" t="s">
        <v>9146</v>
      </c>
      <c r="F86" s="16"/>
      <c r="G86" s="7"/>
      <c r="H86" s="7"/>
      <c r="I86" s="7" t="s">
        <v>34</v>
      </c>
      <c r="J86" s="7"/>
      <c r="K86" s="7"/>
      <c r="L86" s="45"/>
      <c r="M86" s="30" t="s">
        <v>34</v>
      </c>
      <c r="N86" s="29" t="s">
        <v>34</v>
      </c>
      <c r="O86" s="29" t="s">
        <v>34</v>
      </c>
      <c r="P86" s="29" t="s">
        <v>34</v>
      </c>
      <c r="Q86" s="29" t="s">
        <v>34</v>
      </c>
      <c r="R86" s="29" t="s">
        <v>34</v>
      </c>
      <c r="S86" s="29" t="s">
        <v>34</v>
      </c>
      <c r="U86" s="32"/>
      <c r="V86" s="30"/>
      <c r="W86" s="30"/>
    </row>
    <row r="87" spans="1:23" ht="52" x14ac:dyDescent="0.35">
      <c r="A87" s="33">
        <v>86</v>
      </c>
      <c r="B87" s="21" t="s">
        <v>9144</v>
      </c>
      <c r="C87" s="29" t="s">
        <v>9145</v>
      </c>
      <c r="D87" s="29" t="s">
        <v>9145</v>
      </c>
      <c r="E87" s="21" t="s">
        <v>9144</v>
      </c>
      <c r="F87" s="16"/>
      <c r="G87" s="7"/>
      <c r="H87" s="7"/>
      <c r="I87" s="7" t="s">
        <v>34</v>
      </c>
      <c r="J87" s="7"/>
      <c r="K87" s="7"/>
      <c r="L87" s="45"/>
      <c r="M87" s="30" t="s">
        <v>34</v>
      </c>
      <c r="N87" s="29" t="s">
        <v>34</v>
      </c>
      <c r="O87" s="29" t="s">
        <v>34</v>
      </c>
      <c r="P87" s="29" t="s">
        <v>34</v>
      </c>
      <c r="Q87" s="29" t="s">
        <v>34</v>
      </c>
      <c r="R87" s="29" t="s">
        <v>34</v>
      </c>
      <c r="S87" s="29" t="s">
        <v>34</v>
      </c>
      <c r="U87" s="32"/>
      <c r="V87" s="30"/>
      <c r="W87" s="30"/>
    </row>
    <row r="88" spans="1:23" ht="39" x14ac:dyDescent="0.35">
      <c r="A88" s="33">
        <v>87</v>
      </c>
      <c r="B88" s="21" t="s">
        <v>9142</v>
      </c>
      <c r="C88" s="29" t="s">
        <v>9143</v>
      </c>
      <c r="D88" s="29" t="s">
        <v>9143</v>
      </c>
      <c r="E88" s="21" t="s">
        <v>9142</v>
      </c>
      <c r="F88" s="16"/>
      <c r="G88" s="7"/>
      <c r="H88" s="7"/>
      <c r="I88" s="7" t="s">
        <v>34</v>
      </c>
      <c r="J88" s="7"/>
      <c r="K88" s="7"/>
      <c r="L88" s="45"/>
      <c r="M88" s="30" t="s">
        <v>34</v>
      </c>
      <c r="N88" s="29" t="s">
        <v>34</v>
      </c>
      <c r="O88" s="29" t="s">
        <v>34</v>
      </c>
      <c r="P88" s="29" t="s">
        <v>34</v>
      </c>
      <c r="Q88" s="29" t="s">
        <v>34</v>
      </c>
      <c r="R88" s="29" t="s">
        <v>34</v>
      </c>
      <c r="S88" s="29" t="s">
        <v>34</v>
      </c>
      <c r="U88" s="32"/>
      <c r="V88" s="30"/>
      <c r="W88" s="30"/>
    </row>
    <row r="89" spans="1:23" ht="39" x14ac:dyDescent="0.35">
      <c r="A89" s="33">
        <v>88</v>
      </c>
      <c r="B89" s="21" t="s">
        <v>9140</v>
      </c>
      <c r="C89" s="29" t="s">
        <v>9141</v>
      </c>
      <c r="D89" s="29" t="s">
        <v>9141</v>
      </c>
      <c r="E89" s="21" t="s">
        <v>9140</v>
      </c>
      <c r="F89" s="16"/>
      <c r="G89" s="7"/>
      <c r="H89" s="7"/>
      <c r="I89" s="7" t="s">
        <v>34</v>
      </c>
      <c r="J89" s="7"/>
      <c r="K89" s="7"/>
      <c r="L89" s="45"/>
      <c r="M89" s="30" t="s">
        <v>34</v>
      </c>
      <c r="N89" s="29" t="s">
        <v>34</v>
      </c>
      <c r="O89" s="29" t="s">
        <v>34</v>
      </c>
      <c r="P89" s="29" t="s">
        <v>34</v>
      </c>
      <c r="Q89" s="29" t="s">
        <v>34</v>
      </c>
      <c r="R89" s="29" t="s">
        <v>34</v>
      </c>
      <c r="S89" s="29" t="s">
        <v>34</v>
      </c>
      <c r="T89" s="29">
        <v>1</v>
      </c>
      <c r="U89" s="32"/>
      <c r="V89" s="30"/>
      <c r="W89" s="30"/>
    </row>
    <row r="90" spans="1:23" ht="26" x14ac:dyDescent="0.35">
      <c r="A90" s="33">
        <v>89</v>
      </c>
      <c r="B90" s="21" t="s">
        <v>9138</v>
      </c>
      <c r="C90" s="29" t="s">
        <v>9139</v>
      </c>
      <c r="D90" s="29" t="s">
        <v>9139</v>
      </c>
      <c r="E90" s="21" t="s">
        <v>9138</v>
      </c>
      <c r="F90" s="16"/>
      <c r="G90" s="7"/>
      <c r="H90" s="7"/>
      <c r="I90" s="7" t="s">
        <v>34</v>
      </c>
      <c r="J90" s="7"/>
      <c r="K90" s="7"/>
      <c r="L90" s="45"/>
      <c r="M90" s="30" t="s">
        <v>34</v>
      </c>
      <c r="N90" s="29" t="s">
        <v>34</v>
      </c>
      <c r="O90" s="29" t="s">
        <v>34</v>
      </c>
      <c r="P90" s="29" t="s">
        <v>34</v>
      </c>
      <c r="Q90" s="29" t="s">
        <v>34</v>
      </c>
      <c r="R90" s="29" t="s">
        <v>34</v>
      </c>
      <c r="S90" s="29" t="s">
        <v>34</v>
      </c>
      <c r="U90" s="32"/>
      <c r="V90" s="30"/>
      <c r="W90" s="30"/>
    </row>
    <row r="91" spans="1:23" ht="39" x14ac:dyDescent="0.35">
      <c r="A91" s="33">
        <v>90</v>
      </c>
      <c r="B91" s="21" t="s">
        <v>9136</v>
      </c>
      <c r="C91" s="29" t="s">
        <v>9137</v>
      </c>
      <c r="D91" s="29" t="s">
        <v>9137</v>
      </c>
      <c r="E91" s="21" t="s">
        <v>9136</v>
      </c>
      <c r="F91" s="16"/>
      <c r="G91" s="7"/>
      <c r="H91" s="7"/>
      <c r="I91" s="7" t="s">
        <v>34</v>
      </c>
      <c r="J91" s="7"/>
      <c r="K91" s="7"/>
      <c r="L91" s="45"/>
      <c r="M91" s="30" t="s">
        <v>34</v>
      </c>
      <c r="N91" s="29" t="s">
        <v>34</v>
      </c>
      <c r="O91" s="29" t="s">
        <v>34</v>
      </c>
      <c r="P91" s="29" t="s">
        <v>34</v>
      </c>
      <c r="Q91" s="29" t="s">
        <v>34</v>
      </c>
      <c r="R91" s="29" t="s">
        <v>34</v>
      </c>
      <c r="S91" s="29" t="s">
        <v>34</v>
      </c>
      <c r="U91" s="32"/>
      <c r="V91" s="30"/>
      <c r="W91" s="30"/>
    </row>
    <row r="92" spans="1:23" ht="39" x14ac:dyDescent="0.35">
      <c r="A92" s="33">
        <v>91</v>
      </c>
      <c r="B92" s="21" t="s">
        <v>9134</v>
      </c>
      <c r="C92" s="29" t="s">
        <v>9135</v>
      </c>
      <c r="D92" s="29" t="s">
        <v>9135</v>
      </c>
      <c r="E92" s="21" t="s">
        <v>9134</v>
      </c>
      <c r="F92" s="16"/>
      <c r="G92" s="7"/>
      <c r="H92" s="7"/>
      <c r="I92" s="7" t="s">
        <v>34</v>
      </c>
      <c r="J92" s="7"/>
      <c r="K92" s="7"/>
      <c r="L92" s="45"/>
      <c r="M92" s="30" t="s">
        <v>34</v>
      </c>
      <c r="N92" s="29" t="s">
        <v>34</v>
      </c>
      <c r="O92" s="29" t="s">
        <v>34</v>
      </c>
      <c r="P92" s="29" t="s">
        <v>34</v>
      </c>
      <c r="Q92" s="29" t="s">
        <v>34</v>
      </c>
      <c r="R92" s="29" t="s">
        <v>34</v>
      </c>
      <c r="S92" s="29" t="s">
        <v>34</v>
      </c>
      <c r="U92" s="32"/>
      <c r="V92" s="30"/>
      <c r="W92" s="30"/>
    </row>
    <row r="93" spans="1:23" ht="65" x14ac:dyDescent="0.35">
      <c r="A93" s="33">
        <v>92</v>
      </c>
      <c r="B93" s="21" t="s">
        <v>9132</v>
      </c>
      <c r="C93" s="29" t="s">
        <v>9133</v>
      </c>
      <c r="D93" s="29" t="s">
        <v>9133</v>
      </c>
      <c r="E93" s="21" t="s">
        <v>9132</v>
      </c>
      <c r="F93" s="16"/>
      <c r="G93" s="7"/>
      <c r="H93" s="7"/>
      <c r="I93" s="7" t="s">
        <v>34</v>
      </c>
      <c r="J93" s="7"/>
      <c r="K93" s="7"/>
      <c r="L93" s="45"/>
      <c r="M93" s="30" t="s">
        <v>34</v>
      </c>
      <c r="N93" s="29" t="s">
        <v>34</v>
      </c>
      <c r="O93" s="29" t="s">
        <v>34</v>
      </c>
      <c r="P93" s="29" t="s">
        <v>34</v>
      </c>
      <c r="Q93" s="29" t="s">
        <v>34</v>
      </c>
      <c r="R93" s="29" t="s">
        <v>34</v>
      </c>
      <c r="S93" s="29" t="s">
        <v>34</v>
      </c>
      <c r="U93" s="32"/>
      <c r="V93" s="30"/>
      <c r="W93" s="30"/>
    </row>
    <row r="94" spans="1:23" ht="234" x14ac:dyDescent="0.35">
      <c r="A94" s="33">
        <v>93</v>
      </c>
      <c r="B94" s="21" t="s">
        <v>9131</v>
      </c>
      <c r="D94" s="27"/>
      <c r="E94" s="21" t="s">
        <v>9130</v>
      </c>
      <c r="F94" s="16"/>
      <c r="G94" s="7"/>
      <c r="H94" s="7"/>
      <c r="I94" s="7"/>
      <c r="J94" s="7"/>
      <c r="K94" s="7"/>
      <c r="L94" s="45"/>
      <c r="M94" s="30"/>
      <c r="U94" s="32"/>
      <c r="V94" s="30"/>
      <c r="W94" s="30"/>
    </row>
    <row r="95" spans="1:23" x14ac:dyDescent="0.35">
      <c r="A95" s="33">
        <v>94</v>
      </c>
      <c r="B95" s="18" t="s">
        <v>9128</v>
      </c>
      <c r="C95" s="35" t="s">
        <v>9129</v>
      </c>
      <c r="D95" s="35" t="s">
        <v>9129</v>
      </c>
      <c r="E95" s="18" t="s">
        <v>9128</v>
      </c>
      <c r="F95" s="20"/>
      <c r="G95" s="19"/>
      <c r="H95" s="19"/>
      <c r="I95" s="7"/>
      <c r="J95" s="19"/>
      <c r="K95" s="19"/>
      <c r="L95" s="46"/>
      <c r="M95" s="32"/>
      <c r="U95" s="32"/>
      <c r="V95" s="30"/>
      <c r="W95" s="30"/>
    </row>
    <row r="96" spans="1:23" ht="39" x14ac:dyDescent="0.35">
      <c r="A96" s="33">
        <v>95</v>
      </c>
      <c r="B96" s="21" t="s">
        <v>9126</v>
      </c>
      <c r="C96" s="29" t="s">
        <v>9127</v>
      </c>
      <c r="D96" s="29" t="s">
        <v>9127</v>
      </c>
      <c r="E96" s="21" t="s">
        <v>9126</v>
      </c>
      <c r="F96" s="16"/>
      <c r="G96" s="7"/>
      <c r="H96" s="7"/>
      <c r="I96" s="7" t="s">
        <v>34</v>
      </c>
      <c r="J96" s="7"/>
      <c r="K96" s="7"/>
      <c r="L96" s="45"/>
      <c r="M96" s="30" t="s">
        <v>34</v>
      </c>
      <c r="N96" s="29" t="s">
        <v>34</v>
      </c>
      <c r="O96" s="29" t="s">
        <v>34</v>
      </c>
      <c r="P96" s="29" t="s">
        <v>34</v>
      </c>
      <c r="Q96" s="29" t="s">
        <v>34</v>
      </c>
      <c r="R96" s="29" t="s">
        <v>34</v>
      </c>
      <c r="S96" s="29" t="s">
        <v>34</v>
      </c>
      <c r="U96" s="32"/>
      <c r="V96" s="30"/>
      <c r="W96" s="30"/>
    </row>
    <row r="97" spans="1:23" x14ac:dyDescent="0.35">
      <c r="A97" s="33">
        <v>96</v>
      </c>
      <c r="B97" s="9" t="s">
        <v>9124</v>
      </c>
      <c r="C97" s="37" t="s">
        <v>9125</v>
      </c>
      <c r="D97" s="37" t="s">
        <v>9125</v>
      </c>
      <c r="E97" s="9" t="s">
        <v>9124</v>
      </c>
      <c r="F97" s="15"/>
      <c r="G97" s="10"/>
      <c r="H97" s="10"/>
      <c r="I97" s="7"/>
      <c r="J97" s="10"/>
      <c r="K97" s="10"/>
      <c r="L97" s="47"/>
      <c r="M97" s="32"/>
      <c r="U97" s="32"/>
      <c r="V97" s="30"/>
      <c r="W97" s="30"/>
    </row>
    <row r="98" spans="1:23" x14ac:dyDescent="0.35">
      <c r="A98" s="33">
        <v>97</v>
      </c>
      <c r="B98" s="9" t="s">
        <v>9122</v>
      </c>
      <c r="C98" s="37" t="s">
        <v>9123</v>
      </c>
      <c r="D98" s="37" t="s">
        <v>9123</v>
      </c>
      <c r="E98" s="9" t="s">
        <v>9122</v>
      </c>
      <c r="F98" s="15"/>
      <c r="G98" s="10"/>
      <c r="H98" s="10"/>
      <c r="I98" s="7"/>
      <c r="J98" s="10"/>
      <c r="K98" s="10"/>
      <c r="L98" s="47"/>
      <c r="M98" s="32"/>
      <c r="U98" s="32"/>
      <c r="V98" s="30"/>
      <c r="W98" s="30"/>
    </row>
    <row r="99" spans="1:23" ht="52" x14ac:dyDescent="0.35">
      <c r="A99" s="33">
        <v>98</v>
      </c>
      <c r="B99" s="18" t="s">
        <v>9120</v>
      </c>
      <c r="C99" s="35" t="s">
        <v>9121</v>
      </c>
      <c r="D99" s="35" t="s">
        <v>9121</v>
      </c>
      <c r="E99" s="18" t="s">
        <v>9120</v>
      </c>
      <c r="F99" s="20"/>
      <c r="G99" s="19"/>
      <c r="H99" s="19"/>
      <c r="I99" s="7"/>
      <c r="J99" s="19"/>
      <c r="K99" s="19"/>
      <c r="L99" s="46"/>
      <c r="M99" s="32"/>
      <c r="U99" s="32"/>
      <c r="V99" s="16" t="s">
        <v>9119</v>
      </c>
      <c r="W99" s="30">
        <v>6</v>
      </c>
    </row>
    <row r="100" spans="1:23" x14ac:dyDescent="0.35">
      <c r="A100" s="33">
        <v>99</v>
      </c>
      <c r="B100" s="21" t="s">
        <v>9117</v>
      </c>
      <c r="C100" s="29" t="s">
        <v>9118</v>
      </c>
      <c r="D100" s="29" t="s">
        <v>9118</v>
      </c>
      <c r="E100" s="21" t="s">
        <v>9117</v>
      </c>
      <c r="F100" s="16"/>
      <c r="G100" s="7"/>
      <c r="H100" s="7"/>
      <c r="I100" s="7" t="s">
        <v>34</v>
      </c>
      <c r="J100" s="7"/>
      <c r="K100" s="7"/>
      <c r="L100" s="45"/>
      <c r="M100" s="30" t="s">
        <v>34</v>
      </c>
      <c r="N100" s="29" t="s">
        <v>34</v>
      </c>
      <c r="O100" s="29" t="s">
        <v>34</v>
      </c>
      <c r="P100" s="29" t="s">
        <v>34</v>
      </c>
      <c r="Q100" s="29" t="s">
        <v>34</v>
      </c>
      <c r="R100" s="29" t="s">
        <v>34</v>
      </c>
      <c r="S100" s="29" t="s">
        <v>34</v>
      </c>
      <c r="U100" s="32"/>
      <c r="V100" s="30"/>
      <c r="W100" s="30"/>
    </row>
    <row r="101" spans="1:23" ht="39" x14ac:dyDescent="0.35">
      <c r="A101" s="33">
        <v>100</v>
      </c>
      <c r="B101" s="21" t="s">
        <v>9115</v>
      </c>
      <c r="C101" s="29" t="s">
        <v>9116</v>
      </c>
      <c r="D101" s="29" t="s">
        <v>9116</v>
      </c>
      <c r="E101" s="21" t="s">
        <v>9115</v>
      </c>
      <c r="F101" s="16"/>
      <c r="G101" s="7"/>
      <c r="H101" s="7"/>
      <c r="I101" s="7" t="s">
        <v>34</v>
      </c>
      <c r="J101" s="7"/>
      <c r="K101" s="7"/>
      <c r="L101" s="45"/>
      <c r="M101" s="30" t="s">
        <v>34</v>
      </c>
      <c r="N101" s="29" t="s">
        <v>34</v>
      </c>
      <c r="O101" s="29" t="s">
        <v>34</v>
      </c>
      <c r="P101" s="29" t="s">
        <v>34</v>
      </c>
      <c r="Q101" s="29" t="s">
        <v>34</v>
      </c>
      <c r="R101" s="29" t="s">
        <v>34</v>
      </c>
      <c r="S101" s="29" t="s">
        <v>34</v>
      </c>
      <c r="U101" s="32"/>
      <c r="V101" s="30"/>
      <c r="W101" s="30"/>
    </row>
    <row r="102" spans="1:23" ht="91" x14ac:dyDescent="0.35">
      <c r="A102" s="33">
        <v>101</v>
      </c>
      <c r="B102" s="21" t="s">
        <v>9113</v>
      </c>
      <c r="C102" s="29" t="s">
        <v>9114</v>
      </c>
      <c r="D102" s="29" t="s">
        <v>9114</v>
      </c>
      <c r="E102" s="21" t="s">
        <v>9113</v>
      </c>
      <c r="F102" s="16"/>
      <c r="G102" s="7"/>
      <c r="H102" s="7"/>
      <c r="I102" s="7" t="s">
        <v>34</v>
      </c>
      <c r="J102" s="7"/>
      <c r="K102" s="7"/>
      <c r="L102" s="45"/>
      <c r="M102" s="30" t="s">
        <v>34</v>
      </c>
      <c r="N102" s="29" t="s">
        <v>34</v>
      </c>
      <c r="O102" s="29" t="s">
        <v>34</v>
      </c>
      <c r="P102" s="29" t="s">
        <v>34</v>
      </c>
      <c r="Q102" s="29" t="s">
        <v>34</v>
      </c>
      <c r="R102" s="29" t="s">
        <v>34</v>
      </c>
      <c r="S102" s="29" t="s">
        <v>34</v>
      </c>
      <c r="U102" s="32"/>
      <c r="V102" s="30"/>
      <c r="W102" s="30"/>
    </row>
    <row r="103" spans="1:23" x14ac:dyDescent="0.35">
      <c r="A103" s="33">
        <v>102</v>
      </c>
      <c r="B103" s="9" t="s">
        <v>9111</v>
      </c>
      <c r="C103" s="37" t="s">
        <v>9112</v>
      </c>
      <c r="D103" s="37" t="s">
        <v>9112</v>
      </c>
      <c r="E103" s="9" t="s">
        <v>9111</v>
      </c>
      <c r="F103" s="15"/>
      <c r="G103" s="10"/>
      <c r="H103" s="10"/>
      <c r="I103" s="7"/>
      <c r="J103" s="10"/>
      <c r="K103" s="10"/>
      <c r="L103" s="47"/>
      <c r="M103" s="32"/>
      <c r="U103" s="32"/>
      <c r="V103" s="30"/>
      <c r="W103" s="30"/>
    </row>
    <row r="104" spans="1:23" ht="26" x14ac:dyDescent="0.35">
      <c r="A104" s="33">
        <v>103</v>
      </c>
      <c r="B104" s="18" t="s">
        <v>9109</v>
      </c>
      <c r="C104" s="35" t="s">
        <v>9110</v>
      </c>
      <c r="D104" s="35" t="s">
        <v>9110</v>
      </c>
      <c r="E104" s="18" t="s">
        <v>9109</v>
      </c>
      <c r="F104" s="20"/>
      <c r="G104" s="19"/>
      <c r="H104" s="19"/>
      <c r="I104" s="7"/>
      <c r="J104" s="19"/>
      <c r="K104" s="19"/>
      <c r="L104" s="46"/>
      <c r="M104" s="32"/>
      <c r="U104" s="32"/>
      <c r="V104" s="30"/>
      <c r="W104" s="30"/>
    </row>
    <row r="105" spans="1:23" x14ac:dyDescent="0.35">
      <c r="A105" s="33">
        <v>104</v>
      </c>
      <c r="B105" s="21" t="s">
        <v>9107</v>
      </c>
      <c r="C105" s="29" t="s">
        <v>9108</v>
      </c>
      <c r="D105" s="29" t="s">
        <v>9108</v>
      </c>
      <c r="E105" s="21" t="s">
        <v>9107</v>
      </c>
      <c r="F105" s="16"/>
      <c r="G105" s="7"/>
      <c r="H105" s="7"/>
      <c r="I105" s="7" t="s">
        <v>34</v>
      </c>
      <c r="J105" s="7"/>
      <c r="K105" s="7"/>
      <c r="L105" s="45"/>
      <c r="M105" s="30" t="s">
        <v>34</v>
      </c>
      <c r="N105" s="29" t="s">
        <v>34</v>
      </c>
      <c r="O105" s="29" t="s">
        <v>34</v>
      </c>
      <c r="P105" s="29" t="s">
        <v>34</v>
      </c>
      <c r="Q105" s="29" t="s">
        <v>34</v>
      </c>
      <c r="R105" s="29" t="s">
        <v>34</v>
      </c>
      <c r="S105" s="29" t="s">
        <v>34</v>
      </c>
      <c r="U105" s="32"/>
      <c r="V105" s="30"/>
      <c r="W105" s="30"/>
    </row>
    <row r="106" spans="1:23" ht="26" x14ac:dyDescent="0.35">
      <c r="A106" s="33">
        <v>105</v>
      </c>
      <c r="B106" s="21" t="s">
        <v>9105</v>
      </c>
      <c r="C106" s="29" t="s">
        <v>9106</v>
      </c>
      <c r="D106" s="29" t="s">
        <v>9106</v>
      </c>
      <c r="E106" s="21" t="s">
        <v>9105</v>
      </c>
      <c r="F106" s="16"/>
      <c r="G106" s="7"/>
      <c r="H106" s="7"/>
      <c r="I106" s="7" t="s">
        <v>34</v>
      </c>
      <c r="J106" s="7"/>
      <c r="K106" s="7"/>
      <c r="L106" s="45"/>
      <c r="M106" s="30" t="s">
        <v>34</v>
      </c>
      <c r="N106" s="29" t="s">
        <v>34</v>
      </c>
      <c r="O106" s="29" t="s">
        <v>34</v>
      </c>
      <c r="P106" s="29" t="s">
        <v>34</v>
      </c>
      <c r="Q106" s="29" t="s">
        <v>34</v>
      </c>
      <c r="R106" s="29" t="s">
        <v>34</v>
      </c>
      <c r="S106" s="29" t="s">
        <v>34</v>
      </c>
      <c r="U106" s="32"/>
      <c r="V106" s="30"/>
      <c r="W106" s="30"/>
    </row>
    <row r="107" spans="1:23" ht="26" x14ac:dyDescent="0.35">
      <c r="A107" s="33">
        <v>106</v>
      </c>
      <c r="B107" s="21" t="s">
        <v>9103</v>
      </c>
      <c r="C107" s="29" t="s">
        <v>9104</v>
      </c>
      <c r="D107" s="29" t="s">
        <v>9104</v>
      </c>
      <c r="E107" s="21" t="s">
        <v>9103</v>
      </c>
      <c r="F107" s="16"/>
      <c r="G107" s="7"/>
      <c r="H107" s="7"/>
      <c r="I107" s="7" t="s">
        <v>34</v>
      </c>
      <c r="J107" s="7"/>
      <c r="K107" s="7"/>
      <c r="L107" s="45"/>
      <c r="M107" s="30" t="s">
        <v>34</v>
      </c>
      <c r="N107" s="29" t="s">
        <v>34</v>
      </c>
      <c r="O107" s="29" t="s">
        <v>34</v>
      </c>
      <c r="P107" s="29" t="s">
        <v>34</v>
      </c>
      <c r="Q107" s="29" t="s">
        <v>34</v>
      </c>
      <c r="R107" s="29" t="s">
        <v>34</v>
      </c>
      <c r="S107" s="29" t="s">
        <v>34</v>
      </c>
      <c r="U107" s="32"/>
      <c r="V107" s="30"/>
      <c r="W107" s="30"/>
    </row>
    <row r="108" spans="1:23" x14ac:dyDescent="0.35">
      <c r="A108" s="33">
        <v>107</v>
      </c>
      <c r="B108" s="21" t="s">
        <v>9101</v>
      </c>
      <c r="C108" s="29" t="s">
        <v>9102</v>
      </c>
      <c r="D108" s="29" t="s">
        <v>9102</v>
      </c>
      <c r="E108" s="21" t="s">
        <v>9101</v>
      </c>
      <c r="F108" s="16"/>
      <c r="G108" s="7"/>
      <c r="H108" s="7"/>
      <c r="I108" s="7" t="s">
        <v>34</v>
      </c>
      <c r="J108" s="7"/>
      <c r="K108" s="7"/>
      <c r="L108" s="45"/>
      <c r="M108" s="30" t="s">
        <v>34</v>
      </c>
      <c r="N108" s="29" t="s">
        <v>34</v>
      </c>
      <c r="O108" s="29" t="s">
        <v>34</v>
      </c>
      <c r="P108" s="29" t="s">
        <v>34</v>
      </c>
      <c r="Q108" s="29" t="s">
        <v>34</v>
      </c>
      <c r="R108" s="29" t="s">
        <v>34</v>
      </c>
      <c r="S108" s="29" t="s">
        <v>34</v>
      </c>
      <c r="U108" s="32"/>
      <c r="V108" s="30"/>
      <c r="W108" s="30"/>
    </row>
    <row r="109" spans="1:23" ht="39" x14ac:dyDescent="0.35">
      <c r="A109" s="33">
        <v>108</v>
      </c>
      <c r="B109" s="21" t="s">
        <v>9099</v>
      </c>
      <c r="C109" s="29" t="s">
        <v>9100</v>
      </c>
      <c r="D109" s="29" t="s">
        <v>9100</v>
      </c>
      <c r="E109" s="21" t="s">
        <v>9099</v>
      </c>
      <c r="F109" s="16"/>
      <c r="G109" s="7"/>
      <c r="H109" s="7"/>
      <c r="I109" s="7" t="s">
        <v>34</v>
      </c>
      <c r="J109" s="7"/>
      <c r="K109" s="7"/>
      <c r="L109" s="45"/>
      <c r="M109" s="30" t="s">
        <v>34</v>
      </c>
      <c r="N109" s="29" t="s">
        <v>34</v>
      </c>
      <c r="O109" s="29" t="s">
        <v>34</v>
      </c>
      <c r="P109" s="29" t="s">
        <v>34</v>
      </c>
      <c r="Q109" s="29" t="s">
        <v>34</v>
      </c>
      <c r="R109" s="29" t="s">
        <v>34</v>
      </c>
      <c r="S109" s="29" t="s">
        <v>34</v>
      </c>
      <c r="U109" s="32"/>
      <c r="V109" s="30"/>
      <c r="W109" s="30"/>
    </row>
    <row r="110" spans="1:23" ht="26" x14ac:dyDescent="0.35">
      <c r="A110" s="33">
        <v>109</v>
      </c>
      <c r="B110" s="21" t="s">
        <v>9097</v>
      </c>
      <c r="C110" s="29" t="s">
        <v>9098</v>
      </c>
      <c r="D110" s="29" t="s">
        <v>9098</v>
      </c>
      <c r="E110" s="21" t="s">
        <v>9097</v>
      </c>
      <c r="F110" s="16"/>
      <c r="G110" s="7"/>
      <c r="H110" s="7"/>
      <c r="I110" s="7" t="s">
        <v>34</v>
      </c>
      <c r="J110" s="7"/>
      <c r="K110" s="7"/>
      <c r="L110" s="45"/>
      <c r="M110" s="30" t="s">
        <v>34</v>
      </c>
      <c r="O110" s="29" t="s">
        <v>34</v>
      </c>
      <c r="P110" s="29" t="s">
        <v>34</v>
      </c>
      <c r="U110" s="32"/>
      <c r="V110" s="30"/>
      <c r="W110" s="30"/>
    </row>
    <row r="111" spans="1:23" ht="39" x14ac:dyDescent="0.35">
      <c r="A111" s="33">
        <v>110</v>
      </c>
      <c r="B111" s="21" t="s">
        <v>9095</v>
      </c>
      <c r="C111" s="29" t="s">
        <v>9096</v>
      </c>
      <c r="D111" s="29" t="s">
        <v>9096</v>
      </c>
      <c r="E111" s="21" t="s">
        <v>9095</v>
      </c>
      <c r="F111" s="16"/>
      <c r="G111" s="7"/>
      <c r="H111" s="7"/>
      <c r="I111" s="7" t="s">
        <v>34</v>
      </c>
      <c r="J111" s="7"/>
      <c r="K111" s="7"/>
      <c r="L111" s="45"/>
      <c r="M111" s="30" t="s">
        <v>34</v>
      </c>
      <c r="N111" s="29" t="s">
        <v>34</v>
      </c>
      <c r="O111" s="29" t="s">
        <v>34</v>
      </c>
      <c r="P111" s="29" t="s">
        <v>34</v>
      </c>
      <c r="Q111" s="29" t="s">
        <v>34</v>
      </c>
      <c r="R111" s="29" t="s">
        <v>34</v>
      </c>
      <c r="U111" s="32"/>
      <c r="V111" s="30"/>
      <c r="W111" s="30"/>
    </row>
    <row r="112" spans="1:23" x14ac:dyDescent="0.35">
      <c r="A112" s="33">
        <v>111</v>
      </c>
      <c r="B112" s="18" t="s">
        <v>9093</v>
      </c>
      <c r="C112" s="35" t="s">
        <v>9094</v>
      </c>
      <c r="D112" s="35" t="s">
        <v>9094</v>
      </c>
      <c r="E112" s="18" t="s">
        <v>9093</v>
      </c>
      <c r="F112" s="20"/>
      <c r="G112" s="19"/>
      <c r="H112" s="19"/>
      <c r="I112" s="7"/>
      <c r="J112" s="19"/>
      <c r="K112" s="19"/>
      <c r="L112" s="46"/>
      <c r="M112" s="32"/>
      <c r="U112" s="32"/>
      <c r="V112" s="30"/>
      <c r="W112" s="30"/>
    </row>
    <row r="113" spans="1:23" ht="52" x14ac:dyDescent="0.35">
      <c r="A113" s="33">
        <v>112</v>
      </c>
      <c r="B113" s="21" t="s">
        <v>9091</v>
      </c>
      <c r="C113" s="29" t="s">
        <v>9092</v>
      </c>
      <c r="D113" s="29" t="s">
        <v>9092</v>
      </c>
      <c r="E113" s="21" t="s">
        <v>9091</v>
      </c>
      <c r="F113" s="16"/>
      <c r="G113" s="7"/>
      <c r="H113" s="7"/>
      <c r="I113" s="7" t="s">
        <v>34</v>
      </c>
      <c r="J113" s="7"/>
      <c r="K113" s="7"/>
      <c r="L113" s="45"/>
      <c r="M113" s="30" t="s">
        <v>34</v>
      </c>
      <c r="N113" s="29" t="s">
        <v>34</v>
      </c>
      <c r="O113" s="29" t="s">
        <v>34</v>
      </c>
      <c r="P113" s="29" t="s">
        <v>34</v>
      </c>
      <c r="Q113" s="29" t="s">
        <v>34</v>
      </c>
      <c r="R113" s="29" t="s">
        <v>34</v>
      </c>
      <c r="S113" s="29" t="s">
        <v>34</v>
      </c>
      <c r="T113" s="29">
        <v>1</v>
      </c>
      <c r="U113" s="32"/>
      <c r="V113" s="30"/>
      <c r="W113" s="30"/>
    </row>
    <row r="114" spans="1:23" ht="39" x14ac:dyDescent="0.35">
      <c r="A114" s="33">
        <v>113</v>
      </c>
      <c r="B114" s="21" t="s">
        <v>9089</v>
      </c>
      <c r="C114" s="29" t="s">
        <v>9090</v>
      </c>
      <c r="D114" s="29" t="s">
        <v>9090</v>
      </c>
      <c r="E114" s="21" t="s">
        <v>9089</v>
      </c>
      <c r="F114" s="16"/>
      <c r="G114" s="7"/>
      <c r="H114" s="7"/>
      <c r="I114" s="7" t="s">
        <v>34</v>
      </c>
      <c r="J114" s="7"/>
      <c r="K114" s="7"/>
      <c r="L114" s="45"/>
      <c r="M114" s="30" t="s">
        <v>34</v>
      </c>
      <c r="N114" s="29" t="s">
        <v>34</v>
      </c>
      <c r="O114" s="29" t="s">
        <v>34</v>
      </c>
      <c r="P114" s="29" t="s">
        <v>34</v>
      </c>
      <c r="Q114" s="29" t="s">
        <v>34</v>
      </c>
      <c r="R114" s="29" t="s">
        <v>34</v>
      </c>
      <c r="S114" s="29" t="s">
        <v>34</v>
      </c>
      <c r="U114" s="32"/>
      <c r="V114" s="30"/>
      <c r="W114" s="30"/>
    </row>
    <row r="115" spans="1:23" ht="39" x14ac:dyDescent="0.35">
      <c r="A115" s="33">
        <v>114</v>
      </c>
      <c r="B115" s="21" t="s">
        <v>9087</v>
      </c>
      <c r="C115" s="29" t="s">
        <v>9088</v>
      </c>
      <c r="D115" s="29" t="s">
        <v>9088</v>
      </c>
      <c r="E115" s="21" t="s">
        <v>9087</v>
      </c>
      <c r="F115" s="16"/>
      <c r="G115" s="7"/>
      <c r="H115" s="7"/>
      <c r="I115" s="7" t="s">
        <v>34</v>
      </c>
      <c r="J115" s="7"/>
      <c r="K115" s="7"/>
      <c r="L115" s="45"/>
      <c r="M115" s="30" t="s">
        <v>34</v>
      </c>
      <c r="N115" s="29" t="s">
        <v>34</v>
      </c>
      <c r="O115" s="29" t="s">
        <v>34</v>
      </c>
      <c r="P115" s="29" t="s">
        <v>34</v>
      </c>
      <c r="Q115" s="29" t="s">
        <v>34</v>
      </c>
      <c r="R115" s="29" t="s">
        <v>34</v>
      </c>
      <c r="S115" s="29" t="s">
        <v>34</v>
      </c>
      <c r="U115" s="32"/>
      <c r="V115" s="30"/>
      <c r="W115" s="30"/>
    </row>
    <row r="116" spans="1:23" ht="143" x14ac:dyDescent="0.35">
      <c r="A116" s="33">
        <v>115</v>
      </c>
      <c r="B116" s="21" t="s">
        <v>9085</v>
      </c>
      <c r="C116" s="29" t="s">
        <v>9086</v>
      </c>
      <c r="D116" s="29" t="s">
        <v>9086</v>
      </c>
      <c r="E116" s="21" t="s">
        <v>9085</v>
      </c>
      <c r="F116" s="16"/>
      <c r="G116" s="7"/>
      <c r="H116" s="7"/>
      <c r="I116" s="7" t="s">
        <v>34</v>
      </c>
      <c r="J116" s="7"/>
      <c r="K116" s="7"/>
      <c r="L116" s="45"/>
      <c r="M116" s="30" t="s">
        <v>34</v>
      </c>
      <c r="N116" s="29" t="s">
        <v>34</v>
      </c>
      <c r="O116" s="29" t="s">
        <v>34</v>
      </c>
      <c r="P116" s="29" t="s">
        <v>34</v>
      </c>
      <c r="Q116" s="29" t="s">
        <v>34</v>
      </c>
      <c r="R116" s="29" t="s">
        <v>34</v>
      </c>
      <c r="S116" s="29" t="s">
        <v>34</v>
      </c>
      <c r="T116" s="29">
        <v>1</v>
      </c>
      <c r="U116" s="32"/>
      <c r="V116" s="30"/>
      <c r="W116" s="30"/>
    </row>
    <row r="117" spans="1:23" x14ac:dyDescent="0.35">
      <c r="A117" s="33">
        <v>116</v>
      </c>
      <c r="B117" s="18" t="s">
        <v>9083</v>
      </c>
      <c r="C117" s="35" t="s">
        <v>9084</v>
      </c>
      <c r="D117" s="35" t="s">
        <v>9084</v>
      </c>
      <c r="E117" s="18" t="s">
        <v>9083</v>
      </c>
      <c r="F117" s="20"/>
      <c r="G117" s="19"/>
      <c r="H117" s="19"/>
      <c r="I117" s="7"/>
      <c r="J117" s="19"/>
      <c r="K117" s="19"/>
      <c r="L117" s="46"/>
      <c r="M117" s="32"/>
      <c r="U117" s="32"/>
      <c r="V117" s="30"/>
      <c r="W117" s="30"/>
    </row>
    <row r="118" spans="1:23" x14ac:dyDescent="0.35">
      <c r="A118" s="33">
        <v>117</v>
      </c>
      <c r="B118" s="21" t="s">
        <v>9081</v>
      </c>
      <c r="C118" s="29" t="s">
        <v>9082</v>
      </c>
      <c r="D118" s="29" t="s">
        <v>9082</v>
      </c>
      <c r="E118" s="21" t="s">
        <v>9081</v>
      </c>
      <c r="F118" s="16"/>
      <c r="G118" s="7"/>
      <c r="H118" s="7"/>
      <c r="I118" s="7" t="s">
        <v>34</v>
      </c>
      <c r="J118" s="7"/>
      <c r="K118" s="7"/>
      <c r="L118" s="45"/>
      <c r="M118" s="30" t="s">
        <v>34</v>
      </c>
      <c r="N118" s="29" t="s">
        <v>34</v>
      </c>
      <c r="O118" s="29" t="s">
        <v>34</v>
      </c>
      <c r="P118" s="29" t="s">
        <v>34</v>
      </c>
      <c r="Q118" s="29" t="s">
        <v>34</v>
      </c>
      <c r="R118" s="29" t="s">
        <v>34</v>
      </c>
      <c r="S118" s="29" t="s">
        <v>34</v>
      </c>
      <c r="T118" s="29">
        <v>1</v>
      </c>
      <c r="U118" s="32"/>
      <c r="V118" s="30"/>
      <c r="W118" s="30"/>
    </row>
    <row r="119" spans="1:23" ht="65" x14ac:dyDescent="0.35">
      <c r="A119" s="33">
        <v>118</v>
      </c>
      <c r="B119" s="21" t="s">
        <v>9079</v>
      </c>
      <c r="C119" s="29" t="s">
        <v>9080</v>
      </c>
      <c r="D119" s="29" t="s">
        <v>9080</v>
      </c>
      <c r="E119" s="21" t="s">
        <v>9079</v>
      </c>
      <c r="F119" s="16"/>
      <c r="G119" s="7"/>
      <c r="H119" s="7"/>
      <c r="I119" s="7" t="s">
        <v>34</v>
      </c>
      <c r="J119" s="7"/>
      <c r="K119" s="7"/>
      <c r="L119" s="45"/>
      <c r="M119" s="30" t="s">
        <v>34</v>
      </c>
      <c r="N119" s="29" t="s">
        <v>34</v>
      </c>
      <c r="O119" s="29" t="s">
        <v>34</v>
      </c>
      <c r="P119" s="29" t="s">
        <v>34</v>
      </c>
      <c r="Q119" s="29" t="s">
        <v>34</v>
      </c>
      <c r="R119" s="29" t="s">
        <v>34</v>
      </c>
      <c r="S119" s="29" t="s">
        <v>34</v>
      </c>
      <c r="T119" s="29">
        <v>1</v>
      </c>
      <c r="U119" s="32"/>
      <c r="V119" s="30"/>
      <c r="W119" s="30"/>
    </row>
    <row r="120" spans="1:23" x14ac:dyDescent="0.35">
      <c r="A120" s="33">
        <v>119</v>
      </c>
      <c r="B120" s="9" t="s">
        <v>9077</v>
      </c>
      <c r="C120" s="37" t="s">
        <v>9078</v>
      </c>
      <c r="D120" s="37" t="s">
        <v>9078</v>
      </c>
      <c r="E120" s="9" t="s">
        <v>9077</v>
      </c>
      <c r="F120" s="15"/>
      <c r="G120" s="10"/>
      <c r="H120" s="10"/>
      <c r="I120" s="7"/>
      <c r="J120" s="10"/>
      <c r="K120" s="10"/>
      <c r="L120" s="47"/>
      <c r="M120" s="32"/>
      <c r="U120" s="32"/>
      <c r="V120" s="30"/>
      <c r="W120" s="30"/>
    </row>
    <row r="121" spans="1:23" x14ac:dyDescent="0.35">
      <c r="A121" s="33">
        <v>120</v>
      </c>
      <c r="B121" s="18" t="s">
        <v>9075</v>
      </c>
      <c r="C121" s="35" t="s">
        <v>9076</v>
      </c>
      <c r="D121" s="35" t="s">
        <v>9076</v>
      </c>
      <c r="E121" s="18" t="s">
        <v>9075</v>
      </c>
      <c r="F121" s="20"/>
      <c r="G121" s="19"/>
      <c r="H121" s="19"/>
      <c r="I121" s="7"/>
      <c r="J121" s="19"/>
      <c r="K121" s="19"/>
      <c r="L121" s="46"/>
      <c r="M121" s="32"/>
      <c r="U121" s="32"/>
      <c r="V121" s="30"/>
      <c r="W121" s="30"/>
    </row>
    <row r="122" spans="1:23" ht="26" x14ac:dyDescent="0.35">
      <c r="A122" s="33">
        <v>121</v>
      </c>
      <c r="B122" s="21" t="s">
        <v>9073</v>
      </c>
      <c r="C122" s="29" t="s">
        <v>9074</v>
      </c>
      <c r="D122" s="29" t="s">
        <v>9074</v>
      </c>
      <c r="E122" s="21" t="s">
        <v>9073</v>
      </c>
      <c r="F122" s="16"/>
      <c r="G122" s="7"/>
      <c r="H122" s="7"/>
      <c r="I122" s="7" t="s">
        <v>34</v>
      </c>
      <c r="J122" s="7"/>
      <c r="K122" s="7"/>
      <c r="L122" s="45"/>
      <c r="M122" s="30" t="s">
        <v>34</v>
      </c>
      <c r="N122" s="29" t="s">
        <v>34</v>
      </c>
      <c r="O122" s="29" t="s">
        <v>34</v>
      </c>
      <c r="P122" s="29" t="s">
        <v>34</v>
      </c>
      <c r="Q122" s="29" t="s">
        <v>34</v>
      </c>
      <c r="R122" s="29" t="s">
        <v>34</v>
      </c>
      <c r="S122" s="29" t="s">
        <v>34</v>
      </c>
      <c r="U122" s="32"/>
      <c r="V122" s="30"/>
      <c r="W122" s="30"/>
    </row>
    <row r="123" spans="1:23" ht="52" x14ac:dyDescent="0.35">
      <c r="A123" s="33">
        <v>122</v>
      </c>
      <c r="B123" s="21" t="s">
        <v>9071</v>
      </c>
      <c r="C123" s="29" t="s">
        <v>9072</v>
      </c>
      <c r="D123" s="29" t="s">
        <v>9072</v>
      </c>
      <c r="E123" s="21" t="s">
        <v>9071</v>
      </c>
      <c r="F123" s="16"/>
      <c r="G123" s="7"/>
      <c r="H123" s="7"/>
      <c r="I123" s="7" t="s">
        <v>34</v>
      </c>
      <c r="J123" s="7"/>
      <c r="K123" s="7"/>
      <c r="L123" s="45"/>
      <c r="M123" s="30" t="s">
        <v>34</v>
      </c>
      <c r="O123" s="29" t="s">
        <v>34</v>
      </c>
      <c r="P123" s="29" t="s">
        <v>34</v>
      </c>
      <c r="U123" s="32"/>
      <c r="V123" s="30"/>
      <c r="W123" s="30"/>
    </row>
    <row r="124" spans="1:23" ht="39" x14ac:dyDescent="0.35">
      <c r="A124" s="33">
        <v>123</v>
      </c>
      <c r="B124" s="21" t="s">
        <v>9069</v>
      </c>
      <c r="C124" s="29" t="s">
        <v>9070</v>
      </c>
      <c r="D124" s="29" t="s">
        <v>9070</v>
      </c>
      <c r="E124" s="21" t="s">
        <v>9069</v>
      </c>
      <c r="F124" s="16"/>
      <c r="G124" s="7"/>
      <c r="H124" s="7"/>
      <c r="I124" s="7" t="s">
        <v>34</v>
      </c>
      <c r="J124" s="7"/>
      <c r="K124" s="7"/>
      <c r="L124" s="45"/>
      <c r="M124" s="30" t="s">
        <v>34</v>
      </c>
      <c r="O124" s="29" t="s">
        <v>34</v>
      </c>
      <c r="P124" s="29" t="s">
        <v>34</v>
      </c>
      <c r="U124" s="32"/>
      <c r="V124" s="30"/>
      <c r="W124" s="30"/>
    </row>
    <row r="125" spans="1:23" x14ac:dyDescent="0.35">
      <c r="A125" s="33">
        <v>124</v>
      </c>
      <c r="B125" s="9" t="s">
        <v>9067</v>
      </c>
      <c r="C125" s="37" t="s">
        <v>9068</v>
      </c>
      <c r="D125" s="37" t="s">
        <v>9068</v>
      </c>
      <c r="E125" s="9" t="s">
        <v>9067</v>
      </c>
      <c r="F125" s="15"/>
      <c r="G125" s="10"/>
      <c r="H125" s="10"/>
      <c r="I125" s="7"/>
      <c r="J125" s="10"/>
      <c r="K125" s="10"/>
      <c r="L125" s="47"/>
      <c r="M125" s="32"/>
      <c r="U125" s="32"/>
      <c r="V125" s="30"/>
      <c r="W125" s="30"/>
    </row>
    <row r="126" spans="1:23" ht="26" x14ac:dyDescent="0.35">
      <c r="A126" s="33">
        <v>125</v>
      </c>
      <c r="B126" s="18" t="s">
        <v>9065</v>
      </c>
      <c r="C126" s="35" t="s">
        <v>9066</v>
      </c>
      <c r="D126" s="35" t="s">
        <v>9066</v>
      </c>
      <c r="E126" s="18" t="s">
        <v>9065</v>
      </c>
      <c r="F126" s="20"/>
      <c r="G126" s="19"/>
      <c r="H126" s="19"/>
      <c r="I126" s="7"/>
      <c r="J126" s="19"/>
      <c r="K126" s="19"/>
      <c r="L126" s="46"/>
      <c r="M126" s="32"/>
      <c r="U126" s="32"/>
      <c r="V126" s="30"/>
      <c r="W126" s="30"/>
    </row>
    <row r="127" spans="1:23" x14ac:dyDescent="0.35">
      <c r="A127" s="33">
        <v>126</v>
      </c>
      <c r="B127" s="21" t="s">
        <v>9063</v>
      </c>
      <c r="C127" s="29" t="s">
        <v>9064</v>
      </c>
      <c r="D127" s="29" t="s">
        <v>9064</v>
      </c>
      <c r="E127" s="21" t="s">
        <v>9063</v>
      </c>
      <c r="F127" s="16"/>
      <c r="G127" s="7"/>
      <c r="H127" s="7"/>
      <c r="I127" s="7" t="s">
        <v>34</v>
      </c>
      <c r="J127" s="7"/>
      <c r="K127" s="7"/>
      <c r="L127" s="45"/>
      <c r="M127" s="30" t="s">
        <v>34</v>
      </c>
      <c r="N127" s="29" t="s">
        <v>34</v>
      </c>
      <c r="O127" s="29" t="s">
        <v>34</v>
      </c>
      <c r="P127" s="29" t="s">
        <v>34</v>
      </c>
      <c r="Q127" s="29" t="s">
        <v>34</v>
      </c>
      <c r="R127" s="29" t="s">
        <v>34</v>
      </c>
      <c r="S127" s="29" t="s">
        <v>34</v>
      </c>
      <c r="U127" s="30">
        <v>1</v>
      </c>
      <c r="V127" s="30"/>
      <c r="W127" s="30"/>
    </row>
    <row r="128" spans="1:23" x14ac:dyDescent="0.35">
      <c r="A128" s="33">
        <v>127</v>
      </c>
      <c r="B128" s="21" t="s">
        <v>9061</v>
      </c>
      <c r="C128" s="29" t="s">
        <v>9062</v>
      </c>
      <c r="D128" s="29" t="s">
        <v>9062</v>
      </c>
      <c r="E128" s="21" t="s">
        <v>9061</v>
      </c>
      <c r="F128" s="16"/>
      <c r="G128" s="7"/>
      <c r="H128" s="7"/>
      <c r="I128" s="7" t="s">
        <v>34</v>
      </c>
      <c r="J128" s="7"/>
      <c r="K128" s="7"/>
      <c r="L128" s="45"/>
      <c r="M128" s="30" t="s">
        <v>34</v>
      </c>
      <c r="N128" s="29" t="s">
        <v>34</v>
      </c>
      <c r="O128" s="29" t="s">
        <v>34</v>
      </c>
      <c r="P128" s="29" t="s">
        <v>34</v>
      </c>
      <c r="Q128" s="29" t="s">
        <v>34</v>
      </c>
      <c r="R128" s="29" t="s">
        <v>34</v>
      </c>
      <c r="S128" s="29" t="s">
        <v>34</v>
      </c>
      <c r="U128" s="30">
        <v>1</v>
      </c>
      <c r="V128" s="30"/>
      <c r="W128" s="30"/>
    </row>
    <row r="129" spans="1:23" ht="26" x14ac:dyDescent="0.35">
      <c r="A129" s="33">
        <v>128</v>
      </c>
      <c r="B129" s="21" t="s">
        <v>9059</v>
      </c>
      <c r="C129" s="29" t="s">
        <v>9060</v>
      </c>
      <c r="D129" s="29" t="s">
        <v>9060</v>
      </c>
      <c r="E129" s="21" t="s">
        <v>9059</v>
      </c>
      <c r="F129" s="16"/>
      <c r="G129" s="7"/>
      <c r="H129" s="7"/>
      <c r="I129" s="7" t="s">
        <v>34</v>
      </c>
      <c r="J129" s="7"/>
      <c r="K129" s="7"/>
      <c r="L129" s="45"/>
      <c r="M129" s="30" t="s">
        <v>34</v>
      </c>
      <c r="N129" s="29" t="s">
        <v>34</v>
      </c>
      <c r="O129" s="29" t="s">
        <v>34</v>
      </c>
      <c r="P129" s="29" t="s">
        <v>34</v>
      </c>
      <c r="Q129" s="29" t="s">
        <v>34</v>
      </c>
      <c r="R129" s="29" t="s">
        <v>34</v>
      </c>
      <c r="S129" s="29" t="s">
        <v>34</v>
      </c>
      <c r="U129" s="30">
        <v>1</v>
      </c>
      <c r="V129" s="30"/>
      <c r="W129" s="30"/>
    </row>
    <row r="130" spans="1:23" x14ac:dyDescent="0.35">
      <c r="A130" s="33">
        <v>129</v>
      </c>
      <c r="B130" s="21" t="s">
        <v>9057</v>
      </c>
      <c r="C130" s="29" t="s">
        <v>9058</v>
      </c>
      <c r="D130" s="29" t="s">
        <v>9058</v>
      </c>
      <c r="E130" s="21" t="s">
        <v>9057</v>
      </c>
      <c r="F130" s="16"/>
      <c r="G130" s="7"/>
      <c r="H130" s="7"/>
      <c r="I130" s="7" t="s">
        <v>34</v>
      </c>
      <c r="J130" s="7"/>
      <c r="K130" s="7"/>
      <c r="L130" s="45"/>
      <c r="M130" s="30" t="s">
        <v>34</v>
      </c>
      <c r="N130" s="29" t="s">
        <v>34</v>
      </c>
      <c r="O130" s="29" t="s">
        <v>34</v>
      </c>
      <c r="P130" s="29" t="s">
        <v>34</v>
      </c>
      <c r="Q130" s="29" t="s">
        <v>34</v>
      </c>
      <c r="R130" s="29" t="s">
        <v>34</v>
      </c>
      <c r="S130" s="29" t="s">
        <v>34</v>
      </c>
      <c r="T130" s="29">
        <v>1</v>
      </c>
      <c r="U130" s="32"/>
      <c r="V130" s="30"/>
      <c r="W130" s="30"/>
    </row>
    <row r="131" spans="1:23" ht="26" x14ac:dyDescent="0.35">
      <c r="A131" s="33">
        <v>130</v>
      </c>
      <c r="B131" s="21" t="s">
        <v>9055</v>
      </c>
      <c r="C131" s="29" t="s">
        <v>9056</v>
      </c>
      <c r="D131" s="29" t="s">
        <v>9056</v>
      </c>
      <c r="E131" s="21" t="s">
        <v>9055</v>
      </c>
      <c r="F131" s="16"/>
      <c r="G131" s="7"/>
      <c r="H131" s="7"/>
      <c r="I131" s="7" t="s">
        <v>34</v>
      </c>
      <c r="J131" s="7"/>
      <c r="K131" s="7"/>
      <c r="L131" s="45"/>
      <c r="M131" s="30" t="s">
        <v>34</v>
      </c>
      <c r="N131" s="29" t="s">
        <v>34</v>
      </c>
      <c r="O131" s="29" t="s">
        <v>34</v>
      </c>
      <c r="P131" s="29" t="s">
        <v>34</v>
      </c>
      <c r="Q131" s="29" t="s">
        <v>34</v>
      </c>
      <c r="R131" s="29" t="s">
        <v>34</v>
      </c>
      <c r="S131" s="29" t="s">
        <v>34</v>
      </c>
      <c r="U131" s="32"/>
      <c r="V131" s="30"/>
      <c r="W131" s="30"/>
    </row>
    <row r="132" spans="1:23" x14ac:dyDescent="0.35">
      <c r="A132" s="33">
        <v>131</v>
      </c>
      <c r="B132" s="9" t="s">
        <v>9053</v>
      </c>
      <c r="C132" s="37" t="s">
        <v>9054</v>
      </c>
      <c r="D132" s="37" t="s">
        <v>9054</v>
      </c>
      <c r="E132" s="9" t="s">
        <v>9053</v>
      </c>
      <c r="F132" s="15"/>
      <c r="G132" s="10"/>
      <c r="H132" s="10"/>
      <c r="I132" s="7"/>
      <c r="J132" s="10"/>
      <c r="K132" s="10"/>
      <c r="L132" s="47"/>
      <c r="M132" s="32"/>
      <c r="U132" s="32"/>
      <c r="V132" s="30"/>
      <c r="W132" s="30"/>
    </row>
    <row r="133" spans="1:23" x14ac:dyDescent="0.35">
      <c r="A133" s="33">
        <v>132</v>
      </c>
      <c r="B133" s="18" t="s">
        <v>9051</v>
      </c>
      <c r="C133" s="35" t="s">
        <v>9052</v>
      </c>
      <c r="D133" s="35" t="s">
        <v>9052</v>
      </c>
      <c r="E133" s="18" t="s">
        <v>9051</v>
      </c>
      <c r="F133" s="20"/>
      <c r="G133" s="19"/>
      <c r="H133" s="19"/>
      <c r="I133" s="7"/>
      <c r="J133" s="19"/>
      <c r="K133" s="19"/>
      <c r="L133" s="46"/>
      <c r="M133" s="32"/>
      <c r="U133" s="32"/>
      <c r="V133" s="30"/>
      <c r="W133" s="30"/>
    </row>
    <row r="134" spans="1:23" x14ac:dyDescent="0.35">
      <c r="A134" s="33">
        <v>133</v>
      </c>
      <c r="B134" s="21" t="s">
        <v>9049</v>
      </c>
      <c r="C134" s="29" t="s">
        <v>9050</v>
      </c>
      <c r="D134" s="29" t="s">
        <v>9050</v>
      </c>
      <c r="E134" s="21" t="s">
        <v>9049</v>
      </c>
      <c r="F134" s="16"/>
      <c r="G134" s="7"/>
      <c r="H134" s="7"/>
      <c r="I134" s="7" t="s">
        <v>34</v>
      </c>
      <c r="J134" s="7"/>
      <c r="K134" s="7"/>
      <c r="L134" s="45"/>
      <c r="M134" s="30" t="s">
        <v>34</v>
      </c>
      <c r="N134" s="29" t="s">
        <v>34</v>
      </c>
      <c r="O134" s="29" t="s">
        <v>34</v>
      </c>
      <c r="P134" s="29" t="s">
        <v>34</v>
      </c>
      <c r="Q134" s="29" t="s">
        <v>34</v>
      </c>
      <c r="R134" s="29" t="s">
        <v>34</v>
      </c>
      <c r="S134" s="29" t="s">
        <v>34</v>
      </c>
      <c r="U134" s="30">
        <v>1</v>
      </c>
      <c r="V134" s="30"/>
      <c r="W134" s="30"/>
    </row>
    <row r="135" spans="1:23" ht="26" x14ac:dyDescent="0.35">
      <c r="A135" s="33">
        <v>134</v>
      </c>
      <c r="B135" s="21" t="s">
        <v>9047</v>
      </c>
      <c r="C135" s="29" t="s">
        <v>9048</v>
      </c>
      <c r="D135" s="29" t="s">
        <v>9048</v>
      </c>
      <c r="E135" s="21" t="s">
        <v>9047</v>
      </c>
      <c r="F135" s="16"/>
      <c r="G135" s="7"/>
      <c r="H135" s="7"/>
      <c r="I135" s="7" t="s">
        <v>34</v>
      </c>
      <c r="J135" s="7"/>
      <c r="K135" s="7"/>
      <c r="L135" s="45"/>
      <c r="M135" s="30" t="s">
        <v>34</v>
      </c>
      <c r="N135" s="29" t="s">
        <v>34</v>
      </c>
      <c r="O135" s="29" t="s">
        <v>34</v>
      </c>
      <c r="P135" s="29" t="s">
        <v>34</v>
      </c>
      <c r="Q135" s="29" t="s">
        <v>34</v>
      </c>
      <c r="R135" s="29" t="s">
        <v>34</v>
      </c>
      <c r="S135" s="29" t="s">
        <v>34</v>
      </c>
      <c r="U135" s="30">
        <v>1</v>
      </c>
      <c r="V135" s="30"/>
      <c r="W135" s="30"/>
    </row>
    <row r="136" spans="1:23" ht="26" x14ac:dyDescent="0.35">
      <c r="A136" s="33">
        <v>135</v>
      </c>
      <c r="B136" s="21" t="s">
        <v>9045</v>
      </c>
      <c r="C136" s="29" t="s">
        <v>9046</v>
      </c>
      <c r="D136" s="29" t="s">
        <v>9046</v>
      </c>
      <c r="E136" s="21" t="s">
        <v>9045</v>
      </c>
      <c r="F136" s="16"/>
      <c r="G136" s="7"/>
      <c r="H136" s="7"/>
      <c r="I136" s="7" t="s">
        <v>34</v>
      </c>
      <c r="J136" s="7"/>
      <c r="K136" s="7"/>
      <c r="L136" s="45"/>
      <c r="M136" s="30" t="s">
        <v>34</v>
      </c>
      <c r="N136" s="29" t="s">
        <v>34</v>
      </c>
      <c r="O136" s="29" t="s">
        <v>34</v>
      </c>
      <c r="P136" s="29" t="s">
        <v>34</v>
      </c>
      <c r="Q136" s="29" t="s">
        <v>34</v>
      </c>
      <c r="R136" s="29" t="s">
        <v>34</v>
      </c>
      <c r="S136" s="29" t="s">
        <v>34</v>
      </c>
      <c r="U136" s="30">
        <v>1</v>
      </c>
      <c r="V136" s="30"/>
      <c r="W136" s="30"/>
    </row>
    <row r="137" spans="1:23" ht="26" x14ac:dyDescent="0.35">
      <c r="A137" s="33">
        <v>136</v>
      </c>
      <c r="B137" s="21" t="s">
        <v>9043</v>
      </c>
      <c r="C137" s="29" t="s">
        <v>9044</v>
      </c>
      <c r="D137" s="29" t="s">
        <v>9044</v>
      </c>
      <c r="E137" s="21" t="s">
        <v>9043</v>
      </c>
      <c r="F137" s="16"/>
      <c r="G137" s="7"/>
      <c r="H137" s="7"/>
      <c r="I137" s="7" t="s">
        <v>34</v>
      </c>
      <c r="J137" s="7"/>
      <c r="K137" s="7"/>
      <c r="L137" s="45"/>
      <c r="M137" s="30" t="s">
        <v>34</v>
      </c>
      <c r="N137" s="29" t="s">
        <v>34</v>
      </c>
      <c r="O137" s="29" t="s">
        <v>34</v>
      </c>
      <c r="P137" s="29" t="s">
        <v>34</v>
      </c>
      <c r="Q137" s="29" t="s">
        <v>34</v>
      </c>
      <c r="R137" s="29" t="s">
        <v>34</v>
      </c>
      <c r="S137" s="29" t="s">
        <v>34</v>
      </c>
      <c r="T137" s="29">
        <v>1</v>
      </c>
      <c r="U137" s="32"/>
      <c r="V137" s="30"/>
      <c r="W137" s="30"/>
    </row>
    <row r="138" spans="1:23" ht="26" x14ac:dyDescent="0.35">
      <c r="A138" s="33">
        <v>137</v>
      </c>
      <c r="B138" s="21" t="s">
        <v>9041</v>
      </c>
      <c r="C138" s="29" t="s">
        <v>9042</v>
      </c>
      <c r="D138" s="29" t="s">
        <v>9042</v>
      </c>
      <c r="E138" s="21" t="s">
        <v>9041</v>
      </c>
      <c r="F138" s="16"/>
      <c r="G138" s="7"/>
      <c r="H138" s="7"/>
      <c r="I138" s="7" t="s">
        <v>34</v>
      </c>
      <c r="J138" s="7"/>
      <c r="K138" s="7"/>
      <c r="L138" s="45"/>
      <c r="M138" s="30" t="s">
        <v>34</v>
      </c>
      <c r="N138" s="29" t="s">
        <v>34</v>
      </c>
      <c r="O138" s="29" t="s">
        <v>34</v>
      </c>
      <c r="P138" s="29" t="s">
        <v>34</v>
      </c>
      <c r="Q138" s="29" t="s">
        <v>34</v>
      </c>
      <c r="R138" s="29" t="s">
        <v>34</v>
      </c>
      <c r="S138" s="29" t="s">
        <v>34</v>
      </c>
      <c r="U138" s="32"/>
      <c r="V138" s="30"/>
      <c r="W138" s="30"/>
    </row>
    <row r="139" spans="1:23" ht="39" x14ac:dyDescent="0.35">
      <c r="A139" s="33">
        <v>138</v>
      </c>
      <c r="B139" s="21" t="s">
        <v>9039</v>
      </c>
      <c r="C139" s="29" t="s">
        <v>9040</v>
      </c>
      <c r="D139" s="29" t="s">
        <v>9040</v>
      </c>
      <c r="E139" s="21" t="s">
        <v>9039</v>
      </c>
      <c r="F139" s="16"/>
      <c r="G139" s="7"/>
      <c r="H139" s="7"/>
      <c r="I139" s="7" t="s">
        <v>34</v>
      </c>
      <c r="J139" s="7"/>
      <c r="K139" s="7"/>
      <c r="L139" s="45"/>
      <c r="M139" s="30" t="s">
        <v>34</v>
      </c>
      <c r="N139" s="29" t="s">
        <v>34</v>
      </c>
      <c r="O139" s="29" t="s">
        <v>34</v>
      </c>
      <c r="P139" s="29" t="s">
        <v>34</v>
      </c>
      <c r="Q139" s="29" t="s">
        <v>34</v>
      </c>
      <c r="R139" s="29" t="s">
        <v>34</v>
      </c>
      <c r="S139" s="29" t="s">
        <v>34</v>
      </c>
      <c r="U139" s="32"/>
      <c r="V139" s="30"/>
      <c r="W139" s="30"/>
    </row>
    <row r="140" spans="1:23" x14ac:dyDescent="0.35">
      <c r="A140" s="33">
        <v>139</v>
      </c>
      <c r="B140" s="9" t="s">
        <v>8391</v>
      </c>
      <c r="C140" s="37" t="s">
        <v>9038</v>
      </c>
      <c r="D140" s="37" t="s">
        <v>9038</v>
      </c>
      <c r="E140" s="9" t="s">
        <v>8391</v>
      </c>
      <c r="F140" s="15"/>
      <c r="G140" s="10"/>
      <c r="H140" s="10"/>
      <c r="I140" s="7"/>
      <c r="J140" s="10"/>
      <c r="K140" s="10"/>
      <c r="L140" s="47"/>
      <c r="M140" s="32"/>
      <c r="U140" s="32"/>
      <c r="V140" s="30"/>
      <c r="W140" s="30"/>
    </row>
    <row r="141" spans="1:23" x14ac:dyDescent="0.35">
      <c r="A141" s="33">
        <v>140</v>
      </c>
      <c r="B141" s="18" t="s">
        <v>9036</v>
      </c>
      <c r="C141" s="35" t="s">
        <v>9037</v>
      </c>
      <c r="D141" s="35" t="s">
        <v>9037</v>
      </c>
      <c r="E141" s="18" t="s">
        <v>9036</v>
      </c>
      <c r="F141" s="20"/>
      <c r="G141" s="19"/>
      <c r="H141" s="19"/>
      <c r="I141" s="7"/>
      <c r="J141" s="19"/>
      <c r="K141" s="19"/>
      <c r="L141" s="46"/>
      <c r="M141" s="32"/>
      <c r="U141" s="32"/>
      <c r="V141" s="30"/>
      <c r="W141" s="30"/>
    </row>
    <row r="142" spans="1:23" x14ac:dyDescent="0.35">
      <c r="A142" s="33">
        <v>141</v>
      </c>
      <c r="B142" s="21" t="s">
        <v>9034</v>
      </c>
      <c r="C142" s="29" t="s">
        <v>9035</v>
      </c>
      <c r="D142" s="29" t="s">
        <v>9035</v>
      </c>
      <c r="E142" s="21" t="s">
        <v>9034</v>
      </c>
      <c r="F142" s="16"/>
      <c r="G142" s="7"/>
      <c r="H142" s="7"/>
      <c r="I142" s="7" t="s">
        <v>34</v>
      </c>
      <c r="J142" s="7"/>
      <c r="K142" s="7"/>
      <c r="L142" s="45"/>
      <c r="M142" s="30" t="s">
        <v>34</v>
      </c>
      <c r="N142" s="29" t="s">
        <v>34</v>
      </c>
      <c r="O142" s="29" t="s">
        <v>34</v>
      </c>
      <c r="P142" s="29" t="s">
        <v>34</v>
      </c>
      <c r="Q142" s="29" t="s">
        <v>34</v>
      </c>
      <c r="R142" s="29" t="s">
        <v>34</v>
      </c>
      <c r="S142" s="29" t="s">
        <v>34</v>
      </c>
      <c r="U142" s="30">
        <v>1</v>
      </c>
      <c r="V142" s="30"/>
      <c r="W142" s="30"/>
    </row>
    <row r="143" spans="1:23" ht="39" x14ac:dyDescent="0.35">
      <c r="A143" s="33">
        <v>142</v>
      </c>
      <c r="B143" s="21" t="s">
        <v>9032</v>
      </c>
      <c r="C143" s="29" t="s">
        <v>9033</v>
      </c>
      <c r="D143" s="29" t="s">
        <v>9033</v>
      </c>
      <c r="E143" s="21" t="s">
        <v>9032</v>
      </c>
      <c r="F143" s="16"/>
      <c r="G143" s="7"/>
      <c r="H143" s="7"/>
      <c r="I143" s="7" t="s">
        <v>34</v>
      </c>
      <c r="J143" s="7"/>
      <c r="K143" s="7"/>
      <c r="L143" s="45"/>
      <c r="M143" s="30" t="s">
        <v>34</v>
      </c>
      <c r="N143" s="29" t="s">
        <v>34</v>
      </c>
      <c r="O143" s="29" t="s">
        <v>34</v>
      </c>
      <c r="P143" s="29" t="s">
        <v>34</v>
      </c>
      <c r="Q143" s="29" t="s">
        <v>34</v>
      </c>
      <c r="R143" s="29" t="s">
        <v>34</v>
      </c>
      <c r="S143" s="29" t="s">
        <v>34</v>
      </c>
      <c r="U143" s="30">
        <v>1</v>
      </c>
      <c r="V143" s="30"/>
      <c r="W143" s="30"/>
    </row>
    <row r="144" spans="1:23" x14ac:dyDescent="0.35">
      <c r="A144" s="33">
        <v>143</v>
      </c>
      <c r="B144" s="18" t="s">
        <v>9030</v>
      </c>
      <c r="C144" s="35" t="s">
        <v>9031</v>
      </c>
      <c r="D144" s="35" t="s">
        <v>9031</v>
      </c>
      <c r="E144" s="18" t="s">
        <v>9030</v>
      </c>
      <c r="F144" s="20"/>
      <c r="G144" s="19"/>
      <c r="H144" s="19"/>
      <c r="I144" s="7"/>
      <c r="J144" s="19"/>
      <c r="K144" s="19"/>
      <c r="L144" s="46"/>
      <c r="M144" s="32"/>
      <c r="U144" s="32"/>
      <c r="V144" s="30"/>
      <c r="W144" s="30"/>
    </row>
    <row r="145" spans="1:23" ht="39" x14ac:dyDescent="0.35">
      <c r="A145" s="33">
        <v>144</v>
      </c>
      <c r="B145" s="21" t="s">
        <v>9028</v>
      </c>
      <c r="C145" s="29" t="s">
        <v>9029</v>
      </c>
      <c r="D145" s="29" t="s">
        <v>9029</v>
      </c>
      <c r="E145" s="21" t="s">
        <v>9028</v>
      </c>
      <c r="F145" s="16"/>
      <c r="G145" s="7"/>
      <c r="H145" s="7"/>
      <c r="I145" s="7" t="s">
        <v>34</v>
      </c>
      <c r="J145" s="7"/>
      <c r="K145" s="7"/>
      <c r="L145" s="45"/>
      <c r="M145" s="30" t="s">
        <v>34</v>
      </c>
      <c r="N145" s="29" t="s">
        <v>34</v>
      </c>
      <c r="O145" s="29" t="s">
        <v>34</v>
      </c>
      <c r="P145" s="29" t="s">
        <v>34</v>
      </c>
      <c r="Q145" s="29" t="s">
        <v>34</v>
      </c>
      <c r="R145" s="29" t="s">
        <v>34</v>
      </c>
      <c r="S145" s="29" t="s">
        <v>34</v>
      </c>
      <c r="U145" s="30">
        <v>1</v>
      </c>
      <c r="V145" s="30"/>
      <c r="W145" s="30"/>
    </row>
    <row r="146" spans="1:23" ht="52" x14ac:dyDescent="0.35">
      <c r="A146" s="33">
        <v>145</v>
      </c>
      <c r="B146" s="21" t="s">
        <v>9026</v>
      </c>
      <c r="C146" s="29" t="s">
        <v>9027</v>
      </c>
      <c r="D146" s="29" t="s">
        <v>9027</v>
      </c>
      <c r="E146" s="21" t="s">
        <v>9026</v>
      </c>
      <c r="F146" s="16"/>
      <c r="G146" s="7"/>
      <c r="H146" s="7"/>
      <c r="I146" s="7" t="s">
        <v>34</v>
      </c>
      <c r="J146" s="7"/>
      <c r="K146" s="7"/>
      <c r="L146" s="45"/>
      <c r="M146" s="30" t="s">
        <v>34</v>
      </c>
      <c r="N146" s="29" t="s">
        <v>34</v>
      </c>
      <c r="O146" s="29" t="s">
        <v>34</v>
      </c>
      <c r="P146" s="29" t="s">
        <v>34</v>
      </c>
      <c r="Q146" s="29" t="s">
        <v>34</v>
      </c>
      <c r="R146" s="29" t="s">
        <v>34</v>
      </c>
      <c r="S146" s="29" t="s">
        <v>34</v>
      </c>
      <c r="U146" s="30">
        <v>1</v>
      </c>
      <c r="V146" s="30"/>
      <c r="W146" s="30"/>
    </row>
    <row r="147" spans="1:23" ht="39" x14ac:dyDescent="0.35">
      <c r="A147" s="33">
        <v>146</v>
      </c>
      <c r="B147" s="18" t="s">
        <v>9024</v>
      </c>
      <c r="C147" s="35" t="s">
        <v>9025</v>
      </c>
      <c r="D147" s="35" t="s">
        <v>9025</v>
      </c>
      <c r="E147" s="18" t="s">
        <v>9024</v>
      </c>
      <c r="F147" s="20"/>
      <c r="G147" s="19"/>
      <c r="H147" s="19"/>
      <c r="I147" s="7"/>
      <c r="J147" s="19"/>
      <c r="K147" s="19"/>
      <c r="L147" s="46"/>
      <c r="M147" s="32"/>
      <c r="U147" s="32"/>
      <c r="V147" s="16" t="s">
        <v>9023</v>
      </c>
      <c r="W147" s="30">
        <v>6</v>
      </c>
    </row>
    <row r="148" spans="1:23" x14ac:dyDescent="0.35">
      <c r="A148" s="33">
        <v>147</v>
      </c>
      <c r="B148" s="21" t="s">
        <v>9021</v>
      </c>
      <c r="C148" s="29" t="s">
        <v>9022</v>
      </c>
      <c r="D148" s="29" t="s">
        <v>9022</v>
      </c>
      <c r="E148" s="21" t="s">
        <v>9021</v>
      </c>
      <c r="F148" s="16"/>
      <c r="G148" s="7"/>
      <c r="H148" s="7"/>
      <c r="I148" s="7" t="s">
        <v>34</v>
      </c>
      <c r="J148" s="7"/>
      <c r="K148" s="7"/>
      <c r="L148" s="45"/>
      <c r="M148" s="30" t="s">
        <v>34</v>
      </c>
      <c r="N148" s="29" t="s">
        <v>34</v>
      </c>
      <c r="R148" s="29" t="s">
        <v>34</v>
      </c>
      <c r="S148" s="29" t="s">
        <v>34</v>
      </c>
      <c r="U148" s="32"/>
      <c r="V148" s="30"/>
      <c r="W148" s="30"/>
    </row>
    <row r="149" spans="1:23" x14ac:dyDescent="0.35">
      <c r="A149" s="33">
        <v>148</v>
      </c>
      <c r="B149" s="21" t="s">
        <v>9019</v>
      </c>
      <c r="C149" s="29" t="s">
        <v>9020</v>
      </c>
      <c r="D149" s="29" t="s">
        <v>9020</v>
      </c>
      <c r="E149" s="21" t="s">
        <v>9019</v>
      </c>
      <c r="F149" s="16"/>
      <c r="G149" s="7"/>
      <c r="H149" s="7"/>
      <c r="I149" s="7" t="s">
        <v>34</v>
      </c>
      <c r="J149" s="7"/>
      <c r="K149" s="7"/>
      <c r="L149" s="45"/>
      <c r="M149" s="30" t="s">
        <v>34</v>
      </c>
      <c r="N149" s="29" t="s">
        <v>34</v>
      </c>
      <c r="O149" s="29" t="s">
        <v>34</v>
      </c>
      <c r="P149" s="29" t="s">
        <v>34</v>
      </c>
      <c r="Q149" s="29" t="s">
        <v>34</v>
      </c>
      <c r="R149" s="29" t="s">
        <v>34</v>
      </c>
      <c r="S149" s="29" t="s">
        <v>34</v>
      </c>
      <c r="U149" s="32"/>
      <c r="V149" s="30"/>
      <c r="W149" s="30"/>
    </row>
    <row r="150" spans="1:23" ht="39" x14ac:dyDescent="0.35">
      <c r="A150" s="33">
        <v>149</v>
      </c>
      <c r="B150" s="21" t="s">
        <v>9017</v>
      </c>
      <c r="C150" s="29" t="s">
        <v>9018</v>
      </c>
      <c r="D150" s="29" t="s">
        <v>9018</v>
      </c>
      <c r="E150" s="21" t="s">
        <v>9017</v>
      </c>
      <c r="F150" s="16"/>
      <c r="G150" s="7"/>
      <c r="H150" s="7"/>
      <c r="I150" s="7" t="s">
        <v>34</v>
      </c>
      <c r="J150" s="7"/>
      <c r="K150" s="7"/>
      <c r="L150" s="45"/>
      <c r="M150" s="30" t="s">
        <v>34</v>
      </c>
      <c r="U150" s="32"/>
      <c r="V150" s="30"/>
      <c r="W150" s="30"/>
    </row>
    <row r="151" spans="1:23" ht="26" x14ac:dyDescent="0.35">
      <c r="A151" s="33">
        <v>150</v>
      </c>
      <c r="B151" s="21" t="s">
        <v>9015</v>
      </c>
      <c r="C151" s="29" t="s">
        <v>9016</v>
      </c>
      <c r="D151" s="29" t="s">
        <v>9016</v>
      </c>
      <c r="E151" s="21" t="s">
        <v>9015</v>
      </c>
      <c r="F151" s="16"/>
      <c r="G151" s="7"/>
      <c r="H151" s="7"/>
      <c r="I151" s="7" t="s">
        <v>34</v>
      </c>
      <c r="J151" s="7"/>
      <c r="K151" s="7"/>
      <c r="L151" s="45"/>
      <c r="M151" s="30" t="s">
        <v>34</v>
      </c>
      <c r="N151" s="29" t="s">
        <v>34</v>
      </c>
      <c r="R151" s="29" t="s">
        <v>34</v>
      </c>
      <c r="S151" s="29" t="s">
        <v>34</v>
      </c>
      <c r="U151" s="32"/>
      <c r="V151" s="30"/>
      <c r="W151" s="30"/>
    </row>
    <row r="152" spans="1:23" ht="39" x14ac:dyDescent="0.35">
      <c r="A152" s="33">
        <v>151</v>
      </c>
      <c r="B152" s="21" t="s">
        <v>9013</v>
      </c>
      <c r="C152" s="29" t="s">
        <v>9014</v>
      </c>
      <c r="D152" s="29" t="s">
        <v>9014</v>
      </c>
      <c r="E152" s="21" t="s">
        <v>9013</v>
      </c>
      <c r="F152" s="16"/>
      <c r="G152" s="7"/>
      <c r="H152" s="7"/>
      <c r="I152" s="7" t="s">
        <v>34</v>
      </c>
      <c r="J152" s="7"/>
      <c r="K152" s="7"/>
      <c r="L152" s="45"/>
      <c r="M152" s="30" t="s">
        <v>34</v>
      </c>
      <c r="N152" s="29" t="s">
        <v>34</v>
      </c>
      <c r="O152" s="29" t="s">
        <v>34</v>
      </c>
      <c r="P152" s="29" t="s">
        <v>34</v>
      </c>
      <c r="Q152" s="29" t="s">
        <v>34</v>
      </c>
      <c r="R152" s="29" t="s">
        <v>34</v>
      </c>
      <c r="S152" s="29" t="s">
        <v>34</v>
      </c>
      <c r="U152" s="32"/>
      <c r="V152" s="30"/>
      <c r="W152" s="30"/>
    </row>
    <row r="153" spans="1:23" x14ac:dyDescent="0.35">
      <c r="A153" s="33">
        <v>152</v>
      </c>
      <c r="B153" s="9" t="s">
        <v>9011</v>
      </c>
      <c r="C153" s="37" t="s">
        <v>9012</v>
      </c>
      <c r="D153" s="37" t="s">
        <v>9012</v>
      </c>
      <c r="E153" s="9" t="s">
        <v>9011</v>
      </c>
      <c r="F153" s="15"/>
      <c r="G153" s="10"/>
      <c r="H153" s="10"/>
      <c r="I153" s="7"/>
      <c r="J153" s="10"/>
      <c r="K153" s="10"/>
      <c r="L153" s="47"/>
      <c r="M153" s="32"/>
      <c r="U153" s="32"/>
      <c r="V153" s="30"/>
      <c r="W153" s="30"/>
    </row>
    <row r="154" spans="1:23" x14ac:dyDescent="0.35">
      <c r="A154" s="33">
        <v>153</v>
      </c>
      <c r="B154" s="18" t="s">
        <v>9009</v>
      </c>
      <c r="C154" s="35" t="s">
        <v>9010</v>
      </c>
      <c r="D154" s="35" t="s">
        <v>9010</v>
      </c>
      <c r="E154" s="18" t="s">
        <v>9009</v>
      </c>
      <c r="F154" s="20"/>
      <c r="G154" s="19"/>
      <c r="H154" s="19"/>
      <c r="I154" s="7"/>
      <c r="J154" s="19"/>
      <c r="K154" s="19"/>
      <c r="L154" s="46"/>
      <c r="M154" s="32"/>
      <c r="U154" s="32"/>
      <c r="V154" s="30"/>
      <c r="W154" s="30"/>
    </row>
    <row r="155" spans="1:23" x14ac:dyDescent="0.35">
      <c r="A155" s="33">
        <v>154</v>
      </c>
      <c r="B155" s="21" t="s">
        <v>9007</v>
      </c>
      <c r="C155" s="29" t="s">
        <v>9008</v>
      </c>
      <c r="D155" s="29" t="s">
        <v>9008</v>
      </c>
      <c r="E155" s="21" t="s">
        <v>9007</v>
      </c>
      <c r="F155" s="16"/>
      <c r="G155" s="7"/>
      <c r="H155" s="7"/>
      <c r="I155" s="7" t="s">
        <v>34</v>
      </c>
      <c r="J155" s="7"/>
      <c r="K155" s="7"/>
      <c r="L155" s="45"/>
      <c r="M155" s="30" t="s">
        <v>34</v>
      </c>
      <c r="N155" s="29" t="s">
        <v>34</v>
      </c>
      <c r="R155" s="29" t="s">
        <v>34</v>
      </c>
      <c r="S155" s="29" t="s">
        <v>34</v>
      </c>
      <c r="U155" s="32"/>
      <c r="V155" s="30"/>
      <c r="W155" s="30"/>
    </row>
    <row r="156" spans="1:23" ht="26" x14ac:dyDescent="0.35">
      <c r="A156" s="33">
        <v>155</v>
      </c>
      <c r="B156" s="21" t="s">
        <v>9005</v>
      </c>
      <c r="C156" s="29" t="s">
        <v>9006</v>
      </c>
      <c r="D156" s="29" t="s">
        <v>9006</v>
      </c>
      <c r="E156" s="21" t="s">
        <v>9005</v>
      </c>
      <c r="F156" s="16"/>
      <c r="G156" s="7"/>
      <c r="H156" s="7"/>
      <c r="I156" s="7" t="s">
        <v>34</v>
      </c>
      <c r="J156" s="7"/>
      <c r="K156" s="7"/>
      <c r="L156" s="45"/>
      <c r="M156" s="30" t="s">
        <v>34</v>
      </c>
      <c r="N156" s="29" t="s">
        <v>34</v>
      </c>
      <c r="R156" s="29" t="s">
        <v>34</v>
      </c>
      <c r="S156" s="29" t="s">
        <v>34</v>
      </c>
      <c r="U156" s="32"/>
      <c r="V156" s="30"/>
      <c r="W156" s="30"/>
    </row>
    <row r="157" spans="1:23" ht="26" x14ac:dyDescent="0.35">
      <c r="A157" s="33">
        <v>156</v>
      </c>
      <c r="B157" s="21" t="s">
        <v>9003</v>
      </c>
      <c r="C157" s="29" t="s">
        <v>9004</v>
      </c>
      <c r="D157" s="29" t="s">
        <v>9004</v>
      </c>
      <c r="E157" s="21" t="s">
        <v>9003</v>
      </c>
      <c r="F157" s="16"/>
      <c r="G157" s="7"/>
      <c r="H157" s="7"/>
      <c r="I157" s="7" t="s">
        <v>34</v>
      </c>
      <c r="J157" s="7"/>
      <c r="K157" s="7"/>
      <c r="L157" s="45"/>
      <c r="M157" s="30" t="s">
        <v>34</v>
      </c>
      <c r="N157" s="29" t="s">
        <v>34</v>
      </c>
      <c r="R157" s="29" t="s">
        <v>34</v>
      </c>
      <c r="S157" s="29" t="s">
        <v>34</v>
      </c>
      <c r="U157" s="32"/>
      <c r="V157" s="30"/>
      <c r="W157" s="30"/>
    </row>
    <row r="158" spans="1:23" x14ac:dyDescent="0.35">
      <c r="A158" s="33">
        <v>157</v>
      </c>
      <c r="B158" s="18" t="s">
        <v>9001</v>
      </c>
      <c r="C158" s="35" t="s">
        <v>9002</v>
      </c>
      <c r="D158" s="35" t="s">
        <v>9002</v>
      </c>
      <c r="E158" s="18" t="s">
        <v>9001</v>
      </c>
      <c r="F158" s="20"/>
      <c r="G158" s="19"/>
      <c r="H158" s="19"/>
      <c r="I158" s="7"/>
      <c r="J158" s="19"/>
      <c r="K158" s="19"/>
      <c r="L158" s="46"/>
      <c r="M158" s="32"/>
      <c r="U158" s="32"/>
      <c r="V158" s="30"/>
      <c r="W158" s="30"/>
    </row>
    <row r="159" spans="1:23" ht="91" x14ac:dyDescent="0.35">
      <c r="A159" s="33">
        <v>158</v>
      </c>
      <c r="B159" s="21" t="s">
        <v>8999</v>
      </c>
      <c r="C159" s="29" t="s">
        <v>9000</v>
      </c>
      <c r="D159" s="29" t="s">
        <v>9000</v>
      </c>
      <c r="E159" s="21" t="s">
        <v>8999</v>
      </c>
      <c r="F159" s="16"/>
      <c r="G159" s="7"/>
      <c r="H159" s="7"/>
      <c r="I159" s="7" t="s">
        <v>34</v>
      </c>
      <c r="J159" s="7"/>
      <c r="K159" s="7"/>
      <c r="L159" s="45"/>
      <c r="M159" s="30" t="s">
        <v>34</v>
      </c>
      <c r="N159" s="29" t="s">
        <v>34</v>
      </c>
      <c r="U159" s="32"/>
      <c r="V159" s="30"/>
      <c r="W159" s="30"/>
    </row>
    <row r="160" spans="1:23" x14ac:dyDescent="0.35">
      <c r="A160" s="33">
        <v>159</v>
      </c>
      <c r="B160" s="18" t="s">
        <v>8997</v>
      </c>
      <c r="C160" s="35" t="s">
        <v>8998</v>
      </c>
      <c r="D160" s="35" t="s">
        <v>8998</v>
      </c>
      <c r="E160" s="18" t="s">
        <v>8997</v>
      </c>
      <c r="F160" s="20"/>
      <c r="G160" s="19"/>
      <c r="H160" s="19"/>
      <c r="I160" s="7"/>
      <c r="J160" s="19"/>
      <c r="K160" s="19"/>
      <c r="L160" s="46"/>
      <c r="M160" s="32"/>
      <c r="U160" s="32"/>
      <c r="V160" s="30"/>
      <c r="W160" s="30"/>
    </row>
    <row r="161" spans="1:23" ht="39" x14ac:dyDescent="0.35">
      <c r="A161" s="33">
        <v>160</v>
      </c>
      <c r="B161" s="21" t="s">
        <v>8995</v>
      </c>
      <c r="C161" s="29" t="s">
        <v>8996</v>
      </c>
      <c r="D161" s="29" t="s">
        <v>8996</v>
      </c>
      <c r="E161" s="21" t="s">
        <v>8995</v>
      </c>
      <c r="F161" s="16"/>
      <c r="G161" s="7"/>
      <c r="H161" s="7"/>
      <c r="I161" s="7" t="s">
        <v>34</v>
      </c>
      <c r="J161" s="7"/>
      <c r="K161" s="7"/>
      <c r="L161" s="45"/>
      <c r="M161" s="30" t="s">
        <v>34</v>
      </c>
      <c r="N161" s="29" t="s">
        <v>34</v>
      </c>
      <c r="U161" s="32"/>
      <c r="V161" s="30"/>
      <c r="W161" s="30"/>
    </row>
    <row r="162" spans="1:23" ht="26" x14ac:dyDescent="0.35">
      <c r="A162" s="33">
        <v>161</v>
      </c>
      <c r="B162" s="21" t="s">
        <v>8993</v>
      </c>
      <c r="C162" s="29" t="s">
        <v>8994</v>
      </c>
      <c r="D162" s="29" t="s">
        <v>8994</v>
      </c>
      <c r="E162" s="21" t="s">
        <v>8993</v>
      </c>
      <c r="F162" s="16"/>
      <c r="G162" s="7"/>
      <c r="H162" s="7"/>
      <c r="I162" s="7" t="s">
        <v>34</v>
      </c>
      <c r="J162" s="7"/>
      <c r="K162" s="7"/>
      <c r="L162" s="45"/>
      <c r="M162" s="30" t="s">
        <v>34</v>
      </c>
      <c r="N162" s="29" t="s">
        <v>34</v>
      </c>
      <c r="U162" s="32"/>
      <c r="V162" s="30"/>
      <c r="W162" s="30"/>
    </row>
    <row r="163" spans="1:23" x14ac:dyDescent="0.35">
      <c r="A163" s="33">
        <v>162</v>
      </c>
      <c r="B163" s="18" t="s">
        <v>88</v>
      </c>
      <c r="C163" s="35" t="s">
        <v>8992</v>
      </c>
      <c r="D163" s="35" t="s">
        <v>8992</v>
      </c>
      <c r="E163" s="18" t="s">
        <v>88</v>
      </c>
      <c r="F163" s="20"/>
      <c r="G163" s="19"/>
      <c r="H163" s="19"/>
      <c r="I163" s="7"/>
      <c r="J163" s="19"/>
      <c r="K163" s="19"/>
      <c r="L163" s="46"/>
      <c r="M163" s="32"/>
      <c r="U163" s="32"/>
      <c r="V163" s="30"/>
      <c r="W163" s="30"/>
    </row>
    <row r="164" spans="1:23" ht="39" x14ac:dyDescent="0.35">
      <c r="A164" s="33">
        <v>163</v>
      </c>
      <c r="B164" s="9" t="s">
        <v>8990</v>
      </c>
      <c r="C164" s="37" t="s">
        <v>8991</v>
      </c>
      <c r="D164" s="37" t="s">
        <v>8991</v>
      </c>
      <c r="E164" s="9" t="s">
        <v>8990</v>
      </c>
      <c r="F164" s="15"/>
      <c r="G164" s="10"/>
      <c r="H164" s="10"/>
      <c r="I164" s="7"/>
      <c r="J164" s="10"/>
      <c r="K164" s="10"/>
      <c r="L164" s="47"/>
      <c r="M164" s="32"/>
      <c r="U164" s="32"/>
      <c r="V164" s="16" t="s">
        <v>8476</v>
      </c>
      <c r="W164" s="30">
        <v>6</v>
      </c>
    </row>
    <row r="165" spans="1:23" x14ac:dyDescent="0.35">
      <c r="A165" s="33">
        <v>164</v>
      </c>
      <c r="B165" s="9" t="s">
        <v>7827</v>
      </c>
      <c r="C165" s="37" t="s">
        <v>8989</v>
      </c>
      <c r="D165" s="37" t="s">
        <v>8989</v>
      </c>
      <c r="E165" s="9" t="s">
        <v>7827</v>
      </c>
      <c r="F165" s="15"/>
      <c r="G165" s="10"/>
      <c r="H165" s="10"/>
      <c r="I165" s="7"/>
      <c r="J165" s="10"/>
      <c r="K165" s="10"/>
      <c r="L165" s="47"/>
      <c r="M165" s="32"/>
      <c r="U165" s="32"/>
      <c r="V165" s="30"/>
      <c r="W165" s="30"/>
    </row>
    <row r="166" spans="1:23" x14ac:dyDescent="0.35">
      <c r="A166" s="33">
        <v>165</v>
      </c>
      <c r="B166" s="18" t="s">
        <v>8987</v>
      </c>
      <c r="C166" s="35" t="s">
        <v>8988</v>
      </c>
      <c r="D166" s="35" t="s">
        <v>8988</v>
      </c>
      <c r="E166" s="18" t="s">
        <v>8987</v>
      </c>
      <c r="F166" s="20"/>
      <c r="G166" s="19"/>
      <c r="H166" s="19"/>
      <c r="I166" s="7" t="s">
        <v>34</v>
      </c>
      <c r="J166" s="19"/>
      <c r="K166" s="19"/>
      <c r="L166" s="46"/>
      <c r="M166" s="32"/>
      <c r="U166" s="32"/>
      <c r="V166" s="30"/>
      <c r="W166" s="30"/>
    </row>
    <row r="167" spans="1:23" ht="26" x14ac:dyDescent="0.35">
      <c r="A167" s="33">
        <v>166</v>
      </c>
      <c r="B167" s="21" t="s">
        <v>8985</v>
      </c>
      <c r="C167" s="29" t="s">
        <v>8986</v>
      </c>
      <c r="D167" s="29" t="s">
        <v>8986</v>
      </c>
      <c r="E167" s="21" t="s">
        <v>8985</v>
      </c>
      <c r="F167" s="16"/>
      <c r="G167" s="7"/>
      <c r="H167" s="7"/>
      <c r="I167" s="7" t="s">
        <v>34</v>
      </c>
      <c r="J167" s="7"/>
      <c r="K167" s="7"/>
      <c r="L167" s="45"/>
      <c r="M167" s="30" t="s">
        <v>34</v>
      </c>
      <c r="N167" s="29" t="s">
        <v>34</v>
      </c>
      <c r="O167" s="29" t="s">
        <v>34</v>
      </c>
      <c r="P167" s="29" t="s">
        <v>34</v>
      </c>
      <c r="Q167" s="29" t="s">
        <v>34</v>
      </c>
      <c r="R167" s="29" t="s">
        <v>34</v>
      </c>
      <c r="S167" s="29" t="s">
        <v>34</v>
      </c>
      <c r="U167" s="30">
        <v>1</v>
      </c>
      <c r="V167" s="30"/>
      <c r="W167" s="30"/>
    </row>
    <row r="168" spans="1:23" ht="26" x14ac:dyDescent="0.35">
      <c r="A168" s="33">
        <v>167</v>
      </c>
      <c r="B168" s="21" t="s">
        <v>8983</v>
      </c>
      <c r="C168" s="29" t="s">
        <v>8984</v>
      </c>
      <c r="D168" s="29" t="s">
        <v>8984</v>
      </c>
      <c r="E168" s="21" t="s">
        <v>8983</v>
      </c>
      <c r="F168" s="16"/>
      <c r="G168" s="7"/>
      <c r="H168" s="7"/>
      <c r="I168" s="7" t="s">
        <v>34</v>
      </c>
      <c r="J168" s="7"/>
      <c r="K168" s="7"/>
      <c r="L168" s="45"/>
      <c r="M168" s="30" t="s">
        <v>34</v>
      </c>
      <c r="N168" s="29" t="s">
        <v>34</v>
      </c>
      <c r="O168" s="29" t="s">
        <v>34</v>
      </c>
      <c r="P168" s="29" t="s">
        <v>34</v>
      </c>
      <c r="Q168" s="29" t="s">
        <v>34</v>
      </c>
      <c r="R168" s="29" t="s">
        <v>34</v>
      </c>
      <c r="S168" s="29" t="s">
        <v>34</v>
      </c>
      <c r="U168" s="30">
        <v>1</v>
      </c>
      <c r="V168" s="30"/>
      <c r="W168" s="30"/>
    </row>
    <row r="169" spans="1:23" x14ac:dyDescent="0.35">
      <c r="A169" s="33">
        <v>168</v>
      </c>
      <c r="B169" s="21" t="s">
        <v>8981</v>
      </c>
      <c r="C169" s="29" t="s">
        <v>8982</v>
      </c>
      <c r="D169" s="29" t="s">
        <v>8982</v>
      </c>
      <c r="E169" s="21" t="s">
        <v>8981</v>
      </c>
      <c r="F169" s="16"/>
      <c r="G169" s="7"/>
      <c r="H169" s="7"/>
      <c r="I169" s="7" t="s">
        <v>34</v>
      </c>
      <c r="J169" s="7"/>
      <c r="K169" s="7"/>
      <c r="L169" s="45"/>
      <c r="M169" s="30" t="s">
        <v>34</v>
      </c>
      <c r="N169" s="29" t="s">
        <v>34</v>
      </c>
      <c r="O169" s="29" t="s">
        <v>34</v>
      </c>
      <c r="P169" s="29" t="s">
        <v>34</v>
      </c>
      <c r="Q169" s="29" t="s">
        <v>34</v>
      </c>
      <c r="R169" s="29" t="s">
        <v>34</v>
      </c>
      <c r="S169" s="29" t="s">
        <v>34</v>
      </c>
      <c r="U169" s="30">
        <v>1</v>
      </c>
      <c r="V169" s="30"/>
      <c r="W169" s="30"/>
    </row>
    <row r="170" spans="1:23" x14ac:dyDescent="0.35">
      <c r="A170" s="33">
        <v>169</v>
      </c>
      <c r="B170" s="21" t="s">
        <v>8979</v>
      </c>
      <c r="C170" s="29" t="s">
        <v>8980</v>
      </c>
      <c r="D170" s="29" t="s">
        <v>8980</v>
      </c>
      <c r="E170" s="21" t="s">
        <v>8979</v>
      </c>
      <c r="F170" s="16"/>
      <c r="G170" s="7"/>
      <c r="H170" s="7"/>
      <c r="I170" s="7" t="s">
        <v>34</v>
      </c>
      <c r="J170" s="7"/>
      <c r="K170" s="7"/>
      <c r="L170" s="45"/>
      <c r="M170" s="30" t="s">
        <v>34</v>
      </c>
      <c r="N170" s="29" t="s">
        <v>34</v>
      </c>
      <c r="O170" s="29" t="s">
        <v>34</v>
      </c>
      <c r="P170" s="29" t="s">
        <v>34</v>
      </c>
      <c r="Q170" s="29" t="s">
        <v>34</v>
      </c>
      <c r="R170" s="29" t="s">
        <v>34</v>
      </c>
      <c r="U170" s="32"/>
      <c r="V170" s="30"/>
      <c r="W170" s="30"/>
    </row>
    <row r="171" spans="1:23" x14ac:dyDescent="0.35">
      <c r="A171" s="33">
        <v>170</v>
      </c>
      <c r="B171" s="18" t="s">
        <v>88</v>
      </c>
      <c r="C171" s="35" t="s">
        <v>8978</v>
      </c>
      <c r="D171" s="35" t="s">
        <v>8978</v>
      </c>
      <c r="E171" s="18" t="s">
        <v>88</v>
      </c>
      <c r="F171" s="20"/>
      <c r="G171" s="19"/>
      <c r="H171" s="19"/>
      <c r="I171" s="7"/>
      <c r="J171" s="19"/>
      <c r="K171" s="19"/>
      <c r="L171" s="46"/>
      <c r="M171" s="32"/>
      <c r="U171" s="32"/>
      <c r="V171" s="30"/>
      <c r="W171" s="30"/>
    </row>
    <row r="172" spans="1:23" x14ac:dyDescent="0.35">
      <c r="A172" s="33">
        <v>171</v>
      </c>
      <c r="B172" s="18" t="s">
        <v>8976</v>
      </c>
      <c r="C172" s="35" t="s">
        <v>8977</v>
      </c>
      <c r="D172" s="35" t="s">
        <v>8977</v>
      </c>
      <c r="E172" s="18" t="s">
        <v>8976</v>
      </c>
      <c r="F172" s="20"/>
      <c r="G172" s="19"/>
      <c r="H172" s="19"/>
      <c r="I172" s="7"/>
      <c r="J172" s="19"/>
      <c r="K172" s="19"/>
      <c r="L172" s="46"/>
      <c r="M172" s="32"/>
      <c r="U172" s="32"/>
      <c r="V172" s="30"/>
      <c r="W172" s="30"/>
    </row>
    <row r="173" spans="1:23" x14ac:dyDescent="0.35">
      <c r="A173" s="33">
        <v>172</v>
      </c>
      <c r="B173" s="21" t="s">
        <v>8974</v>
      </c>
      <c r="C173" s="29" t="s">
        <v>8975</v>
      </c>
      <c r="D173" s="29" t="s">
        <v>8975</v>
      </c>
      <c r="E173" s="21" t="s">
        <v>8974</v>
      </c>
      <c r="F173" s="16"/>
      <c r="G173" s="7"/>
      <c r="H173" s="7"/>
      <c r="I173" s="7" t="s">
        <v>34</v>
      </c>
      <c r="J173" s="7"/>
      <c r="K173" s="7"/>
      <c r="L173" s="45"/>
      <c r="M173" s="30" t="s">
        <v>34</v>
      </c>
      <c r="N173" s="29" t="s">
        <v>34</v>
      </c>
      <c r="O173" s="29" t="s">
        <v>34</v>
      </c>
      <c r="P173" s="29" t="s">
        <v>34</v>
      </c>
      <c r="Q173" s="29" t="s">
        <v>34</v>
      </c>
      <c r="R173" s="29" t="s">
        <v>34</v>
      </c>
      <c r="S173" s="29" t="s">
        <v>34</v>
      </c>
      <c r="U173" s="30">
        <v>1</v>
      </c>
      <c r="V173" s="30"/>
      <c r="W173" s="30"/>
    </row>
    <row r="174" spans="1:23" x14ac:dyDescent="0.35">
      <c r="A174" s="33">
        <v>173</v>
      </c>
      <c r="B174" s="21" t="s">
        <v>8972</v>
      </c>
      <c r="C174" s="29" t="s">
        <v>8973</v>
      </c>
      <c r="D174" s="29" t="s">
        <v>8973</v>
      </c>
      <c r="E174" s="21" t="s">
        <v>8972</v>
      </c>
      <c r="F174" s="16"/>
      <c r="G174" s="7"/>
      <c r="H174" s="7"/>
      <c r="I174" s="7" t="s">
        <v>34</v>
      </c>
      <c r="J174" s="7"/>
      <c r="K174" s="7"/>
      <c r="L174" s="45"/>
      <c r="M174" s="30" t="s">
        <v>34</v>
      </c>
      <c r="N174" s="29" t="s">
        <v>34</v>
      </c>
      <c r="O174" s="29" t="s">
        <v>34</v>
      </c>
      <c r="P174" s="29" t="s">
        <v>34</v>
      </c>
      <c r="Q174" s="29" t="s">
        <v>34</v>
      </c>
      <c r="R174" s="29" t="s">
        <v>34</v>
      </c>
      <c r="S174" s="29" t="s">
        <v>34</v>
      </c>
      <c r="U174" s="30">
        <v>1</v>
      </c>
      <c r="V174" s="30"/>
      <c r="W174" s="30"/>
    </row>
    <row r="175" spans="1:23" ht="26" x14ac:dyDescent="0.35">
      <c r="A175" s="33">
        <v>174</v>
      </c>
      <c r="B175" s="21" t="s">
        <v>8970</v>
      </c>
      <c r="C175" s="29" t="s">
        <v>8971</v>
      </c>
      <c r="D175" s="29" t="s">
        <v>8971</v>
      </c>
      <c r="E175" s="21" t="s">
        <v>8970</v>
      </c>
      <c r="F175" s="16"/>
      <c r="G175" s="7"/>
      <c r="H175" s="7"/>
      <c r="I175" s="7" t="s">
        <v>34</v>
      </c>
      <c r="J175" s="7"/>
      <c r="K175" s="7"/>
      <c r="L175" s="45"/>
      <c r="M175" s="30" t="s">
        <v>34</v>
      </c>
      <c r="N175" s="29" t="s">
        <v>34</v>
      </c>
      <c r="O175" s="29" t="s">
        <v>34</v>
      </c>
      <c r="P175" s="29" t="s">
        <v>34</v>
      </c>
      <c r="Q175" s="29" t="s">
        <v>34</v>
      </c>
      <c r="R175" s="29" t="s">
        <v>34</v>
      </c>
      <c r="S175" s="29" t="s">
        <v>34</v>
      </c>
      <c r="U175" s="30">
        <v>1</v>
      </c>
      <c r="V175" s="30"/>
      <c r="W175" s="30"/>
    </row>
    <row r="176" spans="1:23" ht="26" x14ac:dyDescent="0.35">
      <c r="A176" s="33">
        <v>175</v>
      </c>
      <c r="B176" s="21" t="s">
        <v>8968</v>
      </c>
      <c r="C176" s="29" t="s">
        <v>8969</v>
      </c>
      <c r="D176" s="29" t="s">
        <v>8969</v>
      </c>
      <c r="E176" s="21" t="s">
        <v>8968</v>
      </c>
      <c r="F176" s="16"/>
      <c r="G176" s="7"/>
      <c r="H176" s="7"/>
      <c r="I176" s="7" t="s">
        <v>34</v>
      </c>
      <c r="J176" s="7"/>
      <c r="K176" s="7"/>
      <c r="L176" s="45"/>
      <c r="M176" s="30" t="s">
        <v>34</v>
      </c>
      <c r="N176" s="29" t="s">
        <v>34</v>
      </c>
      <c r="O176" s="29" t="s">
        <v>34</v>
      </c>
      <c r="P176" s="29" t="s">
        <v>34</v>
      </c>
      <c r="Q176" s="29" t="s">
        <v>34</v>
      </c>
      <c r="R176" s="29" t="s">
        <v>34</v>
      </c>
      <c r="S176" s="29" t="s">
        <v>34</v>
      </c>
      <c r="U176" s="30">
        <v>1</v>
      </c>
      <c r="V176" s="30"/>
      <c r="W176" s="30"/>
    </row>
    <row r="177" spans="1:23" ht="26" x14ac:dyDescent="0.35">
      <c r="A177" s="33">
        <v>176</v>
      </c>
      <c r="B177" s="21" t="s">
        <v>8966</v>
      </c>
      <c r="C177" s="29" t="s">
        <v>8967</v>
      </c>
      <c r="D177" s="29" t="s">
        <v>8967</v>
      </c>
      <c r="E177" s="21" t="s">
        <v>8966</v>
      </c>
      <c r="F177" s="16"/>
      <c r="G177" s="7"/>
      <c r="H177" s="7"/>
      <c r="I177" s="7" t="s">
        <v>34</v>
      </c>
      <c r="J177" s="7"/>
      <c r="K177" s="7"/>
      <c r="L177" s="45"/>
      <c r="M177" s="30" t="s">
        <v>34</v>
      </c>
      <c r="N177" s="29" t="s">
        <v>34</v>
      </c>
      <c r="O177" s="29" t="s">
        <v>34</v>
      </c>
      <c r="P177" s="29" t="s">
        <v>34</v>
      </c>
      <c r="Q177" s="29" t="s">
        <v>34</v>
      </c>
      <c r="R177" s="29" t="s">
        <v>34</v>
      </c>
      <c r="S177" s="29" t="s">
        <v>34</v>
      </c>
      <c r="U177" s="30">
        <v>1</v>
      </c>
      <c r="V177" s="30"/>
      <c r="W177" s="30"/>
    </row>
    <row r="178" spans="1:23" ht="26" x14ac:dyDescent="0.35">
      <c r="A178" s="33">
        <v>177</v>
      </c>
      <c r="B178" s="21" t="s">
        <v>8964</v>
      </c>
      <c r="C178" s="29" t="s">
        <v>8965</v>
      </c>
      <c r="D178" s="29" t="s">
        <v>8965</v>
      </c>
      <c r="E178" s="21" t="s">
        <v>8964</v>
      </c>
      <c r="F178" s="16"/>
      <c r="G178" s="7"/>
      <c r="H178" s="7"/>
      <c r="I178" s="7" t="s">
        <v>34</v>
      </c>
      <c r="J178" s="7"/>
      <c r="K178" s="7"/>
      <c r="L178" s="45"/>
      <c r="M178" s="30" t="s">
        <v>34</v>
      </c>
      <c r="N178" s="29" t="s">
        <v>34</v>
      </c>
      <c r="O178" s="29" t="s">
        <v>34</v>
      </c>
      <c r="P178" s="29" t="s">
        <v>34</v>
      </c>
      <c r="Q178" s="29" t="s">
        <v>34</v>
      </c>
      <c r="R178" s="29" t="s">
        <v>34</v>
      </c>
      <c r="S178" s="29" t="s">
        <v>34</v>
      </c>
      <c r="T178" s="29">
        <v>1</v>
      </c>
      <c r="U178" s="32"/>
      <c r="V178" s="30"/>
      <c r="W178" s="30"/>
    </row>
    <row r="179" spans="1:23" x14ac:dyDescent="0.35">
      <c r="A179" s="33">
        <v>178</v>
      </c>
      <c r="B179" s="9" t="s">
        <v>8962</v>
      </c>
      <c r="C179" s="37" t="s">
        <v>8963</v>
      </c>
      <c r="D179" s="37" t="s">
        <v>8963</v>
      </c>
      <c r="E179" s="9" t="s">
        <v>8962</v>
      </c>
      <c r="F179" s="15"/>
      <c r="G179" s="10"/>
      <c r="H179" s="10"/>
      <c r="I179" s="7"/>
      <c r="J179" s="10"/>
      <c r="K179" s="10"/>
      <c r="L179" s="47"/>
      <c r="M179" s="32"/>
      <c r="U179" s="32"/>
      <c r="V179" s="30"/>
      <c r="W179" s="30"/>
    </row>
    <row r="180" spans="1:23" ht="26" x14ac:dyDescent="0.35">
      <c r="A180" s="33">
        <v>179</v>
      </c>
      <c r="B180" s="18" t="s">
        <v>8960</v>
      </c>
      <c r="C180" s="35" t="s">
        <v>8961</v>
      </c>
      <c r="D180" s="35" t="s">
        <v>8961</v>
      </c>
      <c r="E180" s="18" t="s">
        <v>8960</v>
      </c>
      <c r="F180" s="20"/>
      <c r="G180" s="19"/>
      <c r="H180" s="19"/>
      <c r="I180" s="7"/>
      <c r="J180" s="19"/>
      <c r="K180" s="19"/>
      <c r="L180" s="46"/>
      <c r="M180" s="32"/>
      <c r="U180" s="32"/>
      <c r="V180" s="30"/>
      <c r="W180" s="30"/>
    </row>
    <row r="181" spans="1:23" ht="26" x14ac:dyDescent="0.35">
      <c r="A181" s="33">
        <v>180</v>
      </c>
      <c r="B181" s="21" t="s">
        <v>8958</v>
      </c>
      <c r="C181" s="29" t="s">
        <v>8959</v>
      </c>
      <c r="D181" s="29" t="s">
        <v>8959</v>
      </c>
      <c r="E181" s="21" t="s">
        <v>8958</v>
      </c>
      <c r="F181" s="16"/>
      <c r="G181" s="7"/>
      <c r="H181" s="7"/>
      <c r="I181" s="7" t="s">
        <v>34</v>
      </c>
      <c r="J181" s="7"/>
      <c r="K181" s="7"/>
      <c r="L181" s="45"/>
      <c r="M181" s="30" t="s">
        <v>34</v>
      </c>
      <c r="N181" s="29" t="s">
        <v>34</v>
      </c>
      <c r="O181" s="29" t="s">
        <v>34</v>
      </c>
      <c r="P181" s="29" t="s">
        <v>34</v>
      </c>
      <c r="Q181" s="29" t="s">
        <v>34</v>
      </c>
      <c r="R181" s="29" t="s">
        <v>34</v>
      </c>
      <c r="S181" s="29" t="s">
        <v>34</v>
      </c>
      <c r="U181" s="32"/>
      <c r="V181" s="30"/>
      <c r="W181" s="30"/>
    </row>
    <row r="182" spans="1:23" x14ac:dyDescent="0.35">
      <c r="A182" s="33">
        <v>181</v>
      </c>
      <c r="B182" s="21" t="s">
        <v>8956</v>
      </c>
      <c r="C182" s="29" t="s">
        <v>8957</v>
      </c>
      <c r="D182" s="29" t="s">
        <v>8957</v>
      </c>
      <c r="E182" s="21" t="s">
        <v>8956</v>
      </c>
      <c r="F182" s="16"/>
      <c r="G182" s="7"/>
      <c r="H182" s="7"/>
      <c r="I182" s="7" t="s">
        <v>34</v>
      </c>
      <c r="J182" s="7"/>
      <c r="K182" s="7"/>
      <c r="L182" s="45"/>
      <c r="M182" s="30" t="s">
        <v>34</v>
      </c>
      <c r="N182" s="29" t="s">
        <v>34</v>
      </c>
      <c r="O182" s="29" t="s">
        <v>34</v>
      </c>
      <c r="P182" s="29" t="s">
        <v>34</v>
      </c>
      <c r="Q182" s="29" t="s">
        <v>34</v>
      </c>
      <c r="R182" s="29" t="s">
        <v>34</v>
      </c>
      <c r="S182" s="29" t="s">
        <v>34</v>
      </c>
      <c r="U182" s="32"/>
      <c r="V182" s="30"/>
      <c r="W182" s="30"/>
    </row>
    <row r="183" spans="1:23" x14ac:dyDescent="0.35">
      <c r="A183" s="33">
        <v>182</v>
      </c>
      <c r="B183" s="21" t="s">
        <v>8954</v>
      </c>
      <c r="C183" s="29" t="s">
        <v>8955</v>
      </c>
      <c r="D183" s="29" t="s">
        <v>8955</v>
      </c>
      <c r="E183" s="21" t="s">
        <v>8954</v>
      </c>
      <c r="F183" s="16"/>
      <c r="G183" s="7"/>
      <c r="H183" s="7"/>
      <c r="I183" s="7" t="s">
        <v>34</v>
      </c>
      <c r="J183" s="7"/>
      <c r="K183" s="7"/>
      <c r="L183" s="45"/>
      <c r="M183" s="30" t="s">
        <v>34</v>
      </c>
      <c r="N183" s="29" t="s">
        <v>34</v>
      </c>
      <c r="O183" s="29" t="s">
        <v>34</v>
      </c>
      <c r="P183" s="29" t="s">
        <v>34</v>
      </c>
      <c r="Q183" s="29" t="s">
        <v>34</v>
      </c>
      <c r="R183" s="29" t="s">
        <v>34</v>
      </c>
      <c r="S183" s="29" t="s">
        <v>34</v>
      </c>
      <c r="U183" s="32"/>
      <c r="V183" s="30"/>
      <c r="W183" s="30"/>
    </row>
    <row r="184" spans="1:23" ht="26" x14ac:dyDescent="0.35">
      <c r="A184" s="33">
        <v>183</v>
      </c>
      <c r="B184" s="21" t="s">
        <v>8952</v>
      </c>
      <c r="C184" s="29" t="s">
        <v>8953</v>
      </c>
      <c r="D184" s="29" t="s">
        <v>8953</v>
      </c>
      <c r="E184" s="21" t="s">
        <v>8952</v>
      </c>
      <c r="F184" s="16"/>
      <c r="G184" s="7"/>
      <c r="H184" s="7"/>
      <c r="I184" s="7" t="s">
        <v>34</v>
      </c>
      <c r="J184" s="7"/>
      <c r="K184" s="7"/>
      <c r="L184" s="45"/>
      <c r="M184" s="30" t="s">
        <v>34</v>
      </c>
      <c r="N184" s="29" t="s">
        <v>34</v>
      </c>
      <c r="O184" s="29" t="s">
        <v>34</v>
      </c>
      <c r="P184" s="29" t="s">
        <v>34</v>
      </c>
      <c r="Q184" s="29" t="s">
        <v>34</v>
      </c>
      <c r="R184" s="29" t="s">
        <v>34</v>
      </c>
      <c r="S184" s="29" t="s">
        <v>34</v>
      </c>
      <c r="U184" s="32"/>
      <c r="V184" s="30"/>
      <c r="W184" s="30"/>
    </row>
    <row r="185" spans="1:23" x14ac:dyDescent="0.35">
      <c r="A185" s="33">
        <v>184</v>
      </c>
      <c r="B185" s="21" t="s">
        <v>8950</v>
      </c>
      <c r="C185" s="29" t="s">
        <v>8951</v>
      </c>
      <c r="D185" s="29" t="s">
        <v>8951</v>
      </c>
      <c r="E185" s="21" t="s">
        <v>8950</v>
      </c>
      <c r="F185" s="16"/>
      <c r="G185" s="7"/>
      <c r="H185" s="7"/>
      <c r="I185" s="7" t="s">
        <v>34</v>
      </c>
      <c r="J185" s="7"/>
      <c r="K185" s="7"/>
      <c r="L185" s="45"/>
      <c r="M185" s="30" t="s">
        <v>34</v>
      </c>
      <c r="N185" s="29" t="s">
        <v>34</v>
      </c>
      <c r="O185" s="29" t="s">
        <v>34</v>
      </c>
      <c r="P185" s="29" t="s">
        <v>34</v>
      </c>
      <c r="Q185" s="29" t="s">
        <v>34</v>
      </c>
      <c r="R185" s="29" t="s">
        <v>34</v>
      </c>
      <c r="S185" s="29" t="s">
        <v>34</v>
      </c>
      <c r="U185" s="32"/>
      <c r="V185" s="30"/>
      <c r="W185" s="30"/>
    </row>
    <row r="186" spans="1:23" x14ac:dyDescent="0.35">
      <c r="A186" s="33">
        <v>185</v>
      </c>
      <c r="B186" s="21" t="s">
        <v>8948</v>
      </c>
      <c r="C186" s="29" t="s">
        <v>8949</v>
      </c>
      <c r="D186" s="29" t="s">
        <v>8949</v>
      </c>
      <c r="E186" s="21" t="s">
        <v>8948</v>
      </c>
      <c r="F186" s="16"/>
      <c r="G186" s="7"/>
      <c r="H186" s="7"/>
      <c r="I186" s="7" t="s">
        <v>34</v>
      </c>
      <c r="J186" s="7"/>
      <c r="K186" s="7"/>
      <c r="L186" s="45"/>
      <c r="M186" s="30" t="s">
        <v>34</v>
      </c>
      <c r="N186" s="29" t="s">
        <v>34</v>
      </c>
      <c r="O186" s="29" t="s">
        <v>34</v>
      </c>
      <c r="P186" s="29" t="s">
        <v>34</v>
      </c>
      <c r="Q186" s="29" t="s">
        <v>34</v>
      </c>
      <c r="R186" s="29" t="s">
        <v>34</v>
      </c>
      <c r="S186" s="29" t="s">
        <v>34</v>
      </c>
      <c r="T186" s="29">
        <v>1</v>
      </c>
      <c r="U186" s="32"/>
      <c r="V186" s="30"/>
      <c r="W186" s="30"/>
    </row>
    <row r="187" spans="1:23" x14ac:dyDescent="0.35">
      <c r="A187" s="33">
        <v>186</v>
      </c>
      <c r="B187" s="21" t="s">
        <v>8946</v>
      </c>
      <c r="C187" s="29" t="s">
        <v>8947</v>
      </c>
      <c r="D187" s="29" t="s">
        <v>8947</v>
      </c>
      <c r="E187" s="21" t="s">
        <v>8946</v>
      </c>
      <c r="F187" s="16"/>
      <c r="G187" s="7"/>
      <c r="H187" s="7"/>
      <c r="I187" s="7" t="s">
        <v>34</v>
      </c>
      <c r="J187" s="7"/>
      <c r="K187" s="7"/>
      <c r="L187" s="45"/>
      <c r="M187" s="30" t="s">
        <v>34</v>
      </c>
      <c r="N187" s="29" t="s">
        <v>34</v>
      </c>
      <c r="O187" s="29" t="s">
        <v>34</v>
      </c>
      <c r="P187" s="29" t="s">
        <v>34</v>
      </c>
      <c r="Q187" s="29" t="s">
        <v>34</v>
      </c>
      <c r="R187" s="29" t="s">
        <v>34</v>
      </c>
      <c r="S187" s="29" t="s">
        <v>34</v>
      </c>
      <c r="U187" s="32"/>
      <c r="V187" s="30"/>
      <c r="W187" s="30"/>
    </row>
    <row r="188" spans="1:23" ht="26" x14ac:dyDescent="0.35">
      <c r="A188" s="33">
        <v>187</v>
      </c>
      <c r="B188" s="21" t="s">
        <v>8944</v>
      </c>
      <c r="C188" s="29" t="s">
        <v>8945</v>
      </c>
      <c r="D188" s="29" t="s">
        <v>8945</v>
      </c>
      <c r="E188" s="21" t="s">
        <v>8944</v>
      </c>
      <c r="F188" s="16"/>
      <c r="G188" s="7"/>
      <c r="H188" s="7"/>
      <c r="I188" s="7" t="s">
        <v>34</v>
      </c>
      <c r="J188" s="7"/>
      <c r="K188" s="7"/>
      <c r="L188" s="45"/>
      <c r="M188" s="30" t="s">
        <v>34</v>
      </c>
      <c r="N188" s="29" t="s">
        <v>34</v>
      </c>
      <c r="O188" s="29" t="s">
        <v>34</v>
      </c>
      <c r="P188" s="29" t="s">
        <v>34</v>
      </c>
      <c r="Q188" s="29" t="s">
        <v>34</v>
      </c>
      <c r="R188" s="29" t="s">
        <v>34</v>
      </c>
      <c r="S188" s="29" t="s">
        <v>34</v>
      </c>
      <c r="U188" s="32"/>
      <c r="V188" s="30"/>
      <c r="W188" s="30"/>
    </row>
    <row r="189" spans="1:23" ht="26" x14ac:dyDescent="0.35">
      <c r="A189" s="33">
        <v>188</v>
      </c>
      <c r="B189" s="21" t="s">
        <v>8942</v>
      </c>
      <c r="C189" s="29" t="s">
        <v>8943</v>
      </c>
      <c r="D189" s="29" t="s">
        <v>8943</v>
      </c>
      <c r="E189" s="21" t="s">
        <v>8942</v>
      </c>
      <c r="F189" s="16"/>
      <c r="G189" s="7"/>
      <c r="H189" s="7"/>
      <c r="I189" s="7" t="s">
        <v>34</v>
      </c>
      <c r="J189" s="7"/>
      <c r="K189" s="7"/>
      <c r="L189" s="45"/>
      <c r="M189" s="30" t="s">
        <v>34</v>
      </c>
      <c r="N189" s="29" t="s">
        <v>34</v>
      </c>
      <c r="O189" s="29" t="s">
        <v>34</v>
      </c>
      <c r="P189" s="29" t="s">
        <v>34</v>
      </c>
      <c r="Q189" s="29" t="s">
        <v>34</v>
      </c>
      <c r="R189" s="29" t="s">
        <v>34</v>
      </c>
      <c r="S189" s="29" t="s">
        <v>34</v>
      </c>
      <c r="T189" s="29">
        <v>1</v>
      </c>
      <c r="U189" s="32"/>
      <c r="V189" s="30"/>
      <c r="W189" s="30"/>
    </row>
    <row r="190" spans="1:23" x14ac:dyDescent="0.35">
      <c r="A190" s="33">
        <v>189</v>
      </c>
      <c r="B190" s="21" t="s">
        <v>8940</v>
      </c>
      <c r="C190" s="29" t="s">
        <v>8941</v>
      </c>
      <c r="D190" s="29" t="s">
        <v>8941</v>
      </c>
      <c r="E190" s="21" t="s">
        <v>8940</v>
      </c>
      <c r="F190" s="16"/>
      <c r="G190" s="7"/>
      <c r="H190" s="7"/>
      <c r="I190" s="7" t="s">
        <v>34</v>
      </c>
      <c r="J190" s="7"/>
      <c r="K190" s="7"/>
      <c r="L190" s="45"/>
      <c r="M190" s="30" t="s">
        <v>34</v>
      </c>
      <c r="N190" s="29" t="s">
        <v>34</v>
      </c>
      <c r="O190" s="29" t="s">
        <v>34</v>
      </c>
      <c r="P190" s="29" t="s">
        <v>34</v>
      </c>
      <c r="Q190" s="29" t="s">
        <v>34</v>
      </c>
      <c r="R190" s="29" t="s">
        <v>34</v>
      </c>
      <c r="S190" s="29" t="s">
        <v>34</v>
      </c>
      <c r="U190" s="32"/>
      <c r="V190" s="30"/>
      <c r="W190" s="30"/>
    </row>
    <row r="191" spans="1:23" x14ac:dyDescent="0.35">
      <c r="A191" s="33">
        <v>190</v>
      </c>
      <c r="B191" s="21" t="s">
        <v>8938</v>
      </c>
      <c r="C191" s="29" t="s">
        <v>8939</v>
      </c>
      <c r="D191" s="29" t="s">
        <v>8939</v>
      </c>
      <c r="E191" s="21" t="s">
        <v>8938</v>
      </c>
      <c r="F191" s="16"/>
      <c r="G191" s="7"/>
      <c r="H191" s="7"/>
      <c r="I191" s="7" t="s">
        <v>34</v>
      </c>
      <c r="J191" s="7"/>
      <c r="K191" s="7"/>
      <c r="L191" s="45"/>
      <c r="M191" s="30" t="s">
        <v>34</v>
      </c>
      <c r="N191" s="29" t="s">
        <v>34</v>
      </c>
      <c r="O191" s="29" t="s">
        <v>34</v>
      </c>
      <c r="P191" s="29" t="s">
        <v>34</v>
      </c>
      <c r="Q191" s="29" t="s">
        <v>34</v>
      </c>
      <c r="R191" s="29" t="s">
        <v>34</v>
      </c>
      <c r="S191" s="29" t="s">
        <v>34</v>
      </c>
      <c r="U191" s="32"/>
      <c r="V191" s="30"/>
      <c r="W191" s="30"/>
    </row>
    <row r="192" spans="1:23" ht="26" x14ac:dyDescent="0.35">
      <c r="A192" s="33">
        <v>191</v>
      </c>
      <c r="B192" s="21" t="s">
        <v>8936</v>
      </c>
      <c r="C192" s="29" t="s">
        <v>8937</v>
      </c>
      <c r="D192" s="29" t="s">
        <v>8937</v>
      </c>
      <c r="E192" s="21" t="s">
        <v>8936</v>
      </c>
      <c r="F192" s="16"/>
      <c r="G192" s="7"/>
      <c r="H192" s="7"/>
      <c r="I192" s="7" t="s">
        <v>34</v>
      </c>
      <c r="J192" s="7"/>
      <c r="K192" s="7"/>
      <c r="L192" s="45"/>
      <c r="M192" s="30" t="s">
        <v>34</v>
      </c>
      <c r="N192" s="29" t="s">
        <v>34</v>
      </c>
      <c r="O192" s="29" t="s">
        <v>34</v>
      </c>
      <c r="P192" s="29" t="s">
        <v>34</v>
      </c>
      <c r="Q192" s="29" t="s">
        <v>34</v>
      </c>
      <c r="R192" s="29" t="s">
        <v>34</v>
      </c>
      <c r="S192" s="29" t="s">
        <v>34</v>
      </c>
      <c r="U192" s="32"/>
      <c r="V192" s="30"/>
      <c r="W192" s="30"/>
    </row>
    <row r="193" spans="1:23" ht="26" x14ac:dyDescent="0.35">
      <c r="A193" s="33">
        <v>192</v>
      </c>
      <c r="B193" s="21" t="s">
        <v>8935</v>
      </c>
      <c r="C193" s="29" t="s">
        <v>8934</v>
      </c>
      <c r="D193" s="29" t="s">
        <v>8934</v>
      </c>
      <c r="E193" s="21" t="s">
        <v>8933</v>
      </c>
      <c r="F193" s="16"/>
      <c r="G193" s="7"/>
      <c r="H193" s="7"/>
      <c r="I193" s="7"/>
      <c r="J193" s="7" t="s">
        <v>34</v>
      </c>
      <c r="K193" s="7"/>
      <c r="L193" s="45"/>
      <c r="M193" s="30" t="s">
        <v>34</v>
      </c>
      <c r="N193" s="29" t="s">
        <v>34</v>
      </c>
      <c r="O193" s="29" t="s">
        <v>34</v>
      </c>
      <c r="P193" s="29" t="s">
        <v>34</v>
      </c>
      <c r="Q193" s="29" t="s">
        <v>34</v>
      </c>
      <c r="R193" s="29" t="s">
        <v>34</v>
      </c>
      <c r="S193" s="29" t="s">
        <v>34</v>
      </c>
      <c r="U193" s="32"/>
      <c r="V193" s="30"/>
      <c r="W193" s="30"/>
    </row>
    <row r="194" spans="1:23" ht="26" x14ac:dyDescent="0.35">
      <c r="A194" s="33">
        <v>193</v>
      </c>
      <c r="B194" s="21" t="s">
        <v>8931</v>
      </c>
      <c r="C194" s="29" t="s">
        <v>8932</v>
      </c>
      <c r="D194" s="29" t="s">
        <v>8932</v>
      </c>
      <c r="E194" s="21" t="s">
        <v>8931</v>
      </c>
      <c r="F194" s="16"/>
      <c r="G194" s="7"/>
      <c r="H194" s="7"/>
      <c r="I194" s="7" t="s">
        <v>34</v>
      </c>
      <c r="J194" s="7"/>
      <c r="K194" s="7"/>
      <c r="L194" s="45"/>
      <c r="M194" s="30" t="s">
        <v>34</v>
      </c>
      <c r="N194" s="29" t="s">
        <v>34</v>
      </c>
      <c r="O194" s="29" t="s">
        <v>34</v>
      </c>
      <c r="P194" s="29" t="s">
        <v>34</v>
      </c>
      <c r="Q194" s="29" t="s">
        <v>34</v>
      </c>
      <c r="R194" s="29" t="s">
        <v>34</v>
      </c>
      <c r="S194" s="29" t="s">
        <v>34</v>
      </c>
      <c r="T194" s="29">
        <v>1</v>
      </c>
      <c r="U194" s="32"/>
      <c r="V194" s="30"/>
      <c r="W194" s="30"/>
    </row>
    <row r="195" spans="1:23" x14ac:dyDescent="0.35">
      <c r="A195" s="33">
        <v>194</v>
      </c>
      <c r="B195" s="9" t="s">
        <v>8929</v>
      </c>
      <c r="C195" s="37" t="s">
        <v>8930</v>
      </c>
      <c r="D195" s="37" t="s">
        <v>8930</v>
      </c>
      <c r="E195" s="9" t="s">
        <v>8929</v>
      </c>
      <c r="F195" s="15"/>
      <c r="G195" s="10"/>
      <c r="H195" s="10"/>
      <c r="I195" s="7"/>
      <c r="J195" s="10"/>
      <c r="K195" s="10"/>
      <c r="L195" s="47"/>
      <c r="M195" s="32"/>
      <c r="U195" s="32"/>
      <c r="V195" s="30"/>
      <c r="W195" s="30"/>
    </row>
    <row r="196" spans="1:23" x14ac:dyDescent="0.35">
      <c r="A196" s="33">
        <v>195</v>
      </c>
      <c r="B196" s="18" t="s">
        <v>8927</v>
      </c>
      <c r="C196" s="35" t="s">
        <v>8928</v>
      </c>
      <c r="D196" s="35" t="s">
        <v>8928</v>
      </c>
      <c r="E196" s="18" t="s">
        <v>8927</v>
      </c>
      <c r="F196" s="20"/>
      <c r="G196" s="19"/>
      <c r="H196" s="19"/>
      <c r="I196" s="7"/>
      <c r="J196" s="19"/>
      <c r="K196" s="19"/>
      <c r="L196" s="46"/>
      <c r="M196" s="32"/>
      <c r="U196" s="32"/>
      <c r="V196" s="30"/>
      <c r="W196" s="30"/>
    </row>
    <row r="197" spans="1:23" ht="26" x14ac:dyDescent="0.35">
      <c r="A197" s="33">
        <v>196</v>
      </c>
      <c r="B197" s="21" t="s">
        <v>8925</v>
      </c>
      <c r="C197" s="29" t="s">
        <v>8926</v>
      </c>
      <c r="D197" s="29" t="s">
        <v>8926</v>
      </c>
      <c r="E197" s="21" t="s">
        <v>8925</v>
      </c>
      <c r="F197" s="16"/>
      <c r="G197" s="7"/>
      <c r="H197" s="7"/>
      <c r="I197" s="7" t="s">
        <v>34</v>
      </c>
      <c r="J197" s="7"/>
      <c r="K197" s="7"/>
      <c r="L197" s="45"/>
      <c r="M197" s="30" t="s">
        <v>34</v>
      </c>
      <c r="N197" s="29" t="s">
        <v>34</v>
      </c>
      <c r="O197" s="29" t="s">
        <v>34</v>
      </c>
      <c r="P197" s="29" t="s">
        <v>34</v>
      </c>
      <c r="Q197" s="29" t="s">
        <v>34</v>
      </c>
      <c r="R197" s="29" t="s">
        <v>34</v>
      </c>
      <c r="S197" s="29" t="s">
        <v>34</v>
      </c>
      <c r="U197" s="32"/>
      <c r="V197" s="30"/>
      <c r="W197" s="30"/>
    </row>
    <row r="198" spans="1:23" ht="26" x14ac:dyDescent="0.35">
      <c r="A198" s="33">
        <v>197</v>
      </c>
      <c r="B198" s="21" t="s">
        <v>8923</v>
      </c>
      <c r="C198" s="29" t="s">
        <v>8924</v>
      </c>
      <c r="D198" s="29" t="s">
        <v>8924</v>
      </c>
      <c r="E198" s="21" t="s">
        <v>8923</v>
      </c>
      <c r="F198" s="16"/>
      <c r="G198" s="7"/>
      <c r="H198" s="7"/>
      <c r="I198" s="7" t="s">
        <v>34</v>
      </c>
      <c r="J198" s="7"/>
      <c r="K198" s="7"/>
      <c r="L198" s="45"/>
      <c r="M198" s="30" t="s">
        <v>34</v>
      </c>
      <c r="N198" s="29" t="s">
        <v>34</v>
      </c>
      <c r="O198" s="29" t="s">
        <v>34</v>
      </c>
      <c r="P198" s="29" t="s">
        <v>34</v>
      </c>
      <c r="Q198" s="29" t="s">
        <v>34</v>
      </c>
      <c r="R198" s="29" t="s">
        <v>34</v>
      </c>
      <c r="S198" s="29" t="s">
        <v>34</v>
      </c>
      <c r="U198" s="32"/>
      <c r="V198" s="30"/>
      <c r="W198" s="30"/>
    </row>
    <row r="199" spans="1:23" ht="26" x14ac:dyDescent="0.35">
      <c r="A199" s="33">
        <v>198</v>
      </c>
      <c r="B199" s="21" t="s">
        <v>8921</v>
      </c>
      <c r="C199" s="29" t="s">
        <v>8922</v>
      </c>
      <c r="D199" s="29" t="s">
        <v>8922</v>
      </c>
      <c r="E199" s="21" t="s">
        <v>8921</v>
      </c>
      <c r="F199" s="16"/>
      <c r="G199" s="7"/>
      <c r="H199" s="7"/>
      <c r="I199" s="7" t="s">
        <v>34</v>
      </c>
      <c r="J199" s="7"/>
      <c r="K199" s="7"/>
      <c r="L199" s="45"/>
      <c r="M199" s="30" t="s">
        <v>34</v>
      </c>
      <c r="N199" s="29" t="s">
        <v>34</v>
      </c>
      <c r="O199" s="29" t="s">
        <v>34</v>
      </c>
      <c r="P199" s="29" t="s">
        <v>34</v>
      </c>
      <c r="Q199" s="29" t="s">
        <v>34</v>
      </c>
      <c r="R199" s="29" t="s">
        <v>34</v>
      </c>
      <c r="S199" s="29" t="s">
        <v>34</v>
      </c>
      <c r="U199" s="32"/>
      <c r="V199" s="30"/>
      <c r="W199" s="30"/>
    </row>
    <row r="200" spans="1:23" ht="26" x14ac:dyDescent="0.35">
      <c r="A200" s="33">
        <v>199</v>
      </c>
      <c r="B200" s="21" t="s">
        <v>8919</v>
      </c>
      <c r="C200" s="29" t="s">
        <v>8920</v>
      </c>
      <c r="D200" s="29" t="s">
        <v>8920</v>
      </c>
      <c r="E200" s="21" t="s">
        <v>8919</v>
      </c>
      <c r="F200" s="16"/>
      <c r="G200" s="7"/>
      <c r="H200" s="7"/>
      <c r="I200" s="7" t="s">
        <v>34</v>
      </c>
      <c r="J200" s="7"/>
      <c r="K200" s="7"/>
      <c r="L200" s="45"/>
      <c r="M200" s="30" t="s">
        <v>34</v>
      </c>
      <c r="N200" s="29" t="s">
        <v>34</v>
      </c>
      <c r="O200" s="29" t="s">
        <v>34</v>
      </c>
      <c r="P200" s="29" t="s">
        <v>34</v>
      </c>
      <c r="Q200" s="29" t="s">
        <v>34</v>
      </c>
      <c r="R200" s="29" t="s">
        <v>34</v>
      </c>
      <c r="S200" s="29" t="s">
        <v>34</v>
      </c>
      <c r="U200" s="32"/>
      <c r="V200" s="30"/>
      <c r="W200" s="30"/>
    </row>
    <row r="201" spans="1:23" ht="26" x14ac:dyDescent="0.35">
      <c r="A201" s="33">
        <v>200</v>
      </c>
      <c r="B201" s="21" t="s">
        <v>8917</v>
      </c>
      <c r="C201" s="29" t="s">
        <v>8918</v>
      </c>
      <c r="D201" s="29" t="s">
        <v>8918</v>
      </c>
      <c r="E201" s="21" t="s">
        <v>8917</v>
      </c>
      <c r="F201" s="16"/>
      <c r="G201" s="7"/>
      <c r="H201" s="7"/>
      <c r="I201" s="7" t="s">
        <v>34</v>
      </c>
      <c r="J201" s="7"/>
      <c r="K201" s="7"/>
      <c r="L201" s="45"/>
      <c r="M201" s="30" t="s">
        <v>34</v>
      </c>
      <c r="N201" s="29" t="s">
        <v>34</v>
      </c>
      <c r="O201" s="29" t="s">
        <v>34</v>
      </c>
      <c r="P201" s="29" t="s">
        <v>34</v>
      </c>
      <c r="Q201" s="29" t="s">
        <v>34</v>
      </c>
      <c r="R201" s="29" t="s">
        <v>34</v>
      </c>
      <c r="S201" s="29" t="s">
        <v>34</v>
      </c>
      <c r="U201" s="32"/>
      <c r="V201" s="30"/>
      <c r="W201" s="30"/>
    </row>
    <row r="202" spans="1:23" ht="39" x14ac:dyDescent="0.35">
      <c r="A202" s="33">
        <v>201</v>
      </c>
      <c r="B202" s="21" t="s">
        <v>8915</v>
      </c>
      <c r="C202" s="29" t="s">
        <v>8916</v>
      </c>
      <c r="D202" s="29" t="s">
        <v>8916</v>
      </c>
      <c r="E202" s="21" t="s">
        <v>8915</v>
      </c>
      <c r="F202" s="16"/>
      <c r="G202" s="7"/>
      <c r="H202" s="7"/>
      <c r="I202" s="7" t="s">
        <v>34</v>
      </c>
      <c r="J202" s="7"/>
      <c r="K202" s="7"/>
      <c r="L202" s="45"/>
      <c r="M202" s="30" t="s">
        <v>34</v>
      </c>
      <c r="N202" s="29" t="s">
        <v>34</v>
      </c>
      <c r="O202" s="29" t="s">
        <v>34</v>
      </c>
      <c r="P202" s="29" t="s">
        <v>34</v>
      </c>
      <c r="Q202" s="29" t="s">
        <v>34</v>
      </c>
      <c r="R202" s="29" t="s">
        <v>34</v>
      </c>
      <c r="S202" s="29" t="s">
        <v>34</v>
      </c>
      <c r="U202" s="32"/>
      <c r="V202" s="30"/>
      <c r="W202" s="30"/>
    </row>
    <row r="203" spans="1:23" ht="39" x14ac:dyDescent="0.35">
      <c r="A203" s="33">
        <v>202</v>
      </c>
      <c r="B203" s="21" t="s">
        <v>8913</v>
      </c>
      <c r="C203" s="29" t="s">
        <v>8914</v>
      </c>
      <c r="D203" s="29" t="s">
        <v>8914</v>
      </c>
      <c r="E203" s="21" t="s">
        <v>8913</v>
      </c>
      <c r="F203" s="16"/>
      <c r="G203" s="7"/>
      <c r="H203" s="7"/>
      <c r="I203" s="7" t="s">
        <v>34</v>
      </c>
      <c r="J203" s="7"/>
      <c r="K203" s="7"/>
      <c r="L203" s="45"/>
      <c r="M203" s="30" t="s">
        <v>34</v>
      </c>
      <c r="N203" s="29" t="s">
        <v>34</v>
      </c>
      <c r="O203" s="29" t="s">
        <v>34</v>
      </c>
      <c r="P203" s="29" t="s">
        <v>34</v>
      </c>
      <c r="Q203" s="29" t="s">
        <v>34</v>
      </c>
      <c r="R203" s="29" t="s">
        <v>34</v>
      </c>
      <c r="S203" s="29" t="s">
        <v>34</v>
      </c>
      <c r="U203" s="32"/>
      <c r="V203" s="30"/>
      <c r="W203" s="30"/>
    </row>
    <row r="204" spans="1:23" ht="26" x14ac:dyDescent="0.35">
      <c r="A204" s="33">
        <v>203</v>
      </c>
      <c r="B204" s="21" t="s">
        <v>8911</v>
      </c>
      <c r="C204" s="29" t="s">
        <v>8912</v>
      </c>
      <c r="D204" s="29" t="s">
        <v>8912</v>
      </c>
      <c r="E204" s="21" t="s">
        <v>8911</v>
      </c>
      <c r="F204" s="16"/>
      <c r="G204" s="7"/>
      <c r="H204" s="7"/>
      <c r="I204" s="7" t="s">
        <v>34</v>
      </c>
      <c r="J204" s="7"/>
      <c r="K204" s="7"/>
      <c r="L204" s="45"/>
      <c r="M204" s="30" t="s">
        <v>34</v>
      </c>
      <c r="N204" s="29" t="s">
        <v>34</v>
      </c>
      <c r="O204" s="29" t="s">
        <v>34</v>
      </c>
      <c r="P204" s="29" t="s">
        <v>34</v>
      </c>
      <c r="Q204" s="29" t="s">
        <v>34</v>
      </c>
      <c r="R204" s="29" t="s">
        <v>34</v>
      </c>
      <c r="S204" s="29" t="s">
        <v>34</v>
      </c>
      <c r="T204" s="29">
        <v>1</v>
      </c>
      <c r="U204" s="32"/>
      <c r="V204" s="30"/>
      <c r="W204" s="30"/>
    </row>
    <row r="205" spans="1:23" ht="91" x14ac:dyDescent="0.35">
      <c r="A205" s="33">
        <v>204</v>
      </c>
      <c r="B205" s="21" t="s">
        <v>8909</v>
      </c>
      <c r="C205" s="29" t="s">
        <v>8910</v>
      </c>
      <c r="D205" s="29" t="s">
        <v>8910</v>
      </c>
      <c r="E205" s="21" t="s">
        <v>8909</v>
      </c>
      <c r="F205" s="16"/>
      <c r="G205" s="7"/>
      <c r="H205" s="7"/>
      <c r="I205" s="7" t="s">
        <v>34</v>
      </c>
      <c r="J205" s="7"/>
      <c r="K205" s="7"/>
      <c r="L205" s="45"/>
      <c r="M205" s="30" t="s">
        <v>34</v>
      </c>
      <c r="N205" s="29" t="s">
        <v>34</v>
      </c>
      <c r="O205" s="29" t="s">
        <v>34</v>
      </c>
      <c r="P205" s="29" t="s">
        <v>34</v>
      </c>
      <c r="Q205" s="29" t="s">
        <v>34</v>
      </c>
      <c r="R205" s="29" t="s">
        <v>34</v>
      </c>
      <c r="S205" s="29" t="s">
        <v>34</v>
      </c>
      <c r="U205" s="32"/>
      <c r="V205" s="30"/>
      <c r="W205" s="30"/>
    </row>
    <row r="206" spans="1:23" ht="91" x14ac:dyDescent="0.35">
      <c r="A206" s="33">
        <v>205</v>
      </c>
      <c r="B206" s="9" t="s">
        <v>8907</v>
      </c>
      <c r="C206" s="37" t="s">
        <v>8908</v>
      </c>
      <c r="D206" s="37" t="s">
        <v>8908</v>
      </c>
      <c r="E206" s="9" t="s">
        <v>8907</v>
      </c>
      <c r="F206" s="15"/>
      <c r="G206" s="10"/>
      <c r="H206" s="10"/>
      <c r="I206" s="7"/>
      <c r="J206" s="10"/>
      <c r="K206" s="10"/>
      <c r="L206" s="47"/>
      <c r="M206" s="32"/>
      <c r="U206" s="32"/>
      <c r="V206" s="16" t="s">
        <v>8808</v>
      </c>
      <c r="W206" s="30">
        <v>6</v>
      </c>
    </row>
    <row r="207" spans="1:23" x14ac:dyDescent="0.35">
      <c r="A207" s="33">
        <v>206</v>
      </c>
      <c r="B207" s="9" t="s">
        <v>8905</v>
      </c>
      <c r="C207" s="37" t="s">
        <v>8906</v>
      </c>
      <c r="D207" s="37" t="s">
        <v>8906</v>
      </c>
      <c r="E207" s="9" t="s">
        <v>8905</v>
      </c>
      <c r="F207" s="15"/>
      <c r="G207" s="10"/>
      <c r="H207" s="10"/>
      <c r="I207" s="7"/>
      <c r="J207" s="10"/>
      <c r="K207" s="10"/>
      <c r="L207" s="47"/>
      <c r="M207" s="32"/>
      <c r="U207" s="32"/>
      <c r="V207" s="30"/>
      <c r="W207" s="30"/>
    </row>
    <row r="208" spans="1:23" x14ac:dyDescent="0.35">
      <c r="A208" s="33">
        <v>207</v>
      </c>
      <c r="B208" s="18" t="s">
        <v>8903</v>
      </c>
      <c r="C208" s="35" t="s">
        <v>8904</v>
      </c>
      <c r="D208" s="35" t="s">
        <v>8904</v>
      </c>
      <c r="E208" s="18" t="s">
        <v>8903</v>
      </c>
      <c r="F208" s="20"/>
      <c r="G208" s="19"/>
      <c r="H208" s="19"/>
      <c r="I208" s="7"/>
      <c r="J208" s="19"/>
      <c r="K208" s="19"/>
      <c r="L208" s="46"/>
      <c r="M208" s="32"/>
      <c r="U208" s="32"/>
      <c r="V208" s="30"/>
      <c r="W208" s="30"/>
    </row>
    <row r="209" spans="1:23" ht="26" x14ac:dyDescent="0.35">
      <c r="A209" s="33">
        <v>208</v>
      </c>
      <c r="B209" s="21" t="s">
        <v>8901</v>
      </c>
      <c r="C209" s="29" t="s">
        <v>8902</v>
      </c>
      <c r="D209" s="29" t="s">
        <v>8902</v>
      </c>
      <c r="E209" s="21" t="s">
        <v>8901</v>
      </c>
      <c r="F209" s="16"/>
      <c r="G209" s="7"/>
      <c r="H209" s="7"/>
      <c r="I209" s="7" t="s">
        <v>34</v>
      </c>
      <c r="J209" s="7"/>
      <c r="K209" s="7"/>
      <c r="L209" s="45"/>
      <c r="M209" s="30" t="s">
        <v>34</v>
      </c>
      <c r="N209" s="29" t="s">
        <v>34</v>
      </c>
      <c r="O209" s="29" t="s">
        <v>34</v>
      </c>
      <c r="P209" s="29" t="s">
        <v>34</v>
      </c>
      <c r="Q209" s="29" t="s">
        <v>34</v>
      </c>
      <c r="R209" s="29" t="s">
        <v>34</v>
      </c>
      <c r="S209" s="29" t="s">
        <v>34</v>
      </c>
      <c r="T209" s="29">
        <v>1</v>
      </c>
      <c r="U209" s="32"/>
      <c r="V209" s="30"/>
      <c r="W209" s="30"/>
    </row>
    <row r="210" spans="1:23" ht="52" x14ac:dyDescent="0.35">
      <c r="A210" s="33">
        <v>209</v>
      </c>
      <c r="B210" s="21" t="s">
        <v>8899</v>
      </c>
      <c r="C210" s="29" t="s">
        <v>8900</v>
      </c>
      <c r="D210" s="29" t="s">
        <v>8900</v>
      </c>
      <c r="E210" s="21" t="s">
        <v>8899</v>
      </c>
      <c r="F210" s="16"/>
      <c r="G210" s="7"/>
      <c r="H210" s="7"/>
      <c r="I210" s="7" t="s">
        <v>34</v>
      </c>
      <c r="J210" s="7"/>
      <c r="K210" s="7"/>
      <c r="L210" s="45"/>
      <c r="M210" s="30" t="s">
        <v>34</v>
      </c>
      <c r="N210" s="29" t="s">
        <v>34</v>
      </c>
      <c r="O210" s="29" t="s">
        <v>34</v>
      </c>
      <c r="P210" s="29" t="s">
        <v>34</v>
      </c>
      <c r="Q210" s="29" t="s">
        <v>34</v>
      </c>
      <c r="R210" s="29" t="s">
        <v>34</v>
      </c>
      <c r="S210" s="29" t="s">
        <v>34</v>
      </c>
      <c r="T210" s="29">
        <v>1</v>
      </c>
      <c r="U210" s="32"/>
      <c r="V210" s="30"/>
      <c r="W210" s="30"/>
    </row>
    <row r="211" spans="1:23" ht="26" x14ac:dyDescent="0.35">
      <c r="A211" s="33">
        <v>210</v>
      </c>
      <c r="B211" s="21" t="s">
        <v>8897</v>
      </c>
      <c r="C211" s="29" t="s">
        <v>8898</v>
      </c>
      <c r="D211" s="29" t="s">
        <v>8898</v>
      </c>
      <c r="E211" s="21" t="s">
        <v>8897</v>
      </c>
      <c r="F211" s="16"/>
      <c r="G211" s="7"/>
      <c r="H211" s="7"/>
      <c r="I211" s="7" t="s">
        <v>34</v>
      </c>
      <c r="J211" s="7"/>
      <c r="K211" s="7"/>
      <c r="L211" s="45"/>
      <c r="M211" s="30" t="s">
        <v>34</v>
      </c>
      <c r="N211" s="29" t="s">
        <v>34</v>
      </c>
      <c r="O211" s="29" t="s">
        <v>34</v>
      </c>
      <c r="P211" s="29" t="s">
        <v>34</v>
      </c>
      <c r="Q211" s="29" t="s">
        <v>34</v>
      </c>
      <c r="R211" s="29" t="s">
        <v>34</v>
      </c>
      <c r="S211" s="29" t="s">
        <v>34</v>
      </c>
      <c r="T211" s="29">
        <v>1</v>
      </c>
      <c r="U211" s="32"/>
      <c r="V211" s="30"/>
      <c r="W211" s="30"/>
    </row>
    <row r="212" spans="1:23" ht="26" x14ac:dyDescent="0.35">
      <c r="A212" s="33">
        <v>211</v>
      </c>
      <c r="B212" s="21" t="s">
        <v>8895</v>
      </c>
      <c r="C212" s="29" t="s">
        <v>8896</v>
      </c>
      <c r="D212" s="29" t="s">
        <v>8896</v>
      </c>
      <c r="E212" s="21" t="s">
        <v>8895</v>
      </c>
      <c r="F212" s="16"/>
      <c r="G212" s="7"/>
      <c r="H212" s="7"/>
      <c r="I212" s="7" t="s">
        <v>34</v>
      </c>
      <c r="J212" s="7"/>
      <c r="K212" s="7"/>
      <c r="L212" s="45"/>
      <c r="M212" s="30" t="s">
        <v>34</v>
      </c>
      <c r="N212" s="29" t="s">
        <v>34</v>
      </c>
      <c r="O212" s="29" t="s">
        <v>34</v>
      </c>
      <c r="P212" s="29" t="s">
        <v>34</v>
      </c>
      <c r="Q212" s="29" t="s">
        <v>34</v>
      </c>
      <c r="R212" s="29" t="s">
        <v>34</v>
      </c>
      <c r="S212" s="29" t="s">
        <v>34</v>
      </c>
      <c r="T212" s="29">
        <v>1</v>
      </c>
      <c r="U212" s="32"/>
      <c r="V212" s="30"/>
      <c r="W212" s="30"/>
    </row>
    <row r="213" spans="1:23" ht="26" x14ac:dyDescent="0.35">
      <c r="A213" s="33">
        <v>212</v>
      </c>
      <c r="B213" s="18" t="s">
        <v>8893</v>
      </c>
      <c r="C213" s="35" t="s">
        <v>8894</v>
      </c>
      <c r="D213" s="35" t="s">
        <v>8894</v>
      </c>
      <c r="E213" s="18" t="s">
        <v>8893</v>
      </c>
      <c r="F213" s="20"/>
      <c r="G213" s="19"/>
      <c r="H213" s="19"/>
      <c r="I213" s="7"/>
      <c r="J213" s="19"/>
      <c r="K213" s="19"/>
      <c r="L213" s="46"/>
      <c r="M213" s="32"/>
      <c r="U213" s="32"/>
      <c r="V213" s="16" t="s">
        <v>8892</v>
      </c>
      <c r="W213" s="30">
        <v>6</v>
      </c>
    </row>
    <row r="214" spans="1:23" ht="26" x14ac:dyDescent="0.35">
      <c r="A214" s="33">
        <v>213</v>
      </c>
      <c r="B214" s="21" t="s">
        <v>8890</v>
      </c>
      <c r="C214" s="29" t="s">
        <v>8891</v>
      </c>
      <c r="D214" s="29" t="s">
        <v>8891</v>
      </c>
      <c r="E214" s="21" t="s">
        <v>8890</v>
      </c>
      <c r="F214" s="16"/>
      <c r="G214" s="7"/>
      <c r="H214" s="7"/>
      <c r="I214" s="7" t="s">
        <v>34</v>
      </c>
      <c r="J214" s="7"/>
      <c r="K214" s="7"/>
      <c r="L214" s="45"/>
      <c r="M214" s="30" t="s">
        <v>34</v>
      </c>
      <c r="N214" s="29" t="s">
        <v>34</v>
      </c>
      <c r="O214" s="29" t="s">
        <v>34</v>
      </c>
      <c r="P214" s="29" t="s">
        <v>34</v>
      </c>
      <c r="Q214" s="29" t="s">
        <v>34</v>
      </c>
      <c r="R214" s="29" t="s">
        <v>34</v>
      </c>
      <c r="S214" s="29" t="s">
        <v>34</v>
      </c>
      <c r="U214" s="30">
        <v>1</v>
      </c>
      <c r="V214" s="30"/>
      <c r="W214" s="30"/>
    </row>
    <row r="215" spans="1:23" ht="26" x14ac:dyDescent="0.35">
      <c r="A215" s="33">
        <v>214</v>
      </c>
      <c r="B215" s="21" t="s">
        <v>8888</v>
      </c>
      <c r="C215" s="29" t="s">
        <v>8889</v>
      </c>
      <c r="D215" s="29" t="s">
        <v>8889</v>
      </c>
      <c r="E215" s="21" t="s">
        <v>8888</v>
      </c>
      <c r="F215" s="16"/>
      <c r="G215" s="7"/>
      <c r="H215" s="7"/>
      <c r="I215" s="7" t="s">
        <v>34</v>
      </c>
      <c r="J215" s="7"/>
      <c r="K215" s="7"/>
      <c r="L215" s="45"/>
      <c r="M215" s="30" t="s">
        <v>34</v>
      </c>
      <c r="N215" s="29" t="s">
        <v>34</v>
      </c>
      <c r="O215" s="29" t="s">
        <v>34</v>
      </c>
      <c r="P215" s="29" t="s">
        <v>34</v>
      </c>
      <c r="Q215" s="29" t="s">
        <v>34</v>
      </c>
      <c r="R215" s="29" t="s">
        <v>34</v>
      </c>
      <c r="S215" s="29" t="s">
        <v>34</v>
      </c>
      <c r="U215" s="30">
        <v>1</v>
      </c>
      <c r="V215" s="30"/>
      <c r="W215" s="30"/>
    </row>
    <row r="216" spans="1:23" ht="26" x14ac:dyDescent="0.35">
      <c r="A216" s="33">
        <v>215</v>
      </c>
      <c r="B216" s="21" t="s">
        <v>8886</v>
      </c>
      <c r="C216" s="29" t="s">
        <v>8887</v>
      </c>
      <c r="D216" s="29" t="s">
        <v>8887</v>
      </c>
      <c r="E216" s="21" t="s">
        <v>8886</v>
      </c>
      <c r="F216" s="16"/>
      <c r="G216" s="7"/>
      <c r="H216" s="7"/>
      <c r="I216" s="7" t="s">
        <v>34</v>
      </c>
      <c r="J216" s="7"/>
      <c r="K216" s="7"/>
      <c r="L216" s="45"/>
      <c r="M216" s="30" t="s">
        <v>34</v>
      </c>
      <c r="N216" s="29" t="s">
        <v>34</v>
      </c>
      <c r="O216" s="29" t="s">
        <v>34</v>
      </c>
      <c r="P216" s="29" t="s">
        <v>34</v>
      </c>
      <c r="Q216" s="29" t="s">
        <v>34</v>
      </c>
      <c r="R216" s="29" t="s">
        <v>34</v>
      </c>
      <c r="S216" s="29" t="s">
        <v>34</v>
      </c>
      <c r="U216" s="30">
        <v>1</v>
      </c>
      <c r="V216" s="30"/>
      <c r="W216" s="30"/>
    </row>
    <row r="217" spans="1:23" ht="39" x14ac:dyDescent="0.35">
      <c r="A217" s="33">
        <v>216</v>
      </c>
      <c r="B217" s="21" t="s">
        <v>8884</v>
      </c>
      <c r="C217" s="29" t="s">
        <v>8885</v>
      </c>
      <c r="D217" s="29" t="s">
        <v>8885</v>
      </c>
      <c r="E217" s="21" t="s">
        <v>8884</v>
      </c>
      <c r="F217" s="16"/>
      <c r="G217" s="7"/>
      <c r="H217" s="7"/>
      <c r="I217" s="7" t="s">
        <v>34</v>
      </c>
      <c r="J217" s="7"/>
      <c r="K217" s="7"/>
      <c r="L217" s="45"/>
      <c r="M217" s="30" t="s">
        <v>34</v>
      </c>
      <c r="N217" s="29" t="s">
        <v>34</v>
      </c>
      <c r="O217" s="29" t="s">
        <v>34</v>
      </c>
      <c r="P217" s="29" t="s">
        <v>34</v>
      </c>
      <c r="Q217" s="29" t="s">
        <v>34</v>
      </c>
      <c r="R217" s="29" t="s">
        <v>34</v>
      </c>
      <c r="S217" s="29" t="s">
        <v>34</v>
      </c>
      <c r="U217" s="30">
        <v>1</v>
      </c>
      <c r="V217" s="30"/>
      <c r="W217" s="30"/>
    </row>
    <row r="218" spans="1:23" ht="39" x14ac:dyDescent="0.35">
      <c r="A218" s="33">
        <v>217</v>
      </c>
      <c r="B218" s="21" t="s">
        <v>8882</v>
      </c>
      <c r="C218" s="29" t="s">
        <v>8883</v>
      </c>
      <c r="D218" s="29" t="s">
        <v>8883</v>
      </c>
      <c r="E218" s="21" t="s">
        <v>8882</v>
      </c>
      <c r="F218" s="16"/>
      <c r="G218" s="7"/>
      <c r="H218" s="7"/>
      <c r="I218" s="7" t="s">
        <v>34</v>
      </c>
      <c r="J218" s="7"/>
      <c r="K218" s="7"/>
      <c r="L218" s="45"/>
      <c r="M218" s="30" t="s">
        <v>34</v>
      </c>
      <c r="N218" s="29" t="s">
        <v>34</v>
      </c>
      <c r="O218" s="29" t="s">
        <v>34</v>
      </c>
      <c r="P218" s="29" t="s">
        <v>34</v>
      </c>
      <c r="Q218" s="29" t="s">
        <v>34</v>
      </c>
      <c r="R218" s="29" t="s">
        <v>34</v>
      </c>
      <c r="S218" s="29" t="s">
        <v>34</v>
      </c>
      <c r="T218" s="29">
        <v>1</v>
      </c>
      <c r="U218" s="32"/>
      <c r="V218" s="30"/>
      <c r="W218" s="30"/>
    </row>
    <row r="219" spans="1:23" ht="26" x14ac:dyDescent="0.35">
      <c r="A219" s="33">
        <v>218</v>
      </c>
      <c r="B219" s="21" t="s">
        <v>8880</v>
      </c>
      <c r="C219" s="29" t="s">
        <v>8881</v>
      </c>
      <c r="D219" s="29" t="s">
        <v>8881</v>
      </c>
      <c r="E219" s="21" t="s">
        <v>8880</v>
      </c>
      <c r="F219" s="16"/>
      <c r="G219" s="7"/>
      <c r="H219" s="7"/>
      <c r="I219" s="7" t="s">
        <v>34</v>
      </c>
      <c r="J219" s="7"/>
      <c r="K219" s="7"/>
      <c r="L219" s="45"/>
      <c r="M219" s="30" t="s">
        <v>34</v>
      </c>
      <c r="N219" s="29" t="s">
        <v>34</v>
      </c>
      <c r="O219" s="29" t="s">
        <v>34</v>
      </c>
      <c r="P219" s="29" t="s">
        <v>34</v>
      </c>
      <c r="Q219" s="29" t="s">
        <v>34</v>
      </c>
      <c r="R219" s="29" t="s">
        <v>34</v>
      </c>
      <c r="S219" s="29" t="s">
        <v>34</v>
      </c>
      <c r="T219" s="29">
        <v>1</v>
      </c>
      <c r="U219" s="32"/>
      <c r="V219" s="30"/>
      <c r="W219" s="30"/>
    </row>
    <row r="220" spans="1:23" x14ac:dyDescent="0.35">
      <c r="A220" s="33">
        <v>219</v>
      </c>
      <c r="B220" s="18" t="s">
        <v>8878</v>
      </c>
      <c r="C220" s="35" t="s">
        <v>8879</v>
      </c>
      <c r="D220" s="35" t="s">
        <v>8879</v>
      </c>
      <c r="E220" s="18" t="s">
        <v>8878</v>
      </c>
      <c r="F220" s="20"/>
      <c r="G220" s="19"/>
      <c r="H220" s="19"/>
      <c r="I220" s="7"/>
      <c r="J220" s="19"/>
      <c r="K220" s="19"/>
      <c r="L220" s="46"/>
      <c r="M220" s="32"/>
      <c r="U220" s="32"/>
      <c r="V220" s="30"/>
      <c r="W220" s="30"/>
    </row>
    <row r="221" spans="1:23" ht="26" x14ac:dyDescent="0.35">
      <c r="A221" s="33">
        <v>220</v>
      </c>
      <c r="B221" s="21" t="s">
        <v>8876</v>
      </c>
      <c r="C221" s="29" t="s">
        <v>8877</v>
      </c>
      <c r="D221" s="29" t="s">
        <v>8877</v>
      </c>
      <c r="E221" s="21" t="s">
        <v>8876</v>
      </c>
      <c r="F221" s="16"/>
      <c r="G221" s="7"/>
      <c r="H221" s="7"/>
      <c r="I221" s="7" t="s">
        <v>34</v>
      </c>
      <c r="J221" s="7"/>
      <c r="K221" s="7"/>
      <c r="L221" s="45"/>
      <c r="M221" s="30" t="s">
        <v>34</v>
      </c>
      <c r="N221" s="29" t="s">
        <v>34</v>
      </c>
      <c r="O221" s="29" t="s">
        <v>34</v>
      </c>
      <c r="P221" s="29" t="s">
        <v>34</v>
      </c>
      <c r="Q221" s="29" t="s">
        <v>34</v>
      </c>
      <c r="R221" s="29" t="s">
        <v>34</v>
      </c>
      <c r="S221" s="29" t="s">
        <v>34</v>
      </c>
      <c r="T221" s="29">
        <v>1</v>
      </c>
      <c r="U221" s="32"/>
      <c r="V221" s="30"/>
      <c r="W221" s="30"/>
    </row>
    <row r="222" spans="1:23" ht="26" x14ac:dyDescent="0.35">
      <c r="A222" s="33">
        <v>221</v>
      </c>
      <c r="B222" s="21" t="s">
        <v>8874</v>
      </c>
      <c r="C222" s="29" t="s">
        <v>8875</v>
      </c>
      <c r="D222" s="29" t="s">
        <v>8875</v>
      </c>
      <c r="E222" s="21" t="s">
        <v>8874</v>
      </c>
      <c r="F222" s="16"/>
      <c r="G222" s="7"/>
      <c r="H222" s="7"/>
      <c r="I222" s="7" t="s">
        <v>34</v>
      </c>
      <c r="J222" s="7"/>
      <c r="K222" s="7"/>
      <c r="L222" s="45"/>
      <c r="M222" s="30" t="s">
        <v>34</v>
      </c>
      <c r="N222" s="29" t="s">
        <v>34</v>
      </c>
      <c r="O222" s="29" t="s">
        <v>34</v>
      </c>
      <c r="P222" s="29" t="s">
        <v>34</v>
      </c>
      <c r="Q222" s="29" t="s">
        <v>34</v>
      </c>
      <c r="R222" s="29" t="s">
        <v>34</v>
      </c>
      <c r="S222" s="29" t="s">
        <v>34</v>
      </c>
      <c r="T222" s="29">
        <v>1</v>
      </c>
      <c r="U222" s="32"/>
      <c r="V222" s="30"/>
      <c r="W222" s="30"/>
    </row>
    <row r="223" spans="1:23" ht="26" x14ac:dyDescent="0.35">
      <c r="A223" s="33">
        <v>222</v>
      </c>
      <c r="B223" s="21" t="s">
        <v>8872</v>
      </c>
      <c r="C223" s="29" t="s">
        <v>8873</v>
      </c>
      <c r="D223" s="29" t="s">
        <v>8873</v>
      </c>
      <c r="E223" s="21" t="s">
        <v>8872</v>
      </c>
      <c r="F223" s="16"/>
      <c r="G223" s="7"/>
      <c r="H223" s="7"/>
      <c r="I223" s="7" t="s">
        <v>34</v>
      </c>
      <c r="J223" s="7"/>
      <c r="K223" s="7"/>
      <c r="L223" s="45"/>
      <c r="M223" s="30" t="s">
        <v>34</v>
      </c>
      <c r="N223" s="29" t="s">
        <v>34</v>
      </c>
      <c r="O223" s="29" t="s">
        <v>34</v>
      </c>
      <c r="P223" s="29" t="s">
        <v>34</v>
      </c>
      <c r="Q223" s="29" t="s">
        <v>34</v>
      </c>
      <c r="R223" s="29" t="s">
        <v>34</v>
      </c>
      <c r="S223" s="29" t="s">
        <v>34</v>
      </c>
      <c r="T223" s="29">
        <v>1</v>
      </c>
      <c r="U223" s="32"/>
      <c r="V223" s="30"/>
      <c r="W223" s="30"/>
    </row>
    <row r="224" spans="1:23" ht="26" x14ac:dyDescent="0.35">
      <c r="A224" s="33">
        <v>223</v>
      </c>
      <c r="B224" s="21" t="s">
        <v>8870</v>
      </c>
      <c r="C224" s="29" t="s">
        <v>8871</v>
      </c>
      <c r="D224" s="29" t="s">
        <v>8871</v>
      </c>
      <c r="E224" s="21" t="s">
        <v>8870</v>
      </c>
      <c r="F224" s="16"/>
      <c r="G224" s="7"/>
      <c r="H224" s="7"/>
      <c r="I224" s="7" t="s">
        <v>34</v>
      </c>
      <c r="J224" s="7"/>
      <c r="K224" s="7"/>
      <c r="L224" s="45"/>
      <c r="M224" s="30" t="s">
        <v>34</v>
      </c>
      <c r="N224" s="29" t="s">
        <v>34</v>
      </c>
      <c r="O224" s="29" t="s">
        <v>34</v>
      </c>
      <c r="P224" s="29" t="s">
        <v>34</v>
      </c>
      <c r="Q224" s="29" t="s">
        <v>34</v>
      </c>
      <c r="U224" s="32"/>
      <c r="V224" s="30"/>
      <c r="W224" s="30"/>
    </row>
    <row r="225" spans="1:23" x14ac:dyDescent="0.35">
      <c r="A225" s="33">
        <v>224</v>
      </c>
      <c r="B225" s="18" t="s">
        <v>8868</v>
      </c>
      <c r="C225" s="35" t="s">
        <v>8869</v>
      </c>
      <c r="D225" s="35" t="s">
        <v>8869</v>
      </c>
      <c r="E225" s="18" t="s">
        <v>8868</v>
      </c>
      <c r="F225" s="20"/>
      <c r="G225" s="19"/>
      <c r="H225" s="19"/>
      <c r="I225" s="7"/>
      <c r="J225" s="19"/>
      <c r="K225" s="19"/>
      <c r="L225" s="46"/>
      <c r="M225" s="32"/>
      <c r="U225" s="32"/>
      <c r="V225" s="30"/>
      <c r="W225" s="30"/>
    </row>
    <row r="226" spans="1:23" x14ac:dyDescent="0.35">
      <c r="A226" s="33">
        <v>225</v>
      </c>
      <c r="B226" s="21" t="s">
        <v>8866</v>
      </c>
      <c r="C226" s="29" t="s">
        <v>8867</v>
      </c>
      <c r="D226" s="29" t="s">
        <v>8867</v>
      </c>
      <c r="E226" s="21" t="s">
        <v>8866</v>
      </c>
      <c r="F226" s="16"/>
      <c r="G226" s="7"/>
      <c r="H226" s="7"/>
      <c r="I226" s="7" t="s">
        <v>34</v>
      </c>
      <c r="J226" s="7"/>
      <c r="K226" s="7"/>
      <c r="L226" s="45"/>
      <c r="M226" s="30" t="s">
        <v>34</v>
      </c>
      <c r="N226" s="29" t="s">
        <v>34</v>
      </c>
      <c r="O226" s="29" t="s">
        <v>34</v>
      </c>
      <c r="P226" s="29" t="s">
        <v>34</v>
      </c>
      <c r="Q226" s="29" t="s">
        <v>34</v>
      </c>
      <c r="R226" s="29" t="s">
        <v>34</v>
      </c>
      <c r="S226" s="29" t="s">
        <v>34</v>
      </c>
      <c r="U226" s="30">
        <v>1</v>
      </c>
      <c r="V226" s="30"/>
      <c r="W226" s="30"/>
    </row>
    <row r="227" spans="1:23" x14ac:dyDescent="0.35">
      <c r="A227" s="33">
        <v>226</v>
      </c>
      <c r="B227" s="9" t="s">
        <v>8864</v>
      </c>
      <c r="C227" s="37" t="s">
        <v>8865</v>
      </c>
      <c r="D227" s="37" t="s">
        <v>8865</v>
      </c>
      <c r="E227" s="9" t="s">
        <v>8864</v>
      </c>
      <c r="F227" s="15"/>
      <c r="G227" s="10"/>
      <c r="H227" s="10"/>
      <c r="I227" s="7"/>
      <c r="J227" s="10"/>
      <c r="K227" s="10"/>
      <c r="L227" s="47"/>
      <c r="M227" s="32"/>
      <c r="U227" s="32"/>
      <c r="V227" s="30"/>
      <c r="W227" s="30"/>
    </row>
    <row r="228" spans="1:23" x14ac:dyDescent="0.35">
      <c r="A228" s="33">
        <v>227</v>
      </c>
      <c r="B228" s="18" t="s">
        <v>8740</v>
      </c>
      <c r="C228" s="35" t="s">
        <v>8863</v>
      </c>
      <c r="D228" s="35" t="s">
        <v>8863</v>
      </c>
      <c r="E228" s="18" t="s">
        <v>8740</v>
      </c>
      <c r="F228" s="20"/>
      <c r="G228" s="19"/>
      <c r="H228" s="19"/>
      <c r="I228" s="7"/>
      <c r="J228" s="19"/>
      <c r="K228" s="19"/>
      <c r="L228" s="46"/>
      <c r="M228" s="32"/>
      <c r="U228" s="32"/>
      <c r="V228" s="30"/>
      <c r="W228" s="30"/>
    </row>
    <row r="229" spans="1:23" ht="26" x14ac:dyDescent="0.35">
      <c r="A229" s="33">
        <v>228</v>
      </c>
      <c r="B229" s="21" t="s">
        <v>8861</v>
      </c>
      <c r="C229" s="29" t="s">
        <v>8862</v>
      </c>
      <c r="D229" s="29" t="s">
        <v>8862</v>
      </c>
      <c r="E229" s="21" t="s">
        <v>8861</v>
      </c>
      <c r="F229" s="16"/>
      <c r="G229" s="7"/>
      <c r="H229" s="7"/>
      <c r="I229" s="7" t="s">
        <v>34</v>
      </c>
      <c r="J229" s="7"/>
      <c r="K229" s="7"/>
      <c r="L229" s="45"/>
      <c r="M229" s="30" t="s">
        <v>34</v>
      </c>
      <c r="N229" s="29" t="s">
        <v>34</v>
      </c>
      <c r="O229" s="29" t="s">
        <v>34</v>
      </c>
      <c r="P229" s="29" t="s">
        <v>34</v>
      </c>
      <c r="Q229" s="29" t="s">
        <v>34</v>
      </c>
      <c r="R229" s="29" t="s">
        <v>34</v>
      </c>
      <c r="S229" s="29" t="s">
        <v>34</v>
      </c>
      <c r="U229" s="30">
        <v>1</v>
      </c>
      <c r="V229" s="30"/>
      <c r="W229" s="30"/>
    </row>
    <row r="230" spans="1:23" x14ac:dyDescent="0.35">
      <c r="A230" s="33">
        <v>229</v>
      </c>
      <c r="B230" s="21" t="s">
        <v>8859</v>
      </c>
      <c r="C230" s="29" t="s">
        <v>8860</v>
      </c>
      <c r="D230" s="29" t="s">
        <v>8860</v>
      </c>
      <c r="E230" s="21" t="s">
        <v>8859</v>
      </c>
      <c r="F230" s="16"/>
      <c r="G230" s="7"/>
      <c r="H230" s="7"/>
      <c r="I230" s="7" t="s">
        <v>34</v>
      </c>
      <c r="J230" s="7"/>
      <c r="K230" s="7"/>
      <c r="L230" s="45"/>
      <c r="M230" s="30" t="s">
        <v>34</v>
      </c>
      <c r="N230" s="29" t="s">
        <v>34</v>
      </c>
      <c r="O230" s="29" t="s">
        <v>34</v>
      </c>
      <c r="P230" s="29" t="s">
        <v>34</v>
      </c>
      <c r="Q230" s="29" t="s">
        <v>34</v>
      </c>
      <c r="R230" s="29" t="s">
        <v>34</v>
      </c>
      <c r="S230" s="29" t="s">
        <v>34</v>
      </c>
      <c r="U230" s="30">
        <v>1</v>
      </c>
      <c r="V230" s="30"/>
      <c r="W230" s="30"/>
    </row>
    <row r="231" spans="1:23" ht="26" x14ac:dyDescent="0.35">
      <c r="A231" s="33">
        <v>230</v>
      </c>
      <c r="B231" s="21" t="s">
        <v>8857</v>
      </c>
      <c r="C231" s="29" t="s">
        <v>8858</v>
      </c>
      <c r="D231" s="29" t="s">
        <v>8858</v>
      </c>
      <c r="E231" s="21" t="s">
        <v>8857</v>
      </c>
      <c r="F231" s="16"/>
      <c r="G231" s="7"/>
      <c r="H231" s="7"/>
      <c r="I231" s="7" t="s">
        <v>34</v>
      </c>
      <c r="J231" s="7"/>
      <c r="K231" s="7"/>
      <c r="L231" s="45"/>
      <c r="M231" s="30" t="s">
        <v>34</v>
      </c>
      <c r="N231" s="29" t="s">
        <v>34</v>
      </c>
      <c r="O231" s="29" t="s">
        <v>34</v>
      </c>
      <c r="P231" s="29" t="s">
        <v>34</v>
      </c>
      <c r="Q231" s="29" t="s">
        <v>34</v>
      </c>
      <c r="R231" s="29" t="s">
        <v>34</v>
      </c>
      <c r="S231" s="29" t="s">
        <v>34</v>
      </c>
      <c r="U231" s="30">
        <v>1</v>
      </c>
      <c r="V231" s="30"/>
      <c r="W231" s="30"/>
    </row>
    <row r="232" spans="1:23" ht="26" x14ac:dyDescent="0.35">
      <c r="A232" s="33">
        <v>231</v>
      </c>
      <c r="B232" s="21" t="s">
        <v>8855</v>
      </c>
      <c r="C232" s="29" t="s">
        <v>8856</v>
      </c>
      <c r="D232" s="29" t="s">
        <v>8856</v>
      </c>
      <c r="E232" s="21" t="s">
        <v>8855</v>
      </c>
      <c r="F232" s="16"/>
      <c r="G232" s="7"/>
      <c r="H232" s="7"/>
      <c r="I232" s="7" t="s">
        <v>34</v>
      </c>
      <c r="J232" s="7"/>
      <c r="K232" s="7"/>
      <c r="L232" s="45"/>
      <c r="M232" s="30" t="s">
        <v>34</v>
      </c>
      <c r="N232" s="29" t="s">
        <v>34</v>
      </c>
      <c r="O232" s="29" t="s">
        <v>34</v>
      </c>
      <c r="P232" s="29" t="s">
        <v>34</v>
      </c>
      <c r="Q232" s="29" t="s">
        <v>34</v>
      </c>
      <c r="R232" s="29" t="s">
        <v>34</v>
      </c>
      <c r="S232" s="29" t="s">
        <v>34</v>
      </c>
      <c r="U232" s="30">
        <v>1</v>
      </c>
      <c r="V232" s="30"/>
      <c r="W232" s="30"/>
    </row>
    <row r="233" spans="1:23" x14ac:dyDescent="0.35">
      <c r="A233" s="33">
        <v>232</v>
      </c>
      <c r="B233" s="21" t="s">
        <v>8853</v>
      </c>
      <c r="C233" s="29" t="s">
        <v>8854</v>
      </c>
      <c r="D233" s="29" t="s">
        <v>8854</v>
      </c>
      <c r="E233" s="21" t="s">
        <v>8853</v>
      </c>
      <c r="F233" s="16"/>
      <c r="G233" s="7"/>
      <c r="H233" s="7"/>
      <c r="I233" s="7" t="s">
        <v>34</v>
      </c>
      <c r="J233" s="7"/>
      <c r="K233" s="7"/>
      <c r="L233" s="45"/>
      <c r="M233" s="30" t="s">
        <v>34</v>
      </c>
      <c r="N233" s="29" t="s">
        <v>34</v>
      </c>
      <c r="O233" s="29" t="s">
        <v>34</v>
      </c>
      <c r="P233" s="29" t="s">
        <v>34</v>
      </c>
      <c r="Q233" s="29" t="s">
        <v>34</v>
      </c>
      <c r="R233" s="29" t="s">
        <v>34</v>
      </c>
      <c r="S233" s="29" t="s">
        <v>34</v>
      </c>
      <c r="U233" s="30">
        <v>1</v>
      </c>
      <c r="V233" s="30"/>
      <c r="W233" s="30"/>
    </row>
    <row r="234" spans="1:23" x14ac:dyDescent="0.35">
      <c r="A234" s="33">
        <v>233</v>
      </c>
      <c r="B234" s="18" t="s">
        <v>8851</v>
      </c>
      <c r="C234" s="35" t="s">
        <v>8852</v>
      </c>
      <c r="D234" s="35" t="s">
        <v>8852</v>
      </c>
      <c r="E234" s="18" t="s">
        <v>8851</v>
      </c>
      <c r="F234" s="20"/>
      <c r="G234" s="19"/>
      <c r="H234" s="19"/>
      <c r="I234" s="7"/>
      <c r="J234" s="19"/>
      <c r="K234" s="19"/>
      <c r="L234" s="46"/>
      <c r="M234" s="32"/>
      <c r="U234" s="32"/>
      <c r="V234" s="30"/>
      <c r="W234" s="30"/>
    </row>
    <row r="235" spans="1:23" x14ac:dyDescent="0.35">
      <c r="A235" s="33">
        <v>234</v>
      </c>
      <c r="B235" s="21" t="s">
        <v>8849</v>
      </c>
      <c r="C235" s="29" t="s">
        <v>8850</v>
      </c>
      <c r="D235" s="29" t="s">
        <v>8850</v>
      </c>
      <c r="E235" s="21" t="s">
        <v>8849</v>
      </c>
      <c r="F235" s="16"/>
      <c r="G235" s="7"/>
      <c r="H235" s="7"/>
      <c r="I235" s="7" t="s">
        <v>34</v>
      </c>
      <c r="J235" s="7"/>
      <c r="K235" s="7"/>
      <c r="L235" s="45"/>
      <c r="M235" s="30" t="s">
        <v>34</v>
      </c>
      <c r="N235" s="29" t="s">
        <v>34</v>
      </c>
      <c r="O235" s="29" t="s">
        <v>34</v>
      </c>
      <c r="P235" s="29" t="s">
        <v>34</v>
      </c>
      <c r="Q235" s="29" t="s">
        <v>34</v>
      </c>
      <c r="R235" s="29" t="s">
        <v>34</v>
      </c>
      <c r="S235" s="29" t="s">
        <v>34</v>
      </c>
      <c r="T235" s="29">
        <v>1</v>
      </c>
      <c r="U235" s="32"/>
      <c r="V235" s="30"/>
      <c r="W235" s="30"/>
    </row>
    <row r="236" spans="1:23" ht="26" x14ac:dyDescent="0.35">
      <c r="A236" s="33">
        <v>235</v>
      </c>
      <c r="B236" s="21" t="s">
        <v>8847</v>
      </c>
      <c r="C236" s="29" t="s">
        <v>8848</v>
      </c>
      <c r="D236" s="29" t="s">
        <v>8848</v>
      </c>
      <c r="E236" s="21" t="s">
        <v>8847</v>
      </c>
      <c r="F236" s="16"/>
      <c r="G236" s="7"/>
      <c r="H236" s="7"/>
      <c r="I236" s="7" t="s">
        <v>34</v>
      </c>
      <c r="J236" s="7"/>
      <c r="K236" s="7"/>
      <c r="L236" s="45"/>
      <c r="M236" s="30" t="s">
        <v>34</v>
      </c>
      <c r="N236" s="29" t="s">
        <v>34</v>
      </c>
      <c r="O236" s="29" t="s">
        <v>34</v>
      </c>
      <c r="P236" s="29" t="s">
        <v>34</v>
      </c>
      <c r="Q236" s="29" t="s">
        <v>34</v>
      </c>
      <c r="R236" s="29" t="s">
        <v>34</v>
      </c>
      <c r="S236" s="29" t="s">
        <v>34</v>
      </c>
      <c r="T236" s="29">
        <v>1</v>
      </c>
      <c r="U236" s="32"/>
      <c r="V236" s="30"/>
      <c r="W236" s="30"/>
    </row>
    <row r="237" spans="1:23" ht="26" x14ac:dyDescent="0.35">
      <c r="A237" s="33">
        <v>236</v>
      </c>
      <c r="B237" s="21" t="s">
        <v>8845</v>
      </c>
      <c r="C237" s="29" t="s">
        <v>8846</v>
      </c>
      <c r="D237" s="29" t="s">
        <v>8846</v>
      </c>
      <c r="E237" s="21" t="s">
        <v>8845</v>
      </c>
      <c r="F237" s="16"/>
      <c r="G237" s="7"/>
      <c r="H237" s="7"/>
      <c r="I237" s="7" t="s">
        <v>34</v>
      </c>
      <c r="J237" s="7"/>
      <c r="K237" s="7"/>
      <c r="L237" s="45"/>
      <c r="M237" s="30" t="s">
        <v>34</v>
      </c>
      <c r="N237" s="29" t="s">
        <v>34</v>
      </c>
      <c r="O237" s="29" t="s">
        <v>34</v>
      </c>
      <c r="P237" s="29" t="s">
        <v>34</v>
      </c>
      <c r="Q237" s="29" t="s">
        <v>34</v>
      </c>
      <c r="R237" s="29" t="s">
        <v>34</v>
      </c>
      <c r="S237" s="29" t="s">
        <v>34</v>
      </c>
      <c r="T237" s="29">
        <v>1</v>
      </c>
      <c r="U237" s="32"/>
      <c r="V237" s="30"/>
      <c r="W237" s="30"/>
    </row>
    <row r="238" spans="1:23" x14ac:dyDescent="0.35">
      <c r="A238" s="33">
        <v>237</v>
      </c>
      <c r="B238" s="18" t="s">
        <v>8843</v>
      </c>
      <c r="C238" s="35" t="s">
        <v>8844</v>
      </c>
      <c r="D238" s="35" t="s">
        <v>8844</v>
      </c>
      <c r="E238" s="18" t="s">
        <v>8843</v>
      </c>
      <c r="F238" s="20"/>
      <c r="G238" s="19"/>
      <c r="H238" s="19"/>
      <c r="I238" s="7"/>
      <c r="J238" s="19"/>
      <c r="K238" s="19"/>
      <c r="L238" s="46"/>
      <c r="M238" s="32"/>
      <c r="U238" s="32"/>
      <c r="V238" s="30"/>
      <c r="W238" s="30"/>
    </row>
    <row r="239" spans="1:23" x14ac:dyDescent="0.35">
      <c r="A239" s="33">
        <v>238</v>
      </c>
      <c r="B239" s="21" t="s">
        <v>8841</v>
      </c>
      <c r="C239" s="29" t="s">
        <v>8842</v>
      </c>
      <c r="D239" s="29" t="s">
        <v>8842</v>
      </c>
      <c r="E239" s="21" t="s">
        <v>8841</v>
      </c>
      <c r="F239" s="16"/>
      <c r="G239" s="7"/>
      <c r="H239" s="7"/>
      <c r="I239" s="7" t="s">
        <v>34</v>
      </c>
      <c r="J239" s="7"/>
      <c r="K239" s="7"/>
      <c r="L239" s="45"/>
      <c r="M239" s="30" t="s">
        <v>34</v>
      </c>
      <c r="N239" s="29" t="s">
        <v>34</v>
      </c>
      <c r="O239" s="29" t="s">
        <v>34</v>
      </c>
      <c r="P239" s="29" t="s">
        <v>34</v>
      </c>
      <c r="Q239" s="29" t="s">
        <v>34</v>
      </c>
      <c r="R239" s="29" t="s">
        <v>34</v>
      </c>
      <c r="S239" s="29" t="s">
        <v>34</v>
      </c>
      <c r="T239" s="29">
        <v>1</v>
      </c>
      <c r="U239" s="32"/>
      <c r="V239" s="30"/>
      <c r="W239" s="30"/>
    </row>
    <row r="240" spans="1:23" ht="26" x14ac:dyDescent="0.35">
      <c r="A240" s="33">
        <v>239</v>
      </c>
      <c r="B240" s="21" t="s">
        <v>8839</v>
      </c>
      <c r="C240" s="29" t="s">
        <v>8840</v>
      </c>
      <c r="D240" s="29" t="s">
        <v>8840</v>
      </c>
      <c r="E240" s="21" t="s">
        <v>8839</v>
      </c>
      <c r="F240" s="16"/>
      <c r="G240" s="7"/>
      <c r="H240" s="7"/>
      <c r="I240" s="7" t="s">
        <v>34</v>
      </c>
      <c r="J240" s="7"/>
      <c r="K240" s="7"/>
      <c r="L240" s="45"/>
      <c r="M240" s="30" t="s">
        <v>34</v>
      </c>
      <c r="N240" s="29" t="s">
        <v>34</v>
      </c>
      <c r="O240" s="29" t="s">
        <v>34</v>
      </c>
      <c r="P240" s="29" t="s">
        <v>34</v>
      </c>
      <c r="Q240" s="29" t="s">
        <v>34</v>
      </c>
      <c r="R240" s="29" t="s">
        <v>34</v>
      </c>
      <c r="S240" s="29" t="s">
        <v>34</v>
      </c>
      <c r="T240" s="29">
        <v>1</v>
      </c>
      <c r="U240" s="32"/>
      <c r="V240" s="30"/>
      <c r="W240" s="30"/>
    </row>
    <row r="241" spans="1:23" ht="26" x14ac:dyDescent="0.35">
      <c r="A241" s="33">
        <v>240</v>
      </c>
      <c r="B241" s="21" t="s">
        <v>8837</v>
      </c>
      <c r="C241" s="29" t="s">
        <v>8838</v>
      </c>
      <c r="D241" s="29" t="s">
        <v>8838</v>
      </c>
      <c r="E241" s="21" t="s">
        <v>8837</v>
      </c>
      <c r="F241" s="16"/>
      <c r="G241" s="7"/>
      <c r="H241" s="7"/>
      <c r="I241" s="7" t="s">
        <v>34</v>
      </c>
      <c r="J241" s="7"/>
      <c r="K241" s="7"/>
      <c r="L241" s="45"/>
      <c r="M241" s="30" t="s">
        <v>34</v>
      </c>
      <c r="N241" s="29" t="s">
        <v>34</v>
      </c>
      <c r="O241" s="29" t="s">
        <v>34</v>
      </c>
      <c r="P241" s="29" t="s">
        <v>34</v>
      </c>
      <c r="Q241" s="29" t="s">
        <v>34</v>
      </c>
      <c r="R241" s="29" t="s">
        <v>34</v>
      </c>
      <c r="S241" s="29" t="s">
        <v>34</v>
      </c>
      <c r="T241" s="29">
        <v>1</v>
      </c>
      <c r="U241" s="32"/>
      <c r="V241" s="30"/>
      <c r="W241" s="30"/>
    </row>
    <row r="242" spans="1:23" ht="26" x14ac:dyDescent="0.35">
      <c r="A242" s="33">
        <v>241</v>
      </c>
      <c r="B242" s="21" t="s">
        <v>8835</v>
      </c>
      <c r="C242" s="29" t="s">
        <v>8836</v>
      </c>
      <c r="D242" s="29" t="s">
        <v>8836</v>
      </c>
      <c r="E242" s="21" t="s">
        <v>8835</v>
      </c>
      <c r="F242" s="16"/>
      <c r="G242" s="7"/>
      <c r="H242" s="7"/>
      <c r="I242" s="7" t="s">
        <v>34</v>
      </c>
      <c r="J242" s="7"/>
      <c r="K242" s="7"/>
      <c r="L242" s="45"/>
      <c r="M242" s="30" t="s">
        <v>34</v>
      </c>
      <c r="N242" s="29" t="s">
        <v>34</v>
      </c>
      <c r="O242" s="29" t="s">
        <v>34</v>
      </c>
      <c r="P242" s="29" t="s">
        <v>34</v>
      </c>
      <c r="Q242" s="29" t="s">
        <v>34</v>
      </c>
      <c r="R242" s="29" t="s">
        <v>34</v>
      </c>
      <c r="S242" s="29" t="s">
        <v>34</v>
      </c>
      <c r="T242" s="29">
        <v>1</v>
      </c>
      <c r="U242" s="32"/>
      <c r="V242" s="30"/>
      <c r="W242" s="30"/>
    </row>
    <row r="243" spans="1:23" x14ac:dyDescent="0.35">
      <c r="A243" s="33">
        <v>242</v>
      </c>
      <c r="B243" s="18" t="s">
        <v>8833</v>
      </c>
      <c r="C243" s="35" t="s">
        <v>8834</v>
      </c>
      <c r="D243" s="35" t="s">
        <v>8834</v>
      </c>
      <c r="E243" s="18" t="s">
        <v>8833</v>
      </c>
      <c r="F243" s="20"/>
      <c r="G243" s="19"/>
      <c r="H243" s="19"/>
      <c r="I243" s="7"/>
      <c r="J243" s="19"/>
      <c r="K243" s="19"/>
      <c r="L243" s="46"/>
      <c r="M243" s="32"/>
      <c r="U243" s="32"/>
      <c r="V243" s="30"/>
      <c r="W243" s="30"/>
    </row>
    <row r="244" spans="1:23" x14ac:dyDescent="0.35">
      <c r="A244" s="33">
        <v>243</v>
      </c>
      <c r="B244" s="21" t="s">
        <v>8831</v>
      </c>
      <c r="C244" s="29" t="s">
        <v>8832</v>
      </c>
      <c r="D244" s="29" t="s">
        <v>8832</v>
      </c>
      <c r="E244" s="21" t="s">
        <v>8831</v>
      </c>
      <c r="F244" s="16"/>
      <c r="G244" s="7"/>
      <c r="H244" s="7"/>
      <c r="I244" s="7" t="s">
        <v>34</v>
      </c>
      <c r="J244" s="7"/>
      <c r="K244" s="7"/>
      <c r="L244" s="45"/>
      <c r="M244" s="30" t="s">
        <v>34</v>
      </c>
      <c r="N244" s="29" t="s">
        <v>34</v>
      </c>
      <c r="O244" s="29" t="s">
        <v>34</v>
      </c>
      <c r="P244" s="29" t="s">
        <v>34</v>
      </c>
      <c r="Q244" s="29" t="s">
        <v>34</v>
      </c>
      <c r="R244" s="29" t="s">
        <v>34</v>
      </c>
      <c r="S244" s="29" t="s">
        <v>34</v>
      </c>
      <c r="T244" s="29">
        <v>1</v>
      </c>
      <c r="U244" s="32"/>
      <c r="V244" s="30"/>
      <c r="W244" s="30"/>
    </row>
    <row r="245" spans="1:23" ht="26" x14ac:dyDescent="0.35">
      <c r="A245" s="33">
        <v>244</v>
      </c>
      <c r="B245" s="21" t="s">
        <v>8829</v>
      </c>
      <c r="C245" s="29" t="s">
        <v>8830</v>
      </c>
      <c r="D245" s="29" t="s">
        <v>8830</v>
      </c>
      <c r="E245" s="21" t="s">
        <v>8829</v>
      </c>
      <c r="F245" s="16"/>
      <c r="G245" s="7"/>
      <c r="H245" s="7"/>
      <c r="I245" s="7" t="s">
        <v>34</v>
      </c>
      <c r="J245" s="7"/>
      <c r="K245" s="7"/>
      <c r="L245" s="45"/>
      <c r="M245" s="30" t="s">
        <v>34</v>
      </c>
      <c r="N245" s="29" t="s">
        <v>34</v>
      </c>
      <c r="O245" s="29" t="s">
        <v>34</v>
      </c>
      <c r="P245" s="29" t="s">
        <v>34</v>
      </c>
      <c r="Q245" s="29" t="s">
        <v>34</v>
      </c>
      <c r="R245" s="29" t="s">
        <v>34</v>
      </c>
      <c r="S245" s="29" t="s">
        <v>34</v>
      </c>
      <c r="T245" s="29">
        <v>1</v>
      </c>
      <c r="U245" s="32"/>
      <c r="V245" s="30"/>
      <c r="W245" s="30"/>
    </row>
    <row r="246" spans="1:23" ht="26" x14ac:dyDescent="0.35">
      <c r="A246" s="33">
        <v>245</v>
      </c>
      <c r="B246" s="21" t="s">
        <v>8827</v>
      </c>
      <c r="C246" s="29" t="s">
        <v>8828</v>
      </c>
      <c r="D246" s="29" t="s">
        <v>8828</v>
      </c>
      <c r="E246" s="21" t="s">
        <v>8827</v>
      </c>
      <c r="F246" s="16"/>
      <c r="G246" s="7"/>
      <c r="H246" s="7"/>
      <c r="I246" s="7" t="s">
        <v>34</v>
      </c>
      <c r="J246" s="7"/>
      <c r="K246" s="7"/>
      <c r="L246" s="45"/>
      <c r="M246" s="30" t="s">
        <v>34</v>
      </c>
      <c r="N246" s="29" t="s">
        <v>34</v>
      </c>
      <c r="O246" s="29" t="s">
        <v>34</v>
      </c>
      <c r="P246" s="29" t="s">
        <v>34</v>
      </c>
      <c r="Q246" s="29" t="s">
        <v>34</v>
      </c>
      <c r="R246" s="29" t="s">
        <v>34</v>
      </c>
      <c r="S246" s="29" t="s">
        <v>34</v>
      </c>
      <c r="T246" s="29">
        <v>1</v>
      </c>
      <c r="U246" s="32"/>
      <c r="V246" s="30"/>
      <c r="W246" s="30"/>
    </row>
    <row r="247" spans="1:23" x14ac:dyDescent="0.35">
      <c r="A247" s="33">
        <v>246</v>
      </c>
      <c r="B247" s="18" t="s">
        <v>8825</v>
      </c>
      <c r="C247" s="35" t="s">
        <v>8826</v>
      </c>
      <c r="D247" s="35" t="s">
        <v>8826</v>
      </c>
      <c r="E247" s="18" t="s">
        <v>8825</v>
      </c>
      <c r="F247" s="20"/>
      <c r="G247" s="19"/>
      <c r="H247" s="19"/>
      <c r="I247" s="7"/>
      <c r="J247" s="19"/>
      <c r="K247" s="19"/>
      <c r="L247" s="46"/>
      <c r="M247" s="32"/>
      <c r="U247" s="32"/>
      <c r="V247" s="30"/>
      <c r="W247" s="30"/>
    </row>
    <row r="248" spans="1:23" x14ac:dyDescent="0.35">
      <c r="A248" s="33">
        <v>247</v>
      </c>
      <c r="B248" s="21" t="s">
        <v>8823</v>
      </c>
      <c r="C248" s="29" t="s">
        <v>8824</v>
      </c>
      <c r="D248" s="29" t="s">
        <v>8824</v>
      </c>
      <c r="E248" s="21" t="s">
        <v>8823</v>
      </c>
      <c r="F248" s="16"/>
      <c r="G248" s="7"/>
      <c r="H248" s="7"/>
      <c r="I248" s="7" t="s">
        <v>34</v>
      </c>
      <c r="J248" s="7"/>
      <c r="K248" s="7"/>
      <c r="L248" s="45"/>
      <c r="M248" s="30" t="s">
        <v>34</v>
      </c>
      <c r="N248" s="29" t="s">
        <v>34</v>
      </c>
      <c r="O248" s="29" t="s">
        <v>34</v>
      </c>
      <c r="P248" s="29" t="s">
        <v>34</v>
      </c>
      <c r="Q248" s="29" t="s">
        <v>34</v>
      </c>
      <c r="R248" s="29" t="s">
        <v>34</v>
      </c>
      <c r="S248" s="29" t="s">
        <v>34</v>
      </c>
      <c r="T248" s="29">
        <v>1</v>
      </c>
      <c r="U248" s="32"/>
      <c r="V248" s="30"/>
      <c r="W248" s="30"/>
    </row>
    <row r="249" spans="1:23" x14ac:dyDescent="0.35">
      <c r="A249" s="33">
        <v>248</v>
      </c>
      <c r="B249" s="21" t="s">
        <v>8821</v>
      </c>
      <c r="C249" s="29" t="s">
        <v>8822</v>
      </c>
      <c r="D249" s="29" t="s">
        <v>8822</v>
      </c>
      <c r="E249" s="21" t="s">
        <v>8821</v>
      </c>
      <c r="F249" s="16"/>
      <c r="G249" s="7"/>
      <c r="H249" s="7"/>
      <c r="I249" s="7" t="s">
        <v>34</v>
      </c>
      <c r="J249" s="7"/>
      <c r="K249" s="7"/>
      <c r="L249" s="45"/>
      <c r="M249" s="30" t="s">
        <v>34</v>
      </c>
      <c r="N249" s="29" t="s">
        <v>34</v>
      </c>
      <c r="O249" s="29" t="s">
        <v>34</v>
      </c>
      <c r="P249" s="29" t="s">
        <v>34</v>
      </c>
      <c r="Q249" s="29" t="s">
        <v>34</v>
      </c>
      <c r="R249" s="29" t="s">
        <v>34</v>
      </c>
      <c r="S249" s="29" t="s">
        <v>34</v>
      </c>
      <c r="T249" s="29">
        <v>1</v>
      </c>
      <c r="U249" s="32"/>
      <c r="V249" s="30"/>
      <c r="W249" s="30"/>
    </row>
    <row r="250" spans="1:23" ht="26" x14ac:dyDescent="0.35">
      <c r="A250" s="33">
        <v>249</v>
      </c>
      <c r="B250" s="21" t="s">
        <v>8819</v>
      </c>
      <c r="C250" s="29" t="s">
        <v>8820</v>
      </c>
      <c r="D250" s="29" t="s">
        <v>8820</v>
      </c>
      <c r="E250" s="21" t="s">
        <v>8819</v>
      </c>
      <c r="F250" s="16"/>
      <c r="G250" s="7"/>
      <c r="H250" s="7"/>
      <c r="I250" s="7" t="s">
        <v>34</v>
      </c>
      <c r="J250" s="7"/>
      <c r="K250" s="7"/>
      <c r="L250" s="45"/>
      <c r="M250" s="30" t="s">
        <v>34</v>
      </c>
      <c r="N250" s="29" t="s">
        <v>34</v>
      </c>
      <c r="O250" s="29" t="s">
        <v>34</v>
      </c>
      <c r="P250" s="29" t="s">
        <v>34</v>
      </c>
      <c r="Q250" s="29" t="s">
        <v>34</v>
      </c>
      <c r="R250" s="29" t="s">
        <v>34</v>
      </c>
      <c r="S250" s="29" t="s">
        <v>34</v>
      </c>
      <c r="T250" s="29">
        <v>1</v>
      </c>
      <c r="U250" s="32"/>
      <c r="V250" s="30"/>
      <c r="W250" s="30"/>
    </row>
    <row r="251" spans="1:23" x14ac:dyDescent="0.35">
      <c r="A251" s="33">
        <v>250</v>
      </c>
      <c r="B251" s="18" t="s">
        <v>8817</v>
      </c>
      <c r="C251" s="35" t="s">
        <v>8818</v>
      </c>
      <c r="D251" s="35" t="s">
        <v>8818</v>
      </c>
      <c r="E251" s="18" t="s">
        <v>8817</v>
      </c>
      <c r="F251" s="20"/>
      <c r="G251" s="19"/>
      <c r="H251" s="19"/>
      <c r="I251" s="7"/>
      <c r="J251" s="19"/>
      <c r="K251" s="19"/>
      <c r="L251" s="46"/>
      <c r="M251" s="32"/>
      <c r="U251" s="32"/>
      <c r="V251" s="30"/>
      <c r="W251" s="30"/>
    </row>
    <row r="252" spans="1:23" x14ac:dyDescent="0.35">
      <c r="A252" s="33">
        <v>251</v>
      </c>
      <c r="B252" s="21" t="s">
        <v>8815</v>
      </c>
      <c r="C252" s="29" t="s">
        <v>8816</v>
      </c>
      <c r="D252" s="29" t="s">
        <v>8816</v>
      </c>
      <c r="E252" s="21" t="s">
        <v>8815</v>
      </c>
      <c r="F252" s="16"/>
      <c r="G252" s="7"/>
      <c r="H252" s="7"/>
      <c r="I252" s="7" t="s">
        <v>34</v>
      </c>
      <c r="J252" s="7"/>
      <c r="K252" s="7"/>
      <c r="L252" s="45"/>
      <c r="M252" s="30" t="s">
        <v>34</v>
      </c>
      <c r="N252" s="29" t="s">
        <v>34</v>
      </c>
      <c r="O252" s="29" t="s">
        <v>34</v>
      </c>
      <c r="P252" s="29" t="s">
        <v>34</v>
      </c>
      <c r="Q252" s="29" t="s">
        <v>34</v>
      </c>
      <c r="R252" s="29" t="s">
        <v>34</v>
      </c>
      <c r="S252" s="29" t="s">
        <v>34</v>
      </c>
      <c r="T252" s="29">
        <v>1</v>
      </c>
      <c r="U252" s="32"/>
      <c r="V252" s="30"/>
      <c r="W252" s="30"/>
    </row>
    <row r="253" spans="1:23" ht="26" x14ac:dyDescent="0.35">
      <c r="A253" s="33">
        <v>252</v>
      </c>
      <c r="B253" s="21" t="s">
        <v>8813</v>
      </c>
      <c r="C253" s="29" t="s">
        <v>8814</v>
      </c>
      <c r="D253" s="29" t="s">
        <v>8814</v>
      </c>
      <c r="E253" s="21" t="s">
        <v>8813</v>
      </c>
      <c r="F253" s="16"/>
      <c r="G253" s="7"/>
      <c r="H253" s="7"/>
      <c r="I253" s="7" t="s">
        <v>34</v>
      </c>
      <c r="J253" s="7"/>
      <c r="K253" s="7"/>
      <c r="L253" s="45"/>
      <c r="M253" s="30" t="s">
        <v>34</v>
      </c>
      <c r="N253" s="29" t="s">
        <v>34</v>
      </c>
      <c r="O253" s="29" t="s">
        <v>34</v>
      </c>
      <c r="P253" s="29" t="s">
        <v>34</v>
      </c>
      <c r="Q253" s="29" t="s">
        <v>34</v>
      </c>
      <c r="R253" s="29" t="s">
        <v>34</v>
      </c>
      <c r="S253" s="29" t="s">
        <v>34</v>
      </c>
      <c r="T253" s="29">
        <v>1</v>
      </c>
      <c r="U253" s="32"/>
      <c r="V253" s="30"/>
      <c r="W253" s="30"/>
    </row>
    <row r="254" spans="1:23" ht="26" x14ac:dyDescent="0.35">
      <c r="A254" s="33">
        <v>253</v>
      </c>
      <c r="B254" s="21" t="s">
        <v>8811</v>
      </c>
      <c r="C254" s="29" t="s">
        <v>8812</v>
      </c>
      <c r="D254" s="29" t="s">
        <v>8812</v>
      </c>
      <c r="E254" s="21" t="s">
        <v>8811</v>
      </c>
      <c r="F254" s="16"/>
      <c r="G254" s="7"/>
      <c r="H254" s="7"/>
      <c r="I254" s="7" t="s">
        <v>34</v>
      </c>
      <c r="J254" s="7"/>
      <c r="K254" s="7"/>
      <c r="L254" s="45"/>
      <c r="M254" s="30" t="s">
        <v>34</v>
      </c>
      <c r="N254" s="29" t="s">
        <v>34</v>
      </c>
      <c r="O254" s="29" t="s">
        <v>34</v>
      </c>
      <c r="P254" s="29" t="s">
        <v>34</v>
      </c>
      <c r="Q254" s="29" t="s">
        <v>34</v>
      </c>
      <c r="R254" s="29" t="s">
        <v>34</v>
      </c>
      <c r="S254" s="29" t="s">
        <v>34</v>
      </c>
      <c r="T254" s="29">
        <v>1</v>
      </c>
      <c r="U254" s="32"/>
      <c r="V254" s="30"/>
      <c r="W254" s="30"/>
    </row>
    <row r="255" spans="1:23" ht="91" x14ac:dyDescent="0.35">
      <c r="A255" s="33">
        <v>254</v>
      </c>
      <c r="B255" s="9" t="s">
        <v>8809</v>
      </c>
      <c r="C255" s="37" t="s">
        <v>8810</v>
      </c>
      <c r="D255" s="37" t="s">
        <v>8810</v>
      </c>
      <c r="E255" s="9" t="s">
        <v>8809</v>
      </c>
      <c r="F255" s="15"/>
      <c r="G255" s="10"/>
      <c r="H255" s="10"/>
      <c r="I255" s="7"/>
      <c r="J255" s="10"/>
      <c r="K255" s="10"/>
      <c r="L255" s="47"/>
      <c r="M255" s="32"/>
      <c r="U255" s="32"/>
      <c r="V255" s="16" t="s">
        <v>8808</v>
      </c>
      <c r="W255" s="30">
        <v>6</v>
      </c>
    </row>
    <row r="256" spans="1:23" x14ac:dyDescent="0.35">
      <c r="A256" s="33">
        <v>255</v>
      </c>
      <c r="B256" s="9" t="s">
        <v>8806</v>
      </c>
      <c r="C256" s="37" t="s">
        <v>8807</v>
      </c>
      <c r="D256" s="37" t="s">
        <v>8807</v>
      </c>
      <c r="E256" s="9" t="s">
        <v>8806</v>
      </c>
      <c r="F256" s="15"/>
      <c r="G256" s="10"/>
      <c r="H256" s="10"/>
      <c r="I256" s="7"/>
      <c r="J256" s="10"/>
      <c r="K256" s="10"/>
      <c r="L256" s="47"/>
      <c r="M256" s="32"/>
      <c r="U256" s="32"/>
      <c r="V256" s="30"/>
      <c r="W256" s="30"/>
    </row>
    <row r="257" spans="1:23" x14ac:dyDescent="0.35">
      <c r="A257" s="33">
        <v>256</v>
      </c>
      <c r="B257" s="18" t="s">
        <v>8804</v>
      </c>
      <c r="C257" s="35" t="s">
        <v>8805</v>
      </c>
      <c r="D257" s="35" t="s">
        <v>8805</v>
      </c>
      <c r="E257" s="18" t="s">
        <v>8804</v>
      </c>
      <c r="F257" s="20"/>
      <c r="G257" s="19"/>
      <c r="H257" s="19"/>
      <c r="I257" s="7"/>
      <c r="J257" s="19"/>
      <c r="K257" s="19"/>
      <c r="L257" s="46"/>
      <c r="M257" s="32"/>
      <c r="U257" s="32"/>
      <c r="V257" s="30"/>
      <c r="W257" s="30"/>
    </row>
    <row r="258" spans="1:23" ht="39" x14ac:dyDescent="0.35">
      <c r="A258" s="33">
        <v>257</v>
      </c>
      <c r="B258" s="21" t="s">
        <v>8802</v>
      </c>
      <c r="C258" s="29" t="s">
        <v>8803</v>
      </c>
      <c r="D258" s="29" t="s">
        <v>8803</v>
      </c>
      <c r="E258" s="21" t="s">
        <v>8802</v>
      </c>
      <c r="F258" s="16"/>
      <c r="G258" s="7"/>
      <c r="H258" s="7"/>
      <c r="I258" s="7" t="s">
        <v>34</v>
      </c>
      <c r="J258" s="7"/>
      <c r="K258" s="7"/>
      <c r="L258" s="45"/>
      <c r="M258" s="30" t="s">
        <v>34</v>
      </c>
      <c r="N258" s="29" t="s">
        <v>34</v>
      </c>
      <c r="O258" s="29" t="s">
        <v>34</v>
      </c>
      <c r="P258" s="29" t="s">
        <v>34</v>
      </c>
      <c r="Q258" s="29" t="s">
        <v>34</v>
      </c>
      <c r="R258" s="29" t="s">
        <v>34</v>
      </c>
      <c r="S258" s="29" t="s">
        <v>34</v>
      </c>
      <c r="T258" s="29">
        <v>1</v>
      </c>
      <c r="U258" s="32"/>
      <c r="V258" s="30"/>
      <c r="W258" s="30"/>
    </row>
    <row r="259" spans="1:23" ht="26" x14ac:dyDescent="0.35">
      <c r="A259" s="33">
        <v>258</v>
      </c>
      <c r="B259" s="21" t="s">
        <v>8800</v>
      </c>
      <c r="C259" s="29" t="s">
        <v>8801</v>
      </c>
      <c r="D259" s="29" t="s">
        <v>8801</v>
      </c>
      <c r="E259" s="21" t="s">
        <v>8800</v>
      </c>
      <c r="F259" s="16"/>
      <c r="G259" s="7"/>
      <c r="H259" s="7"/>
      <c r="I259" s="7" t="s">
        <v>34</v>
      </c>
      <c r="J259" s="7"/>
      <c r="K259" s="7"/>
      <c r="L259" s="45"/>
      <c r="M259" s="30" t="s">
        <v>34</v>
      </c>
      <c r="N259" s="29" t="s">
        <v>34</v>
      </c>
      <c r="O259" s="29" t="s">
        <v>34</v>
      </c>
      <c r="P259" s="29" t="s">
        <v>34</v>
      </c>
      <c r="Q259" s="29" t="s">
        <v>34</v>
      </c>
      <c r="R259" s="29" t="s">
        <v>34</v>
      </c>
      <c r="S259" s="29" t="s">
        <v>34</v>
      </c>
      <c r="T259" s="29">
        <v>1</v>
      </c>
      <c r="U259" s="32"/>
      <c r="V259" s="30"/>
      <c r="W259" s="30"/>
    </row>
    <row r="260" spans="1:23" x14ac:dyDescent="0.35">
      <c r="A260" s="33">
        <v>259</v>
      </c>
      <c r="B260" s="21" t="s">
        <v>8798</v>
      </c>
      <c r="C260" s="29" t="s">
        <v>8799</v>
      </c>
      <c r="D260" s="29" t="s">
        <v>8799</v>
      </c>
      <c r="E260" s="21" t="s">
        <v>8798</v>
      </c>
      <c r="F260" s="16"/>
      <c r="G260" s="7"/>
      <c r="H260" s="7"/>
      <c r="I260" s="7" t="s">
        <v>34</v>
      </c>
      <c r="J260" s="7"/>
      <c r="K260" s="7"/>
      <c r="L260" s="45"/>
      <c r="M260" s="30" t="s">
        <v>34</v>
      </c>
      <c r="N260" s="29" t="s">
        <v>34</v>
      </c>
      <c r="O260" s="29" t="s">
        <v>34</v>
      </c>
      <c r="P260" s="29" t="s">
        <v>34</v>
      </c>
      <c r="Q260" s="29" t="s">
        <v>34</v>
      </c>
      <c r="R260" s="29" t="s">
        <v>34</v>
      </c>
      <c r="S260" s="29" t="s">
        <v>34</v>
      </c>
      <c r="T260" s="29">
        <v>1</v>
      </c>
      <c r="U260" s="32"/>
      <c r="V260" s="30"/>
      <c r="W260" s="30"/>
    </row>
    <row r="261" spans="1:23" ht="26" x14ac:dyDescent="0.35">
      <c r="A261" s="33">
        <v>260</v>
      </c>
      <c r="B261" s="21" t="s">
        <v>8796</v>
      </c>
      <c r="C261" s="29" t="s">
        <v>8797</v>
      </c>
      <c r="D261" s="29" t="s">
        <v>8797</v>
      </c>
      <c r="E261" s="21" t="s">
        <v>8796</v>
      </c>
      <c r="F261" s="16"/>
      <c r="G261" s="7"/>
      <c r="H261" s="7"/>
      <c r="I261" s="7" t="s">
        <v>34</v>
      </c>
      <c r="J261" s="7"/>
      <c r="K261" s="7"/>
      <c r="L261" s="45"/>
      <c r="M261" s="30" t="s">
        <v>34</v>
      </c>
      <c r="N261" s="29" t="s">
        <v>34</v>
      </c>
      <c r="O261" s="29" t="s">
        <v>34</v>
      </c>
      <c r="P261" s="29" t="s">
        <v>34</v>
      </c>
      <c r="Q261" s="29" t="s">
        <v>34</v>
      </c>
      <c r="R261" s="29" t="s">
        <v>34</v>
      </c>
      <c r="S261" s="29" t="s">
        <v>34</v>
      </c>
      <c r="T261" s="29">
        <v>1</v>
      </c>
      <c r="U261" s="32"/>
      <c r="V261" s="30"/>
      <c r="W261" s="30"/>
    </row>
    <row r="262" spans="1:23" x14ac:dyDescent="0.35">
      <c r="A262" s="33">
        <v>261</v>
      </c>
      <c r="B262" s="9" t="s">
        <v>8794</v>
      </c>
      <c r="C262" s="37" t="s">
        <v>8795</v>
      </c>
      <c r="D262" s="37" t="s">
        <v>8795</v>
      </c>
      <c r="E262" s="9" t="s">
        <v>8794</v>
      </c>
      <c r="F262" s="15"/>
      <c r="G262" s="10"/>
      <c r="H262" s="10"/>
      <c r="I262" s="7"/>
      <c r="J262" s="10"/>
      <c r="K262" s="10"/>
      <c r="L262" s="47"/>
      <c r="M262" s="32"/>
      <c r="U262" s="32"/>
      <c r="V262" s="30"/>
      <c r="W262" s="30"/>
    </row>
    <row r="263" spans="1:23" x14ac:dyDescent="0.35">
      <c r="A263" s="33">
        <v>262</v>
      </c>
      <c r="B263" s="18" t="s">
        <v>8792</v>
      </c>
      <c r="C263" s="35" t="s">
        <v>8793</v>
      </c>
      <c r="D263" s="35" t="s">
        <v>8793</v>
      </c>
      <c r="E263" s="18" t="s">
        <v>8792</v>
      </c>
      <c r="F263" s="20"/>
      <c r="G263" s="19"/>
      <c r="H263" s="19"/>
      <c r="I263" s="7"/>
      <c r="J263" s="19"/>
      <c r="K263" s="19"/>
      <c r="L263" s="46"/>
      <c r="M263" s="32"/>
      <c r="U263" s="32"/>
      <c r="V263" s="30"/>
      <c r="W263" s="30"/>
    </row>
    <row r="264" spans="1:23" ht="65" x14ac:dyDescent="0.35">
      <c r="A264" s="33">
        <v>263</v>
      </c>
      <c r="B264" s="21" t="s">
        <v>8790</v>
      </c>
      <c r="C264" s="29" t="s">
        <v>8791</v>
      </c>
      <c r="D264" s="29" t="s">
        <v>8791</v>
      </c>
      <c r="E264" s="21" t="s">
        <v>8790</v>
      </c>
      <c r="F264" s="16"/>
      <c r="G264" s="7"/>
      <c r="H264" s="7"/>
      <c r="I264" s="7" t="s">
        <v>34</v>
      </c>
      <c r="J264" s="7"/>
      <c r="K264" s="7"/>
      <c r="L264" s="45"/>
      <c r="M264" s="30" t="s">
        <v>34</v>
      </c>
      <c r="N264" s="29" t="s">
        <v>34</v>
      </c>
      <c r="O264" s="29" t="s">
        <v>34</v>
      </c>
      <c r="P264" s="29" t="s">
        <v>34</v>
      </c>
      <c r="Q264" s="29" t="s">
        <v>34</v>
      </c>
      <c r="R264" s="29" t="s">
        <v>34</v>
      </c>
      <c r="S264" s="29" t="s">
        <v>34</v>
      </c>
      <c r="U264" s="30">
        <v>1</v>
      </c>
      <c r="V264" s="30"/>
      <c r="W264" s="30"/>
    </row>
    <row r="265" spans="1:23" ht="26" x14ac:dyDescent="0.35">
      <c r="A265" s="33">
        <v>264</v>
      </c>
      <c r="B265" s="21" t="s">
        <v>8788</v>
      </c>
      <c r="C265" s="29" t="s">
        <v>8789</v>
      </c>
      <c r="D265" s="29" t="s">
        <v>8789</v>
      </c>
      <c r="E265" s="21" t="s">
        <v>8788</v>
      </c>
      <c r="F265" s="16"/>
      <c r="G265" s="7"/>
      <c r="H265" s="7"/>
      <c r="I265" s="7" t="s">
        <v>34</v>
      </c>
      <c r="J265" s="7"/>
      <c r="K265" s="7"/>
      <c r="L265" s="45"/>
      <c r="M265" s="30" t="s">
        <v>34</v>
      </c>
      <c r="N265" s="29" t="s">
        <v>34</v>
      </c>
      <c r="O265" s="29" t="s">
        <v>34</v>
      </c>
      <c r="P265" s="29" t="s">
        <v>34</v>
      </c>
      <c r="Q265" s="29" t="s">
        <v>34</v>
      </c>
      <c r="R265" s="29" t="s">
        <v>34</v>
      </c>
      <c r="S265" s="29" t="s">
        <v>34</v>
      </c>
      <c r="T265" s="29">
        <v>1</v>
      </c>
      <c r="U265" s="32"/>
      <c r="V265" s="30"/>
      <c r="W265" s="30"/>
    </row>
    <row r="266" spans="1:23" ht="26" x14ac:dyDescent="0.35">
      <c r="A266" s="33">
        <v>265</v>
      </c>
      <c r="B266" s="21" t="s">
        <v>8786</v>
      </c>
      <c r="C266" s="29" t="s">
        <v>8787</v>
      </c>
      <c r="D266" s="29" t="s">
        <v>8787</v>
      </c>
      <c r="E266" s="21" t="s">
        <v>8786</v>
      </c>
      <c r="F266" s="16"/>
      <c r="G266" s="7"/>
      <c r="H266" s="7"/>
      <c r="I266" s="7" t="s">
        <v>34</v>
      </c>
      <c r="J266" s="7"/>
      <c r="K266" s="7"/>
      <c r="L266" s="45"/>
      <c r="M266" s="30" t="s">
        <v>34</v>
      </c>
      <c r="N266" s="29" t="s">
        <v>34</v>
      </c>
      <c r="O266" s="29" t="s">
        <v>34</v>
      </c>
      <c r="P266" s="29" t="s">
        <v>34</v>
      </c>
      <c r="Q266" s="29" t="s">
        <v>34</v>
      </c>
      <c r="R266" s="29" t="s">
        <v>34</v>
      </c>
      <c r="S266" s="29" t="s">
        <v>34</v>
      </c>
      <c r="T266" s="29">
        <v>1</v>
      </c>
      <c r="U266" s="32"/>
      <c r="V266" s="30"/>
      <c r="W266" s="30"/>
    </row>
    <row r="267" spans="1:23" ht="26" x14ac:dyDescent="0.35">
      <c r="A267" s="33">
        <v>266</v>
      </c>
      <c r="B267" s="21" t="s">
        <v>8784</v>
      </c>
      <c r="C267" s="29" t="s">
        <v>8785</v>
      </c>
      <c r="D267" s="29" t="s">
        <v>8785</v>
      </c>
      <c r="E267" s="21" t="s">
        <v>8784</v>
      </c>
      <c r="F267" s="16"/>
      <c r="G267" s="7"/>
      <c r="H267" s="7"/>
      <c r="I267" s="7" t="s">
        <v>34</v>
      </c>
      <c r="J267" s="7"/>
      <c r="K267" s="7"/>
      <c r="L267" s="16" t="s">
        <v>34</v>
      </c>
      <c r="M267" s="30" t="s">
        <v>34</v>
      </c>
      <c r="N267" s="29" t="s">
        <v>34</v>
      </c>
      <c r="O267" s="29" t="s">
        <v>34</v>
      </c>
      <c r="P267" s="29" t="s">
        <v>34</v>
      </c>
      <c r="Q267" s="29" t="s">
        <v>34</v>
      </c>
      <c r="R267" s="29" t="s">
        <v>34</v>
      </c>
      <c r="S267" s="29" t="s">
        <v>34</v>
      </c>
      <c r="U267" s="30">
        <v>1</v>
      </c>
      <c r="V267" s="30"/>
      <c r="W267" s="30"/>
    </row>
    <row r="268" spans="1:23" ht="26" x14ac:dyDescent="0.35">
      <c r="A268" s="33">
        <v>267</v>
      </c>
      <c r="B268" s="21" t="s">
        <v>8782</v>
      </c>
      <c r="C268" s="29" t="s">
        <v>8783</v>
      </c>
      <c r="D268" s="29" t="s">
        <v>8783</v>
      </c>
      <c r="E268" s="21" t="s">
        <v>8782</v>
      </c>
      <c r="F268" s="16"/>
      <c r="G268" s="7"/>
      <c r="H268" s="7"/>
      <c r="I268" s="7" t="s">
        <v>34</v>
      </c>
      <c r="J268" s="7"/>
      <c r="K268" s="7"/>
      <c r="L268" s="45"/>
      <c r="M268" s="30" t="s">
        <v>34</v>
      </c>
      <c r="N268" s="29" t="s">
        <v>34</v>
      </c>
      <c r="O268" s="29" t="s">
        <v>34</v>
      </c>
      <c r="P268" s="29" t="s">
        <v>34</v>
      </c>
      <c r="Q268" s="29" t="s">
        <v>34</v>
      </c>
      <c r="R268" s="29" t="s">
        <v>34</v>
      </c>
      <c r="S268" s="29" t="s">
        <v>34</v>
      </c>
      <c r="T268" s="29">
        <v>1</v>
      </c>
      <c r="U268" s="32"/>
      <c r="V268" s="30"/>
      <c r="W268" s="30"/>
    </row>
    <row r="269" spans="1:23" ht="26" x14ac:dyDescent="0.35">
      <c r="A269" s="33">
        <v>268</v>
      </c>
      <c r="B269" s="21" t="s">
        <v>8780</v>
      </c>
      <c r="C269" s="29" t="s">
        <v>8781</v>
      </c>
      <c r="D269" s="29" t="s">
        <v>8781</v>
      </c>
      <c r="E269" s="21" t="s">
        <v>8780</v>
      </c>
      <c r="F269" s="16"/>
      <c r="G269" s="7"/>
      <c r="H269" s="7"/>
      <c r="I269" s="7" t="s">
        <v>34</v>
      </c>
      <c r="J269" s="7"/>
      <c r="K269" s="7"/>
      <c r="L269" s="45"/>
      <c r="M269" s="30" t="s">
        <v>34</v>
      </c>
      <c r="N269" s="29" t="s">
        <v>34</v>
      </c>
      <c r="O269" s="29" t="s">
        <v>34</v>
      </c>
      <c r="P269" s="29" t="s">
        <v>34</v>
      </c>
      <c r="Q269" s="29" t="s">
        <v>34</v>
      </c>
      <c r="R269" s="29" t="s">
        <v>34</v>
      </c>
      <c r="S269" s="29" t="s">
        <v>34</v>
      </c>
      <c r="T269" s="29">
        <v>1</v>
      </c>
      <c r="U269" s="32"/>
      <c r="V269" s="30"/>
      <c r="W269" s="30"/>
    </row>
    <row r="270" spans="1:23" ht="26" x14ac:dyDescent="0.35">
      <c r="A270" s="33">
        <v>269</v>
      </c>
      <c r="B270" s="21" t="s">
        <v>8778</v>
      </c>
      <c r="C270" s="29" t="s">
        <v>8779</v>
      </c>
      <c r="D270" s="29" t="s">
        <v>8779</v>
      </c>
      <c r="E270" s="21" t="s">
        <v>8778</v>
      </c>
      <c r="F270" s="16"/>
      <c r="G270" s="7"/>
      <c r="H270" s="7"/>
      <c r="I270" s="7" t="s">
        <v>34</v>
      </c>
      <c r="J270" s="7"/>
      <c r="K270" s="7"/>
      <c r="L270" s="45"/>
      <c r="M270" s="30" t="s">
        <v>34</v>
      </c>
      <c r="N270" s="29" t="s">
        <v>34</v>
      </c>
      <c r="O270" s="29" t="s">
        <v>34</v>
      </c>
      <c r="P270" s="29" t="s">
        <v>34</v>
      </c>
      <c r="Q270" s="29" t="s">
        <v>34</v>
      </c>
      <c r="R270" s="29" t="s">
        <v>34</v>
      </c>
      <c r="S270" s="29" t="s">
        <v>34</v>
      </c>
      <c r="T270" s="29">
        <v>1</v>
      </c>
      <c r="U270" s="32"/>
      <c r="V270" s="30"/>
      <c r="W270" s="30"/>
    </row>
    <row r="271" spans="1:23" ht="39" x14ac:dyDescent="0.35">
      <c r="A271" s="33">
        <v>270</v>
      </c>
      <c r="B271" s="21" t="s">
        <v>8776</v>
      </c>
      <c r="C271" s="29" t="s">
        <v>8777</v>
      </c>
      <c r="D271" s="29" t="s">
        <v>8777</v>
      </c>
      <c r="E271" s="21" t="s">
        <v>8776</v>
      </c>
      <c r="F271" s="16"/>
      <c r="G271" s="7"/>
      <c r="H271" s="7"/>
      <c r="I271" s="7" t="s">
        <v>34</v>
      </c>
      <c r="J271" s="7"/>
      <c r="K271" s="7"/>
      <c r="L271" s="45"/>
      <c r="M271" s="30" t="s">
        <v>34</v>
      </c>
      <c r="N271" s="29" t="s">
        <v>34</v>
      </c>
      <c r="O271" s="29" t="s">
        <v>34</v>
      </c>
      <c r="P271" s="29" t="s">
        <v>34</v>
      </c>
      <c r="Q271" s="29" t="s">
        <v>34</v>
      </c>
      <c r="R271" s="29" t="s">
        <v>34</v>
      </c>
      <c r="S271" s="29" t="s">
        <v>34</v>
      </c>
      <c r="U271" s="32"/>
      <c r="V271" s="30"/>
      <c r="W271" s="30"/>
    </row>
    <row r="272" spans="1:23" x14ac:dyDescent="0.35">
      <c r="A272" s="33">
        <v>271</v>
      </c>
      <c r="B272" s="9" t="s">
        <v>8774</v>
      </c>
      <c r="C272" s="37" t="s">
        <v>8775</v>
      </c>
      <c r="D272" s="37" t="s">
        <v>8775</v>
      </c>
      <c r="E272" s="9" t="s">
        <v>8774</v>
      </c>
      <c r="F272" s="15"/>
      <c r="G272" s="10"/>
      <c r="H272" s="10"/>
      <c r="I272" s="7"/>
      <c r="J272" s="10"/>
      <c r="K272" s="10"/>
      <c r="L272" s="47"/>
      <c r="M272" s="32"/>
      <c r="U272" s="32"/>
      <c r="V272" s="30"/>
      <c r="W272" s="30"/>
    </row>
    <row r="273" spans="1:23" x14ac:dyDescent="0.35">
      <c r="A273" s="33">
        <v>272</v>
      </c>
      <c r="B273" s="9" t="s">
        <v>8772</v>
      </c>
      <c r="C273" s="37" t="s">
        <v>8773</v>
      </c>
      <c r="D273" s="37" t="s">
        <v>8773</v>
      </c>
      <c r="E273" s="9" t="s">
        <v>8772</v>
      </c>
      <c r="F273" s="15"/>
      <c r="G273" s="10"/>
      <c r="H273" s="10"/>
      <c r="I273" s="7"/>
      <c r="J273" s="10"/>
      <c r="K273" s="10"/>
      <c r="L273" s="47"/>
      <c r="M273" s="32"/>
      <c r="U273" s="32"/>
      <c r="V273" s="30"/>
      <c r="W273" s="30"/>
    </row>
    <row r="274" spans="1:23" ht="26" x14ac:dyDescent="0.35">
      <c r="A274" s="33">
        <v>273</v>
      </c>
      <c r="B274" s="18" t="s">
        <v>8770</v>
      </c>
      <c r="C274" s="35" t="s">
        <v>8771</v>
      </c>
      <c r="D274" s="35" t="s">
        <v>8771</v>
      </c>
      <c r="E274" s="18" t="s">
        <v>8770</v>
      </c>
      <c r="F274" s="20"/>
      <c r="G274" s="19"/>
      <c r="H274" s="19"/>
      <c r="I274" s="7"/>
      <c r="J274" s="19"/>
      <c r="K274" s="19"/>
      <c r="L274" s="46"/>
      <c r="M274" s="32"/>
      <c r="U274" s="32"/>
      <c r="V274" s="30"/>
      <c r="W274" s="30"/>
    </row>
    <row r="275" spans="1:23" x14ac:dyDescent="0.35">
      <c r="A275" s="33">
        <v>274</v>
      </c>
      <c r="B275" s="21" t="s">
        <v>8768</v>
      </c>
      <c r="C275" s="29" t="s">
        <v>8769</v>
      </c>
      <c r="D275" s="29" t="s">
        <v>8769</v>
      </c>
      <c r="E275" s="21" t="s">
        <v>8768</v>
      </c>
      <c r="F275" s="16"/>
      <c r="G275" s="7"/>
      <c r="H275" s="7"/>
      <c r="I275" s="7" t="s">
        <v>34</v>
      </c>
      <c r="J275" s="7"/>
      <c r="K275" s="7"/>
      <c r="L275" s="45"/>
      <c r="M275" s="30" t="s">
        <v>34</v>
      </c>
      <c r="N275" s="29" t="s">
        <v>34</v>
      </c>
      <c r="O275" s="29" t="s">
        <v>34</v>
      </c>
      <c r="P275" s="29" t="s">
        <v>34</v>
      </c>
      <c r="Q275" s="29" t="s">
        <v>34</v>
      </c>
      <c r="R275" s="29" t="s">
        <v>34</v>
      </c>
      <c r="S275" s="29" t="s">
        <v>34</v>
      </c>
      <c r="U275" s="30">
        <v>3</v>
      </c>
      <c r="V275" s="30"/>
      <c r="W275" s="30"/>
    </row>
    <row r="276" spans="1:23" x14ac:dyDescent="0.35">
      <c r="A276" s="33">
        <v>275</v>
      </c>
      <c r="B276" s="21" t="s">
        <v>8766</v>
      </c>
      <c r="C276" s="29" t="s">
        <v>8767</v>
      </c>
      <c r="D276" s="29" t="s">
        <v>8767</v>
      </c>
      <c r="E276" s="21" t="s">
        <v>8766</v>
      </c>
      <c r="F276" s="16"/>
      <c r="G276" s="7"/>
      <c r="H276" s="7"/>
      <c r="I276" s="7" t="s">
        <v>34</v>
      </c>
      <c r="J276" s="7"/>
      <c r="K276" s="7"/>
      <c r="L276" s="45"/>
      <c r="M276" s="30" t="s">
        <v>34</v>
      </c>
      <c r="N276" s="29" t="s">
        <v>34</v>
      </c>
      <c r="O276" s="29" t="s">
        <v>34</v>
      </c>
      <c r="P276" s="29" t="s">
        <v>34</v>
      </c>
      <c r="Q276" s="29" t="s">
        <v>34</v>
      </c>
      <c r="R276" s="29" t="s">
        <v>34</v>
      </c>
      <c r="S276" s="29" t="s">
        <v>34</v>
      </c>
      <c r="U276" s="30">
        <v>3</v>
      </c>
      <c r="V276" s="30"/>
      <c r="W276" s="30"/>
    </row>
    <row r="277" spans="1:23" ht="26" x14ac:dyDescent="0.35">
      <c r="A277" s="33">
        <v>276</v>
      </c>
      <c r="B277" s="21" t="s">
        <v>8764</v>
      </c>
      <c r="C277" s="29" t="s">
        <v>8765</v>
      </c>
      <c r="D277" s="29" t="s">
        <v>8765</v>
      </c>
      <c r="E277" s="21" t="s">
        <v>8764</v>
      </c>
      <c r="F277" s="16"/>
      <c r="G277" s="7"/>
      <c r="H277" s="7"/>
      <c r="I277" s="7" t="s">
        <v>34</v>
      </c>
      <c r="J277" s="7"/>
      <c r="K277" s="7"/>
      <c r="L277" s="45"/>
      <c r="M277" s="30" t="s">
        <v>34</v>
      </c>
      <c r="N277" s="29" t="s">
        <v>34</v>
      </c>
      <c r="O277" s="29" t="s">
        <v>34</v>
      </c>
      <c r="P277" s="29" t="s">
        <v>34</v>
      </c>
      <c r="Q277" s="29" t="s">
        <v>34</v>
      </c>
      <c r="R277" s="29" t="s">
        <v>34</v>
      </c>
      <c r="S277" s="29" t="s">
        <v>34</v>
      </c>
      <c r="U277" s="30">
        <v>3</v>
      </c>
      <c r="V277" s="30"/>
      <c r="W277" s="30"/>
    </row>
    <row r="278" spans="1:23" ht="26" x14ac:dyDescent="0.35">
      <c r="A278" s="33">
        <v>277</v>
      </c>
      <c r="B278" s="21" t="s">
        <v>8762</v>
      </c>
      <c r="C278" s="29" t="s">
        <v>8763</v>
      </c>
      <c r="D278" s="29" t="s">
        <v>8763</v>
      </c>
      <c r="E278" s="21" t="s">
        <v>8762</v>
      </c>
      <c r="F278" s="16"/>
      <c r="G278" s="7"/>
      <c r="H278" s="7"/>
      <c r="I278" s="7" t="s">
        <v>34</v>
      </c>
      <c r="J278" s="7"/>
      <c r="K278" s="7"/>
      <c r="L278" s="45"/>
      <c r="M278" s="30" t="s">
        <v>34</v>
      </c>
      <c r="N278" s="29" t="s">
        <v>34</v>
      </c>
      <c r="O278" s="29" t="s">
        <v>34</v>
      </c>
      <c r="P278" s="29" t="s">
        <v>34</v>
      </c>
      <c r="Q278" s="29" t="s">
        <v>34</v>
      </c>
      <c r="R278" s="29" t="s">
        <v>34</v>
      </c>
      <c r="S278" s="29" t="s">
        <v>34</v>
      </c>
      <c r="U278" s="30">
        <v>3</v>
      </c>
      <c r="V278" s="30"/>
      <c r="W278" s="30"/>
    </row>
    <row r="279" spans="1:23" ht="26" x14ac:dyDescent="0.35">
      <c r="A279" s="33">
        <v>278</v>
      </c>
      <c r="B279" s="21" t="s">
        <v>8760</v>
      </c>
      <c r="C279" s="29" t="s">
        <v>8761</v>
      </c>
      <c r="D279" s="29" t="s">
        <v>8761</v>
      </c>
      <c r="E279" s="21" t="s">
        <v>8760</v>
      </c>
      <c r="F279" s="16"/>
      <c r="G279" s="7"/>
      <c r="H279" s="7"/>
      <c r="I279" s="7" t="s">
        <v>34</v>
      </c>
      <c r="J279" s="7"/>
      <c r="K279" s="7"/>
      <c r="L279" s="45"/>
      <c r="M279" s="30" t="s">
        <v>34</v>
      </c>
      <c r="N279" s="29" t="s">
        <v>34</v>
      </c>
      <c r="O279" s="29" t="s">
        <v>34</v>
      </c>
      <c r="P279" s="29" t="s">
        <v>34</v>
      </c>
      <c r="Q279" s="29" t="s">
        <v>34</v>
      </c>
      <c r="R279" s="29" t="s">
        <v>34</v>
      </c>
      <c r="S279" s="29" t="s">
        <v>34</v>
      </c>
      <c r="U279" s="30">
        <v>3</v>
      </c>
      <c r="V279" s="30"/>
      <c r="W279" s="30"/>
    </row>
    <row r="280" spans="1:23" x14ac:dyDescent="0.35">
      <c r="A280" s="33">
        <v>279</v>
      </c>
      <c r="B280" s="21" t="s">
        <v>8758</v>
      </c>
      <c r="C280" s="29" t="s">
        <v>8759</v>
      </c>
      <c r="D280" s="29" t="s">
        <v>8759</v>
      </c>
      <c r="E280" s="21" t="s">
        <v>8758</v>
      </c>
      <c r="F280" s="16"/>
      <c r="G280" s="7"/>
      <c r="H280" s="7"/>
      <c r="I280" s="7" t="s">
        <v>34</v>
      </c>
      <c r="J280" s="7"/>
      <c r="K280" s="7"/>
      <c r="L280" s="45"/>
      <c r="M280" s="30" t="s">
        <v>34</v>
      </c>
      <c r="N280" s="29" t="s">
        <v>34</v>
      </c>
      <c r="O280" s="29" t="s">
        <v>34</v>
      </c>
      <c r="P280" s="29" t="s">
        <v>34</v>
      </c>
      <c r="Q280" s="29" t="s">
        <v>34</v>
      </c>
      <c r="R280" s="29" t="s">
        <v>34</v>
      </c>
      <c r="S280" s="29" t="s">
        <v>34</v>
      </c>
      <c r="U280" s="30">
        <v>3</v>
      </c>
      <c r="V280" s="30"/>
      <c r="W280" s="30"/>
    </row>
    <row r="281" spans="1:23" ht="78" x14ac:dyDescent="0.35">
      <c r="A281" s="33">
        <v>280</v>
      </c>
      <c r="B281" s="21" t="s">
        <v>8756</v>
      </c>
      <c r="C281" s="29" t="s">
        <v>8757</v>
      </c>
      <c r="D281" s="29" t="s">
        <v>8757</v>
      </c>
      <c r="E281" s="21" t="s">
        <v>8756</v>
      </c>
      <c r="F281" s="16"/>
      <c r="G281" s="7"/>
      <c r="H281" s="7"/>
      <c r="I281" s="7" t="s">
        <v>34</v>
      </c>
      <c r="J281" s="7"/>
      <c r="K281" s="7"/>
      <c r="L281" s="45"/>
      <c r="M281" s="30" t="s">
        <v>34</v>
      </c>
      <c r="N281" s="29" t="s">
        <v>34</v>
      </c>
      <c r="O281" s="29" t="s">
        <v>34</v>
      </c>
      <c r="P281" s="29" t="s">
        <v>34</v>
      </c>
      <c r="Q281" s="29" t="s">
        <v>34</v>
      </c>
      <c r="R281" s="29" t="s">
        <v>34</v>
      </c>
      <c r="S281" s="29" t="s">
        <v>34</v>
      </c>
      <c r="U281" s="30">
        <v>3</v>
      </c>
      <c r="V281" s="30"/>
      <c r="W281" s="30"/>
    </row>
    <row r="282" spans="1:23" x14ac:dyDescent="0.35">
      <c r="A282" s="33">
        <v>281</v>
      </c>
      <c r="B282" s="18" t="s">
        <v>8754</v>
      </c>
      <c r="C282" s="35" t="s">
        <v>8755</v>
      </c>
      <c r="D282" s="35" t="s">
        <v>8755</v>
      </c>
      <c r="E282" s="18" t="s">
        <v>8754</v>
      </c>
      <c r="F282" s="20"/>
      <c r="G282" s="19"/>
      <c r="H282" s="19"/>
      <c r="I282" s="7"/>
      <c r="J282" s="19"/>
      <c r="K282" s="19"/>
      <c r="L282" s="46"/>
      <c r="M282" s="32"/>
      <c r="U282" s="32"/>
      <c r="V282" s="30"/>
      <c r="W282" s="30"/>
    </row>
    <row r="283" spans="1:23" ht="26" x14ac:dyDescent="0.35">
      <c r="A283" s="33">
        <v>282</v>
      </c>
      <c r="B283" s="21" t="s">
        <v>8752</v>
      </c>
      <c r="C283" s="29" t="s">
        <v>8753</v>
      </c>
      <c r="D283" s="29" t="s">
        <v>8753</v>
      </c>
      <c r="E283" s="21" t="s">
        <v>8752</v>
      </c>
      <c r="F283" s="16"/>
      <c r="G283" s="7"/>
      <c r="H283" s="7"/>
      <c r="I283" s="7" t="s">
        <v>34</v>
      </c>
      <c r="J283" s="7"/>
      <c r="K283" s="7"/>
      <c r="L283" s="45"/>
      <c r="M283" s="30" t="s">
        <v>34</v>
      </c>
      <c r="N283" s="29" t="s">
        <v>34</v>
      </c>
      <c r="O283" s="29" t="s">
        <v>34</v>
      </c>
      <c r="P283" s="29" t="s">
        <v>34</v>
      </c>
      <c r="Q283" s="29" t="s">
        <v>34</v>
      </c>
      <c r="R283" s="29" t="s">
        <v>34</v>
      </c>
      <c r="S283" s="29" t="s">
        <v>34</v>
      </c>
      <c r="U283" s="30">
        <v>3</v>
      </c>
      <c r="V283" s="30"/>
      <c r="W283" s="30"/>
    </row>
    <row r="284" spans="1:23" ht="26" x14ac:dyDescent="0.35">
      <c r="A284" s="33">
        <v>283</v>
      </c>
      <c r="B284" s="21" t="s">
        <v>8750</v>
      </c>
      <c r="C284" s="29" t="s">
        <v>8751</v>
      </c>
      <c r="D284" s="29" t="s">
        <v>8751</v>
      </c>
      <c r="E284" s="21" t="s">
        <v>8750</v>
      </c>
      <c r="F284" s="16"/>
      <c r="G284" s="7"/>
      <c r="H284" s="7"/>
      <c r="I284" s="7" t="s">
        <v>34</v>
      </c>
      <c r="J284" s="7"/>
      <c r="K284" s="7"/>
      <c r="L284" s="45"/>
      <c r="M284" s="30" t="s">
        <v>34</v>
      </c>
      <c r="N284" s="29" t="s">
        <v>34</v>
      </c>
      <c r="O284" s="29" t="s">
        <v>34</v>
      </c>
      <c r="P284" s="29" t="s">
        <v>34</v>
      </c>
      <c r="Q284" s="29" t="s">
        <v>34</v>
      </c>
      <c r="R284" s="29" t="s">
        <v>34</v>
      </c>
      <c r="S284" s="29" t="s">
        <v>34</v>
      </c>
      <c r="U284" s="30">
        <v>3</v>
      </c>
      <c r="V284" s="30"/>
      <c r="W284" s="30"/>
    </row>
    <row r="285" spans="1:23" ht="26" x14ac:dyDescent="0.35">
      <c r="A285" s="33">
        <v>284</v>
      </c>
      <c r="B285" s="21" t="s">
        <v>8748</v>
      </c>
      <c r="C285" s="29" t="s">
        <v>8749</v>
      </c>
      <c r="D285" s="29" t="s">
        <v>8749</v>
      </c>
      <c r="E285" s="21" t="s">
        <v>8748</v>
      </c>
      <c r="F285" s="16"/>
      <c r="G285" s="7"/>
      <c r="H285" s="7"/>
      <c r="I285" s="7" t="s">
        <v>34</v>
      </c>
      <c r="J285" s="7"/>
      <c r="K285" s="7"/>
      <c r="L285" s="45"/>
      <c r="M285" s="30" t="s">
        <v>34</v>
      </c>
      <c r="N285" s="29" t="s">
        <v>34</v>
      </c>
      <c r="O285" s="29" t="s">
        <v>34</v>
      </c>
      <c r="P285" s="29" t="s">
        <v>34</v>
      </c>
      <c r="Q285" s="29" t="s">
        <v>34</v>
      </c>
      <c r="R285" s="29" t="s">
        <v>34</v>
      </c>
      <c r="S285" s="29" t="s">
        <v>34</v>
      </c>
      <c r="U285" s="30">
        <v>3</v>
      </c>
      <c r="V285" s="30"/>
      <c r="W285" s="30"/>
    </row>
    <row r="286" spans="1:23" ht="39" x14ac:dyDescent="0.35">
      <c r="A286" s="33">
        <v>285</v>
      </c>
      <c r="B286" s="21" t="s">
        <v>8746</v>
      </c>
      <c r="C286" s="29" t="s">
        <v>8747</v>
      </c>
      <c r="D286" s="29" t="s">
        <v>8747</v>
      </c>
      <c r="E286" s="21" t="s">
        <v>8746</v>
      </c>
      <c r="F286" s="16"/>
      <c r="G286" s="7"/>
      <c r="H286" s="7"/>
      <c r="I286" s="7" t="s">
        <v>34</v>
      </c>
      <c r="J286" s="7"/>
      <c r="K286" s="7"/>
      <c r="L286" s="45"/>
      <c r="M286" s="30" t="s">
        <v>34</v>
      </c>
      <c r="N286" s="29" t="s">
        <v>34</v>
      </c>
      <c r="O286" s="29" t="s">
        <v>34</v>
      </c>
      <c r="P286" s="29" t="s">
        <v>34</v>
      </c>
      <c r="Q286" s="29" t="s">
        <v>34</v>
      </c>
      <c r="R286" s="29" t="s">
        <v>34</v>
      </c>
      <c r="S286" s="29" t="s">
        <v>34</v>
      </c>
      <c r="U286" s="30">
        <v>3</v>
      </c>
      <c r="V286" s="30"/>
      <c r="W286" s="30"/>
    </row>
    <row r="287" spans="1:23" ht="39" x14ac:dyDescent="0.35">
      <c r="A287" s="33">
        <v>286</v>
      </c>
      <c r="B287" s="21" t="s">
        <v>8744</v>
      </c>
      <c r="C287" s="29" t="s">
        <v>8745</v>
      </c>
      <c r="D287" s="29" t="s">
        <v>8745</v>
      </c>
      <c r="E287" s="21" t="s">
        <v>8744</v>
      </c>
      <c r="F287" s="16"/>
      <c r="G287" s="7"/>
      <c r="H287" s="7"/>
      <c r="I287" s="7" t="s">
        <v>34</v>
      </c>
      <c r="J287" s="7"/>
      <c r="K287" s="7"/>
      <c r="L287" s="45"/>
      <c r="M287" s="30" t="s">
        <v>34</v>
      </c>
      <c r="N287" s="29" t="s">
        <v>34</v>
      </c>
      <c r="O287" s="29" t="s">
        <v>34</v>
      </c>
      <c r="P287" s="29" t="s">
        <v>34</v>
      </c>
      <c r="Q287" s="29" t="s">
        <v>34</v>
      </c>
      <c r="R287" s="29" t="s">
        <v>34</v>
      </c>
      <c r="S287" s="29" t="s">
        <v>34</v>
      </c>
      <c r="U287" s="30">
        <v>3</v>
      </c>
      <c r="V287" s="30"/>
      <c r="W287" s="30"/>
    </row>
    <row r="288" spans="1:23" x14ac:dyDescent="0.35">
      <c r="A288" s="33">
        <v>287</v>
      </c>
      <c r="B288" s="9" t="s">
        <v>8742</v>
      </c>
      <c r="C288" s="37" t="s">
        <v>8743</v>
      </c>
      <c r="D288" s="37" t="s">
        <v>8743</v>
      </c>
      <c r="E288" s="9" t="s">
        <v>8742</v>
      </c>
      <c r="F288" s="15"/>
      <c r="G288" s="10"/>
      <c r="H288" s="10"/>
      <c r="I288" s="7"/>
      <c r="J288" s="10"/>
      <c r="K288" s="10"/>
      <c r="L288" s="47"/>
      <c r="M288" s="32"/>
      <c r="U288" s="32"/>
      <c r="V288" s="30"/>
      <c r="W288" s="30"/>
    </row>
    <row r="289" spans="1:23" x14ac:dyDescent="0.35">
      <c r="A289" s="33">
        <v>288</v>
      </c>
      <c r="B289" s="18" t="s">
        <v>8740</v>
      </c>
      <c r="C289" s="35" t="s">
        <v>8741</v>
      </c>
      <c r="D289" s="35" t="s">
        <v>8741</v>
      </c>
      <c r="E289" s="18" t="s">
        <v>8740</v>
      </c>
      <c r="F289" s="20"/>
      <c r="G289" s="19"/>
      <c r="H289" s="19"/>
      <c r="I289" s="7"/>
      <c r="J289" s="19"/>
      <c r="K289" s="19"/>
      <c r="L289" s="46"/>
      <c r="M289" s="32"/>
      <c r="U289" s="32"/>
      <c r="V289" s="30"/>
      <c r="W289" s="30"/>
    </row>
    <row r="290" spans="1:23" ht="26" x14ac:dyDescent="0.35">
      <c r="A290" s="33">
        <v>289</v>
      </c>
      <c r="B290" s="21" t="s">
        <v>8738</v>
      </c>
      <c r="C290" s="29" t="s">
        <v>8739</v>
      </c>
      <c r="D290" s="29" t="s">
        <v>8739</v>
      </c>
      <c r="E290" s="21" t="s">
        <v>8738</v>
      </c>
      <c r="F290" s="16"/>
      <c r="G290" s="7"/>
      <c r="H290" s="7"/>
      <c r="I290" s="7" t="s">
        <v>34</v>
      </c>
      <c r="J290" s="7"/>
      <c r="K290" s="7"/>
      <c r="L290" s="45"/>
      <c r="M290" s="30" t="s">
        <v>34</v>
      </c>
      <c r="N290" s="29" t="s">
        <v>34</v>
      </c>
      <c r="O290" s="29" t="s">
        <v>34</v>
      </c>
      <c r="P290" s="29" t="s">
        <v>34</v>
      </c>
      <c r="Q290" s="29" t="s">
        <v>34</v>
      </c>
      <c r="R290" s="29" t="s">
        <v>34</v>
      </c>
      <c r="S290" s="29" t="s">
        <v>34</v>
      </c>
      <c r="U290" s="30">
        <v>3</v>
      </c>
      <c r="V290" s="30"/>
      <c r="W290" s="30"/>
    </row>
    <row r="291" spans="1:23" x14ac:dyDescent="0.35">
      <c r="A291" s="33">
        <v>290</v>
      </c>
      <c r="B291" s="21" t="s">
        <v>8736</v>
      </c>
      <c r="C291" s="29" t="s">
        <v>8737</v>
      </c>
      <c r="D291" s="29" t="s">
        <v>8737</v>
      </c>
      <c r="E291" s="21" t="s">
        <v>8736</v>
      </c>
      <c r="F291" s="16"/>
      <c r="G291" s="7"/>
      <c r="H291" s="7"/>
      <c r="I291" s="7" t="s">
        <v>34</v>
      </c>
      <c r="J291" s="7"/>
      <c r="K291" s="7"/>
      <c r="L291" s="45"/>
      <c r="M291" s="30" t="s">
        <v>34</v>
      </c>
      <c r="N291" s="29" t="s">
        <v>34</v>
      </c>
      <c r="O291" s="29" t="s">
        <v>34</v>
      </c>
      <c r="P291" s="29" t="s">
        <v>34</v>
      </c>
      <c r="Q291" s="29" t="s">
        <v>34</v>
      </c>
      <c r="R291" s="29" t="s">
        <v>34</v>
      </c>
      <c r="S291" s="29" t="s">
        <v>34</v>
      </c>
      <c r="U291" s="30">
        <v>3</v>
      </c>
      <c r="V291" s="30"/>
      <c r="W291" s="30"/>
    </row>
    <row r="292" spans="1:23" ht="26" x14ac:dyDescent="0.35">
      <c r="A292" s="33">
        <v>291</v>
      </c>
      <c r="B292" s="21" t="s">
        <v>8734</v>
      </c>
      <c r="C292" s="29" t="s">
        <v>8735</v>
      </c>
      <c r="D292" s="29" t="s">
        <v>8735</v>
      </c>
      <c r="E292" s="21" t="s">
        <v>8734</v>
      </c>
      <c r="F292" s="16"/>
      <c r="G292" s="7"/>
      <c r="H292" s="7"/>
      <c r="I292" s="7" t="s">
        <v>34</v>
      </c>
      <c r="J292" s="7"/>
      <c r="K292" s="7"/>
      <c r="L292" s="45"/>
      <c r="M292" s="30" t="s">
        <v>34</v>
      </c>
      <c r="N292" s="29" t="s">
        <v>34</v>
      </c>
      <c r="O292" s="29" t="s">
        <v>34</v>
      </c>
      <c r="P292" s="29" t="s">
        <v>34</v>
      </c>
      <c r="Q292" s="29" t="s">
        <v>34</v>
      </c>
      <c r="R292" s="29" t="s">
        <v>34</v>
      </c>
      <c r="U292" s="32"/>
      <c r="V292" s="30"/>
      <c r="W292" s="30"/>
    </row>
    <row r="293" spans="1:23" ht="39" x14ac:dyDescent="0.35">
      <c r="A293" s="33">
        <v>292</v>
      </c>
      <c r="B293" s="21" t="s">
        <v>8732</v>
      </c>
      <c r="C293" s="29" t="s">
        <v>8733</v>
      </c>
      <c r="D293" s="29" t="s">
        <v>8733</v>
      </c>
      <c r="E293" s="21" t="s">
        <v>8732</v>
      </c>
      <c r="F293" s="16"/>
      <c r="G293" s="7"/>
      <c r="H293" s="7"/>
      <c r="I293" s="7" t="s">
        <v>34</v>
      </c>
      <c r="J293" s="7"/>
      <c r="K293" s="7"/>
      <c r="L293" s="45"/>
      <c r="M293" s="30" t="s">
        <v>34</v>
      </c>
      <c r="N293" s="29" t="s">
        <v>34</v>
      </c>
      <c r="O293" s="29" t="s">
        <v>34</v>
      </c>
      <c r="P293" s="29" t="s">
        <v>34</v>
      </c>
      <c r="Q293" s="29" t="s">
        <v>34</v>
      </c>
      <c r="R293" s="29" t="s">
        <v>34</v>
      </c>
      <c r="U293" s="32"/>
      <c r="V293" s="30"/>
      <c r="W293" s="30"/>
    </row>
    <row r="294" spans="1:23" x14ac:dyDescent="0.35">
      <c r="A294" s="33">
        <v>293</v>
      </c>
      <c r="B294" s="18" t="s">
        <v>8730</v>
      </c>
      <c r="C294" s="35" t="s">
        <v>8731</v>
      </c>
      <c r="D294" s="35" t="s">
        <v>8731</v>
      </c>
      <c r="E294" s="18" t="s">
        <v>8730</v>
      </c>
      <c r="F294" s="20"/>
      <c r="G294" s="19"/>
      <c r="H294" s="19"/>
      <c r="I294" s="7"/>
      <c r="J294" s="19"/>
      <c r="K294" s="19"/>
      <c r="L294" s="46"/>
      <c r="M294" s="32"/>
      <c r="U294" s="32"/>
      <c r="V294" s="30"/>
      <c r="W294" s="30"/>
    </row>
    <row r="295" spans="1:23" x14ac:dyDescent="0.35">
      <c r="A295" s="33">
        <v>294</v>
      </c>
      <c r="B295" s="21" t="s">
        <v>8728</v>
      </c>
      <c r="C295" s="29" t="s">
        <v>8729</v>
      </c>
      <c r="D295" s="29" t="s">
        <v>8729</v>
      </c>
      <c r="E295" s="21" t="s">
        <v>8728</v>
      </c>
      <c r="F295" s="16"/>
      <c r="G295" s="7"/>
      <c r="H295" s="7"/>
      <c r="I295" s="7" t="s">
        <v>34</v>
      </c>
      <c r="J295" s="7"/>
      <c r="K295" s="7"/>
      <c r="L295" s="45"/>
      <c r="M295" s="30" t="s">
        <v>34</v>
      </c>
      <c r="N295" s="29" t="s">
        <v>34</v>
      </c>
      <c r="O295" s="29" t="s">
        <v>34</v>
      </c>
      <c r="P295" s="29" t="s">
        <v>34</v>
      </c>
      <c r="Q295" s="29" t="s">
        <v>34</v>
      </c>
      <c r="R295" s="29" t="s">
        <v>34</v>
      </c>
      <c r="S295" s="29" t="s">
        <v>34</v>
      </c>
      <c r="U295" s="30">
        <v>3</v>
      </c>
      <c r="V295" s="30"/>
      <c r="W295" s="30"/>
    </row>
    <row r="296" spans="1:23" ht="39" x14ac:dyDescent="0.35">
      <c r="A296" s="33">
        <v>295</v>
      </c>
      <c r="B296" s="21" t="s">
        <v>8726</v>
      </c>
      <c r="C296" s="29" t="s">
        <v>8727</v>
      </c>
      <c r="D296" s="29" t="s">
        <v>8727</v>
      </c>
      <c r="E296" s="21" t="s">
        <v>8726</v>
      </c>
      <c r="F296" s="16"/>
      <c r="G296" s="7"/>
      <c r="H296" s="7"/>
      <c r="I296" s="7" t="s">
        <v>34</v>
      </c>
      <c r="J296" s="7"/>
      <c r="K296" s="7"/>
      <c r="L296" s="45"/>
      <c r="M296" s="30" t="s">
        <v>34</v>
      </c>
      <c r="N296" s="29" t="s">
        <v>34</v>
      </c>
      <c r="O296" s="29" t="s">
        <v>34</v>
      </c>
      <c r="P296" s="29" t="s">
        <v>34</v>
      </c>
      <c r="Q296" s="29" t="s">
        <v>34</v>
      </c>
      <c r="R296" s="29" t="s">
        <v>34</v>
      </c>
      <c r="S296" s="29" t="s">
        <v>34</v>
      </c>
      <c r="T296" s="29">
        <v>3</v>
      </c>
      <c r="U296" s="32"/>
      <c r="V296" s="30"/>
      <c r="W296" s="30"/>
    </row>
    <row r="297" spans="1:23" ht="26" x14ac:dyDescent="0.35">
      <c r="A297" s="33">
        <v>296</v>
      </c>
      <c r="B297" s="21" t="s">
        <v>8724</v>
      </c>
      <c r="C297" s="29" t="s">
        <v>8725</v>
      </c>
      <c r="D297" s="29" t="s">
        <v>8725</v>
      </c>
      <c r="E297" s="21" t="s">
        <v>8724</v>
      </c>
      <c r="F297" s="16"/>
      <c r="G297" s="7"/>
      <c r="H297" s="7"/>
      <c r="I297" s="7" t="s">
        <v>34</v>
      </c>
      <c r="J297" s="7"/>
      <c r="K297" s="7"/>
      <c r="L297" s="45"/>
      <c r="M297" s="30" t="s">
        <v>34</v>
      </c>
      <c r="N297" s="29" t="s">
        <v>34</v>
      </c>
      <c r="O297" s="29" t="s">
        <v>34</v>
      </c>
      <c r="P297" s="29" t="s">
        <v>34</v>
      </c>
      <c r="Q297" s="29" t="s">
        <v>34</v>
      </c>
      <c r="R297" s="29" t="s">
        <v>34</v>
      </c>
      <c r="S297" s="29" t="s">
        <v>34</v>
      </c>
      <c r="T297" s="29">
        <v>3</v>
      </c>
      <c r="U297" s="32"/>
      <c r="V297" s="30"/>
      <c r="W297" s="30"/>
    </row>
    <row r="298" spans="1:23" ht="26" x14ac:dyDescent="0.35">
      <c r="A298" s="33">
        <v>297</v>
      </c>
      <c r="B298" s="21" t="s">
        <v>8722</v>
      </c>
      <c r="C298" s="29" t="s">
        <v>8723</v>
      </c>
      <c r="D298" s="29" t="s">
        <v>8723</v>
      </c>
      <c r="E298" s="21" t="s">
        <v>8722</v>
      </c>
      <c r="F298" s="16"/>
      <c r="G298" s="7"/>
      <c r="H298" s="7"/>
      <c r="I298" s="7" t="s">
        <v>34</v>
      </c>
      <c r="J298" s="7"/>
      <c r="K298" s="7"/>
      <c r="L298" s="45"/>
      <c r="M298" s="30" t="s">
        <v>34</v>
      </c>
      <c r="N298" s="29" t="s">
        <v>34</v>
      </c>
      <c r="O298" s="29" t="s">
        <v>34</v>
      </c>
      <c r="P298" s="29" t="s">
        <v>34</v>
      </c>
      <c r="Q298" s="29" t="s">
        <v>34</v>
      </c>
      <c r="R298" s="29" t="s">
        <v>34</v>
      </c>
      <c r="S298" s="29" t="s">
        <v>34</v>
      </c>
      <c r="U298" s="30">
        <v>3</v>
      </c>
      <c r="V298" s="30"/>
      <c r="W298" s="30"/>
    </row>
    <row r="299" spans="1:23" ht="26" x14ac:dyDescent="0.35">
      <c r="A299" s="33">
        <v>298</v>
      </c>
      <c r="B299" s="21" t="s">
        <v>8720</v>
      </c>
      <c r="C299" s="29" t="s">
        <v>8721</v>
      </c>
      <c r="D299" s="29" t="s">
        <v>8721</v>
      </c>
      <c r="E299" s="21" t="s">
        <v>8720</v>
      </c>
      <c r="F299" s="16"/>
      <c r="G299" s="7"/>
      <c r="H299" s="7"/>
      <c r="I299" s="7" t="s">
        <v>34</v>
      </c>
      <c r="J299" s="7"/>
      <c r="K299" s="7"/>
      <c r="L299" s="45"/>
      <c r="M299" s="30" t="s">
        <v>34</v>
      </c>
      <c r="N299" s="29" t="s">
        <v>34</v>
      </c>
      <c r="O299" s="29" t="s">
        <v>34</v>
      </c>
      <c r="P299" s="29" t="s">
        <v>34</v>
      </c>
      <c r="Q299" s="29" t="s">
        <v>34</v>
      </c>
      <c r="R299" s="29" t="s">
        <v>34</v>
      </c>
      <c r="S299" s="29" t="s">
        <v>34</v>
      </c>
      <c r="U299" s="30">
        <v>3</v>
      </c>
      <c r="V299" s="30"/>
      <c r="W299" s="30"/>
    </row>
    <row r="300" spans="1:23" x14ac:dyDescent="0.35">
      <c r="A300" s="33">
        <v>299</v>
      </c>
      <c r="B300" s="18" t="s">
        <v>8718</v>
      </c>
      <c r="C300" s="35" t="s">
        <v>8719</v>
      </c>
      <c r="D300" s="35" t="s">
        <v>8719</v>
      </c>
      <c r="E300" s="18" t="s">
        <v>8718</v>
      </c>
      <c r="F300" s="20"/>
      <c r="G300" s="19"/>
      <c r="H300" s="19"/>
      <c r="I300" s="7"/>
      <c r="J300" s="19"/>
      <c r="K300" s="19"/>
      <c r="L300" s="46"/>
      <c r="M300" s="32"/>
      <c r="U300" s="32"/>
      <c r="V300" s="30"/>
      <c r="W300" s="30"/>
    </row>
    <row r="301" spans="1:23" x14ac:dyDescent="0.35">
      <c r="A301" s="33">
        <v>300</v>
      </c>
      <c r="B301" s="21" t="s">
        <v>8716</v>
      </c>
      <c r="C301" s="29" t="s">
        <v>8717</v>
      </c>
      <c r="D301" s="29" t="s">
        <v>8717</v>
      </c>
      <c r="E301" s="21" t="s">
        <v>8716</v>
      </c>
      <c r="F301" s="16"/>
      <c r="G301" s="7"/>
      <c r="H301" s="7"/>
      <c r="I301" s="7" t="s">
        <v>34</v>
      </c>
      <c r="J301" s="7"/>
      <c r="K301" s="7"/>
      <c r="L301" s="45"/>
      <c r="M301" s="30" t="s">
        <v>34</v>
      </c>
      <c r="N301" s="29" t="s">
        <v>34</v>
      </c>
      <c r="O301" s="29" t="s">
        <v>34</v>
      </c>
      <c r="P301" s="29" t="s">
        <v>34</v>
      </c>
      <c r="Q301" s="29" t="s">
        <v>34</v>
      </c>
      <c r="R301" s="29" t="s">
        <v>34</v>
      </c>
      <c r="S301" s="29" t="s">
        <v>34</v>
      </c>
      <c r="U301" s="30">
        <v>3</v>
      </c>
      <c r="V301" s="30"/>
      <c r="W301" s="30"/>
    </row>
    <row r="302" spans="1:23" ht="39" x14ac:dyDescent="0.35">
      <c r="A302" s="33">
        <v>301</v>
      </c>
      <c r="B302" s="21" t="s">
        <v>8714</v>
      </c>
      <c r="C302" s="29" t="s">
        <v>8715</v>
      </c>
      <c r="D302" s="29" t="s">
        <v>8715</v>
      </c>
      <c r="E302" s="21" t="s">
        <v>8714</v>
      </c>
      <c r="F302" s="16"/>
      <c r="G302" s="7"/>
      <c r="H302" s="7"/>
      <c r="I302" s="7" t="s">
        <v>34</v>
      </c>
      <c r="J302" s="7"/>
      <c r="K302" s="7"/>
      <c r="L302" s="45"/>
      <c r="M302" s="30" t="s">
        <v>34</v>
      </c>
      <c r="N302" s="29" t="s">
        <v>34</v>
      </c>
      <c r="O302" s="29" t="s">
        <v>34</v>
      </c>
      <c r="P302" s="29" t="s">
        <v>34</v>
      </c>
      <c r="Q302" s="29" t="s">
        <v>34</v>
      </c>
      <c r="R302" s="29" t="s">
        <v>34</v>
      </c>
      <c r="S302" s="29" t="s">
        <v>34</v>
      </c>
      <c r="T302" s="29">
        <v>3</v>
      </c>
      <c r="U302" s="32"/>
      <c r="V302" s="30"/>
      <c r="W302" s="30"/>
    </row>
    <row r="303" spans="1:23" ht="26" x14ac:dyDescent="0.35">
      <c r="A303" s="33">
        <v>302</v>
      </c>
      <c r="B303" s="21" t="s">
        <v>8712</v>
      </c>
      <c r="C303" s="29" t="s">
        <v>8713</v>
      </c>
      <c r="D303" s="29" t="s">
        <v>8713</v>
      </c>
      <c r="E303" s="21" t="s">
        <v>8712</v>
      </c>
      <c r="F303" s="16"/>
      <c r="G303" s="7"/>
      <c r="H303" s="7"/>
      <c r="I303" s="7" t="s">
        <v>34</v>
      </c>
      <c r="J303" s="7"/>
      <c r="K303" s="7"/>
      <c r="L303" s="45"/>
      <c r="M303" s="30" t="s">
        <v>34</v>
      </c>
      <c r="N303" s="29" t="s">
        <v>34</v>
      </c>
      <c r="O303" s="29" t="s">
        <v>34</v>
      </c>
      <c r="P303" s="29" t="s">
        <v>34</v>
      </c>
      <c r="Q303" s="29" t="s">
        <v>34</v>
      </c>
      <c r="R303" s="29" t="s">
        <v>34</v>
      </c>
      <c r="S303" s="29" t="s">
        <v>34</v>
      </c>
      <c r="T303" s="29">
        <v>3</v>
      </c>
      <c r="U303" s="32"/>
      <c r="V303" s="30"/>
      <c r="W303" s="30"/>
    </row>
    <row r="304" spans="1:23" ht="26" x14ac:dyDescent="0.35">
      <c r="A304" s="33">
        <v>303</v>
      </c>
      <c r="B304" s="21" t="s">
        <v>8710</v>
      </c>
      <c r="C304" s="29" t="s">
        <v>8711</v>
      </c>
      <c r="D304" s="29" t="s">
        <v>8711</v>
      </c>
      <c r="E304" s="21" t="s">
        <v>8710</v>
      </c>
      <c r="F304" s="16"/>
      <c r="G304" s="7"/>
      <c r="H304" s="7"/>
      <c r="I304" s="7" t="s">
        <v>34</v>
      </c>
      <c r="J304" s="7"/>
      <c r="K304" s="7"/>
      <c r="L304" s="45"/>
      <c r="M304" s="30" t="s">
        <v>34</v>
      </c>
      <c r="N304" s="29" t="s">
        <v>34</v>
      </c>
      <c r="O304" s="29" t="s">
        <v>34</v>
      </c>
      <c r="P304" s="29" t="s">
        <v>34</v>
      </c>
      <c r="Q304" s="29" t="s">
        <v>34</v>
      </c>
      <c r="R304" s="29" t="s">
        <v>34</v>
      </c>
      <c r="S304" s="29" t="s">
        <v>34</v>
      </c>
      <c r="U304" s="30">
        <v>3</v>
      </c>
      <c r="V304" s="30"/>
      <c r="W304" s="30"/>
    </row>
    <row r="305" spans="1:23" ht="26" x14ac:dyDescent="0.35">
      <c r="A305" s="33">
        <v>304</v>
      </c>
      <c r="B305" s="21" t="s">
        <v>8708</v>
      </c>
      <c r="C305" s="29" t="s">
        <v>8709</v>
      </c>
      <c r="D305" s="29" t="s">
        <v>8709</v>
      </c>
      <c r="E305" s="21" t="s">
        <v>8708</v>
      </c>
      <c r="F305" s="16"/>
      <c r="G305" s="7"/>
      <c r="H305" s="7"/>
      <c r="I305" s="7" t="s">
        <v>34</v>
      </c>
      <c r="J305" s="7"/>
      <c r="K305" s="7"/>
      <c r="L305" s="45"/>
      <c r="M305" s="30" t="s">
        <v>34</v>
      </c>
      <c r="N305" s="29" t="s">
        <v>34</v>
      </c>
      <c r="O305" s="29" t="s">
        <v>34</v>
      </c>
      <c r="P305" s="29" t="s">
        <v>34</v>
      </c>
      <c r="Q305" s="29" t="s">
        <v>34</v>
      </c>
      <c r="R305" s="29" t="s">
        <v>34</v>
      </c>
      <c r="S305" s="29" t="s">
        <v>34</v>
      </c>
      <c r="U305" s="30">
        <v>3</v>
      </c>
      <c r="V305" s="30"/>
      <c r="W305" s="30"/>
    </row>
    <row r="306" spans="1:23" x14ac:dyDescent="0.35">
      <c r="A306" s="33">
        <v>305</v>
      </c>
      <c r="B306" s="18" t="s">
        <v>8706</v>
      </c>
      <c r="C306" s="35" t="s">
        <v>8707</v>
      </c>
      <c r="D306" s="35" t="s">
        <v>8707</v>
      </c>
      <c r="E306" s="18" t="s">
        <v>8706</v>
      </c>
      <c r="F306" s="20"/>
      <c r="G306" s="19"/>
      <c r="H306" s="19"/>
      <c r="I306" s="7"/>
      <c r="J306" s="19"/>
      <c r="K306" s="19"/>
      <c r="L306" s="46"/>
      <c r="M306" s="32"/>
      <c r="U306" s="32"/>
      <c r="V306" s="30"/>
      <c r="W306" s="30"/>
    </row>
    <row r="307" spans="1:23" ht="26" x14ac:dyDescent="0.35">
      <c r="A307" s="33">
        <v>306</v>
      </c>
      <c r="B307" s="21" t="s">
        <v>8704</v>
      </c>
      <c r="C307" s="29" t="s">
        <v>8705</v>
      </c>
      <c r="D307" s="29" t="s">
        <v>8705</v>
      </c>
      <c r="E307" s="21" t="s">
        <v>8704</v>
      </c>
      <c r="F307" s="16"/>
      <c r="G307" s="7"/>
      <c r="H307" s="7"/>
      <c r="I307" s="7" t="s">
        <v>34</v>
      </c>
      <c r="J307" s="7"/>
      <c r="K307" s="7"/>
      <c r="L307" s="45"/>
      <c r="M307" s="30" t="s">
        <v>34</v>
      </c>
      <c r="N307" s="29" t="s">
        <v>34</v>
      </c>
      <c r="O307" s="29" t="s">
        <v>34</v>
      </c>
      <c r="P307" s="29" t="s">
        <v>34</v>
      </c>
      <c r="Q307" s="29" t="s">
        <v>34</v>
      </c>
      <c r="R307" s="29" t="s">
        <v>34</v>
      </c>
      <c r="S307" s="29" t="s">
        <v>34</v>
      </c>
      <c r="U307" s="30">
        <v>3</v>
      </c>
      <c r="V307" s="30"/>
      <c r="W307" s="30"/>
    </row>
    <row r="308" spans="1:23" ht="26" x14ac:dyDescent="0.35">
      <c r="A308" s="33">
        <v>307</v>
      </c>
      <c r="B308" s="21" t="s">
        <v>8702</v>
      </c>
      <c r="C308" s="29" t="s">
        <v>8703</v>
      </c>
      <c r="D308" s="29" t="s">
        <v>8703</v>
      </c>
      <c r="E308" s="21" t="s">
        <v>8702</v>
      </c>
      <c r="F308" s="16"/>
      <c r="G308" s="7"/>
      <c r="H308" s="7"/>
      <c r="I308" s="7" t="s">
        <v>34</v>
      </c>
      <c r="J308" s="7"/>
      <c r="K308" s="7"/>
      <c r="L308" s="45"/>
      <c r="M308" s="30" t="s">
        <v>34</v>
      </c>
      <c r="N308" s="29" t="s">
        <v>34</v>
      </c>
      <c r="O308" s="29" t="s">
        <v>34</v>
      </c>
      <c r="P308" s="29" t="s">
        <v>34</v>
      </c>
      <c r="Q308" s="29" t="s">
        <v>34</v>
      </c>
      <c r="R308" s="29" t="s">
        <v>34</v>
      </c>
      <c r="S308" s="29" t="s">
        <v>34</v>
      </c>
      <c r="T308" s="29">
        <v>3</v>
      </c>
      <c r="U308" s="32"/>
      <c r="V308" s="30"/>
      <c r="W308" s="30"/>
    </row>
    <row r="309" spans="1:23" ht="26" x14ac:dyDescent="0.35">
      <c r="A309" s="33">
        <v>308</v>
      </c>
      <c r="B309" s="21" t="s">
        <v>8700</v>
      </c>
      <c r="C309" s="29" t="s">
        <v>8701</v>
      </c>
      <c r="D309" s="29" t="s">
        <v>8701</v>
      </c>
      <c r="E309" s="21" t="s">
        <v>8700</v>
      </c>
      <c r="F309" s="16"/>
      <c r="G309" s="7"/>
      <c r="H309" s="7"/>
      <c r="I309" s="7" t="s">
        <v>34</v>
      </c>
      <c r="J309" s="7"/>
      <c r="K309" s="7"/>
      <c r="L309" s="45"/>
      <c r="M309" s="30" t="s">
        <v>34</v>
      </c>
      <c r="N309" s="29" t="s">
        <v>34</v>
      </c>
      <c r="O309" s="29" t="s">
        <v>34</v>
      </c>
      <c r="P309" s="29" t="s">
        <v>34</v>
      </c>
      <c r="Q309" s="29" t="s">
        <v>34</v>
      </c>
      <c r="R309" s="29" t="s">
        <v>34</v>
      </c>
      <c r="S309" s="29" t="s">
        <v>34</v>
      </c>
      <c r="T309" s="29">
        <v>3</v>
      </c>
      <c r="U309" s="32"/>
      <c r="V309" s="30"/>
      <c r="W309" s="30"/>
    </row>
    <row r="310" spans="1:23" ht="26" x14ac:dyDescent="0.35">
      <c r="A310" s="33">
        <v>309</v>
      </c>
      <c r="B310" s="21" t="s">
        <v>8698</v>
      </c>
      <c r="C310" s="29" t="s">
        <v>8699</v>
      </c>
      <c r="D310" s="29" t="s">
        <v>8699</v>
      </c>
      <c r="E310" s="21" t="s">
        <v>8698</v>
      </c>
      <c r="F310" s="16"/>
      <c r="G310" s="7"/>
      <c r="H310" s="7"/>
      <c r="I310" s="7" t="s">
        <v>34</v>
      </c>
      <c r="J310" s="7"/>
      <c r="K310" s="7"/>
      <c r="L310" s="45"/>
      <c r="M310" s="30" t="s">
        <v>34</v>
      </c>
      <c r="N310" s="29" t="s">
        <v>34</v>
      </c>
      <c r="O310" s="29" t="s">
        <v>34</v>
      </c>
      <c r="P310" s="29" t="s">
        <v>34</v>
      </c>
      <c r="Q310" s="29" t="s">
        <v>34</v>
      </c>
      <c r="R310" s="29" t="s">
        <v>34</v>
      </c>
      <c r="S310" s="29" t="s">
        <v>34</v>
      </c>
      <c r="U310" s="30">
        <v>3</v>
      </c>
      <c r="V310" s="30"/>
      <c r="W310" s="30"/>
    </row>
    <row r="311" spans="1:23" x14ac:dyDescent="0.35">
      <c r="A311" s="33">
        <v>310</v>
      </c>
      <c r="B311" s="18" t="s">
        <v>8696</v>
      </c>
      <c r="C311" s="35" t="s">
        <v>8697</v>
      </c>
      <c r="D311" s="35" t="s">
        <v>8697</v>
      </c>
      <c r="E311" s="18" t="s">
        <v>8696</v>
      </c>
      <c r="F311" s="20"/>
      <c r="G311" s="19"/>
      <c r="H311" s="19"/>
      <c r="I311" s="7"/>
      <c r="J311" s="19"/>
      <c r="K311" s="19"/>
      <c r="L311" s="46"/>
      <c r="M311" s="32"/>
      <c r="U311" s="32"/>
      <c r="V311" s="30"/>
      <c r="W311" s="30"/>
    </row>
    <row r="312" spans="1:23" ht="26" x14ac:dyDescent="0.35">
      <c r="A312" s="33">
        <v>311</v>
      </c>
      <c r="B312" s="21" t="s">
        <v>8694</v>
      </c>
      <c r="C312" s="29" t="s">
        <v>8695</v>
      </c>
      <c r="D312" s="29" t="s">
        <v>8695</v>
      </c>
      <c r="E312" s="21" t="s">
        <v>8694</v>
      </c>
      <c r="F312" s="16"/>
      <c r="G312" s="7"/>
      <c r="H312" s="7"/>
      <c r="I312" s="7" t="s">
        <v>34</v>
      </c>
      <c r="J312" s="7"/>
      <c r="K312" s="7"/>
      <c r="L312" s="45"/>
      <c r="M312" s="30" t="s">
        <v>34</v>
      </c>
      <c r="N312" s="29" t="s">
        <v>34</v>
      </c>
      <c r="O312" s="29" t="s">
        <v>34</v>
      </c>
      <c r="P312" s="29" t="s">
        <v>34</v>
      </c>
      <c r="Q312" s="29" t="s">
        <v>34</v>
      </c>
      <c r="R312" s="29" t="s">
        <v>34</v>
      </c>
      <c r="S312" s="29" t="s">
        <v>34</v>
      </c>
      <c r="T312" s="29">
        <v>3</v>
      </c>
      <c r="U312" s="32"/>
      <c r="V312" s="30"/>
      <c r="W312" s="30"/>
    </row>
    <row r="313" spans="1:23" ht="26" x14ac:dyDescent="0.35">
      <c r="A313" s="33">
        <v>312</v>
      </c>
      <c r="B313" s="21" t="s">
        <v>8692</v>
      </c>
      <c r="C313" s="29" t="s">
        <v>8693</v>
      </c>
      <c r="D313" s="29" t="s">
        <v>8693</v>
      </c>
      <c r="E313" s="21" t="s">
        <v>8692</v>
      </c>
      <c r="F313" s="16"/>
      <c r="G313" s="7"/>
      <c r="H313" s="7"/>
      <c r="I313" s="7" t="s">
        <v>34</v>
      </c>
      <c r="J313" s="7"/>
      <c r="K313" s="7"/>
      <c r="L313" s="45"/>
      <c r="M313" s="30" t="s">
        <v>34</v>
      </c>
      <c r="N313" s="29" t="s">
        <v>34</v>
      </c>
      <c r="O313" s="29" t="s">
        <v>34</v>
      </c>
      <c r="P313" s="29" t="s">
        <v>34</v>
      </c>
      <c r="Q313" s="29" t="s">
        <v>34</v>
      </c>
      <c r="R313" s="29" t="s">
        <v>34</v>
      </c>
      <c r="S313" s="29" t="s">
        <v>34</v>
      </c>
      <c r="T313" s="29">
        <v>3</v>
      </c>
      <c r="U313" s="32"/>
      <c r="V313" s="30"/>
      <c r="W313" s="30"/>
    </row>
    <row r="314" spans="1:23" x14ac:dyDescent="0.35">
      <c r="A314" s="33">
        <v>313</v>
      </c>
      <c r="B314" s="18" t="s">
        <v>8690</v>
      </c>
      <c r="C314" s="35" t="s">
        <v>8691</v>
      </c>
      <c r="D314" s="35" t="s">
        <v>8691</v>
      </c>
      <c r="E314" s="18" t="s">
        <v>8690</v>
      </c>
      <c r="F314" s="20"/>
      <c r="G314" s="19"/>
      <c r="H314" s="19"/>
      <c r="I314" s="7"/>
      <c r="J314" s="19"/>
      <c r="K314" s="19"/>
      <c r="L314" s="46"/>
      <c r="M314" s="32"/>
      <c r="U314" s="32"/>
      <c r="V314" s="30"/>
      <c r="W314" s="30"/>
    </row>
    <row r="315" spans="1:23" x14ac:dyDescent="0.35">
      <c r="A315" s="33">
        <v>314</v>
      </c>
      <c r="B315" s="21" t="s">
        <v>8688</v>
      </c>
      <c r="C315" s="29" t="s">
        <v>8689</v>
      </c>
      <c r="D315" s="29" t="s">
        <v>8689</v>
      </c>
      <c r="E315" s="21" t="s">
        <v>8688</v>
      </c>
      <c r="F315" s="16"/>
      <c r="G315" s="7"/>
      <c r="H315" s="7"/>
      <c r="I315" s="7" t="s">
        <v>34</v>
      </c>
      <c r="J315" s="7"/>
      <c r="K315" s="7"/>
      <c r="L315" s="16" t="s">
        <v>34</v>
      </c>
      <c r="M315" s="30" t="s">
        <v>34</v>
      </c>
      <c r="N315" s="29" t="s">
        <v>34</v>
      </c>
      <c r="O315" s="29" t="s">
        <v>34</v>
      </c>
      <c r="P315" s="29" t="s">
        <v>34</v>
      </c>
      <c r="Q315" s="29" t="s">
        <v>34</v>
      </c>
      <c r="R315" s="29" t="s">
        <v>34</v>
      </c>
      <c r="S315" s="29" t="s">
        <v>34</v>
      </c>
      <c r="U315" s="30">
        <v>3</v>
      </c>
      <c r="V315" s="30"/>
      <c r="W315" s="30"/>
    </row>
    <row r="316" spans="1:23" ht="26" x14ac:dyDescent="0.35">
      <c r="A316" s="33">
        <v>315</v>
      </c>
      <c r="B316" s="21" t="s">
        <v>8686</v>
      </c>
      <c r="C316" s="29" t="s">
        <v>8687</v>
      </c>
      <c r="D316" s="29" t="s">
        <v>8687</v>
      </c>
      <c r="E316" s="21" t="s">
        <v>8686</v>
      </c>
      <c r="F316" s="16"/>
      <c r="G316" s="7"/>
      <c r="H316" s="7"/>
      <c r="I316" s="7" t="s">
        <v>34</v>
      </c>
      <c r="J316" s="7"/>
      <c r="K316" s="7"/>
      <c r="L316" s="45"/>
      <c r="M316" s="30" t="s">
        <v>34</v>
      </c>
      <c r="N316" s="29" t="s">
        <v>34</v>
      </c>
      <c r="O316" s="29" t="s">
        <v>34</v>
      </c>
      <c r="P316" s="29" t="s">
        <v>34</v>
      </c>
      <c r="Q316" s="29" t="s">
        <v>34</v>
      </c>
      <c r="R316" s="29" t="s">
        <v>34</v>
      </c>
      <c r="S316" s="29" t="s">
        <v>34</v>
      </c>
      <c r="T316" s="29">
        <v>3</v>
      </c>
      <c r="U316" s="32"/>
      <c r="V316" s="30"/>
      <c r="W316" s="30"/>
    </row>
    <row r="317" spans="1:23" ht="26" x14ac:dyDescent="0.35">
      <c r="A317" s="33">
        <v>316</v>
      </c>
      <c r="B317" s="21" t="s">
        <v>8684</v>
      </c>
      <c r="C317" s="29" t="s">
        <v>8685</v>
      </c>
      <c r="D317" s="29" t="s">
        <v>8685</v>
      </c>
      <c r="E317" s="21" t="s">
        <v>8684</v>
      </c>
      <c r="F317" s="16"/>
      <c r="G317" s="7"/>
      <c r="H317" s="7"/>
      <c r="I317" s="7" t="s">
        <v>34</v>
      </c>
      <c r="J317" s="7"/>
      <c r="K317" s="7"/>
      <c r="L317" s="45"/>
      <c r="M317" s="30" t="s">
        <v>34</v>
      </c>
      <c r="N317" s="29" t="s">
        <v>34</v>
      </c>
      <c r="O317" s="29" t="s">
        <v>34</v>
      </c>
      <c r="P317" s="29" t="s">
        <v>34</v>
      </c>
      <c r="Q317" s="29" t="s">
        <v>34</v>
      </c>
      <c r="R317" s="29" t="s">
        <v>34</v>
      </c>
      <c r="S317" s="29" t="s">
        <v>34</v>
      </c>
      <c r="T317" s="29">
        <v>3</v>
      </c>
      <c r="U317" s="32"/>
      <c r="V317" s="30"/>
      <c r="W317" s="30"/>
    </row>
    <row r="318" spans="1:23" ht="26" x14ac:dyDescent="0.35">
      <c r="A318" s="33">
        <v>317</v>
      </c>
      <c r="B318" s="21" t="s">
        <v>8682</v>
      </c>
      <c r="C318" s="29" t="s">
        <v>8683</v>
      </c>
      <c r="D318" s="29" t="s">
        <v>8683</v>
      </c>
      <c r="E318" s="21" t="s">
        <v>8682</v>
      </c>
      <c r="F318" s="16"/>
      <c r="G318" s="7"/>
      <c r="H318" s="7"/>
      <c r="I318" s="7" t="s">
        <v>34</v>
      </c>
      <c r="J318" s="7"/>
      <c r="K318" s="7"/>
      <c r="L318" s="45"/>
      <c r="M318" s="30" t="s">
        <v>34</v>
      </c>
      <c r="N318" s="29" t="s">
        <v>34</v>
      </c>
      <c r="O318" s="29" t="s">
        <v>34</v>
      </c>
      <c r="P318" s="29" t="s">
        <v>34</v>
      </c>
      <c r="Q318" s="29" t="s">
        <v>34</v>
      </c>
      <c r="R318" s="29" t="s">
        <v>34</v>
      </c>
      <c r="S318" s="29" t="s">
        <v>34</v>
      </c>
      <c r="T318" s="29">
        <v>3</v>
      </c>
      <c r="U318" s="32"/>
      <c r="V318" s="30"/>
      <c r="W318" s="30"/>
    </row>
    <row r="319" spans="1:23" ht="26" x14ac:dyDescent="0.35">
      <c r="A319" s="33">
        <v>318</v>
      </c>
      <c r="B319" s="21" t="s">
        <v>8680</v>
      </c>
      <c r="C319" s="29" t="s">
        <v>8681</v>
      </c>
      <c r="D319" s="29" t="s">
        <v>8681</v>
      </c>
      <c r="E319" s="21" t="s">
        <v>8680</v>
      </c>
      <c r="F319" s="16"/>
      <c r="G319" s="7"/>
      <c r="H319" s="7"/>
      <c r="I319" s="7" t="s">
        <v>34</v>
      </c>
      <c r="J319" s="7"/>
      <c r="K319" s="7"/>
      <c r="L319" s="45"/>
      <c r="M319" s="30" t="s">
        <v>34</v>
      </c>
      <c r="N319" s="29" t="s">
        <v>34</v>
      </c>
      <c r="O319" s="29" t="s">
        <v>34</v>
      </c>
      <c r="P319" s="29" t="s">
        <v>34</v>
      </c>
      <c r="Q319" s="29" t="s">
        <v>34</v>
      </c>
      <c r="R319" s="29" t="s">
        <v>34</v>
      </c>
      <c r="S319" s="29" t="s">
        <v>34</v>
      </c>
      <c r="U319" s="30">
        <v>3</v>
      </c>
      <c r="V319" s="30"/>
      <c r="W319" s="30"/>
    </row>
    <row r="320" spans="1:23" ht="26" x14ac:dyDescent="0.35">
      <c r="A320" s="33">
        <v>319</v>
      </c>
      <c r="B320" s="21" t="s">
        <v>8678</v>
      </c>
      <c r="C320" s="29" t="s">
        <v>8679</v>
      </c>
      <c r="D320" s="29" t="s">
        <v>8679</v>
      </c>
      <c r="E320" s="21" t="s">
        <v>8678</v>
      </c>
      <c r="F320" s="16"/>
      <c r="G320" s="7"/>
      <c r="H320" s="7"/>
      <c r="I320" s="7" t="s">
        <v>34</v>
      </c>
      <c r="J320" s="7"/>
      <c r="K320" s="7"/>
      <c r="L320" s="45"/>
      <c r="M320" s="30" t="s">
        <v>34</v>
      </c>
      <c r="N320" s="29" t="s">
        <v>34</v>
      </c>
      <c r="O320" s="29" t="s">
        <v>34</v>
      </c>
      <c r="P320" s="29" t="s">
        <v>34</v>
      </c>
      <c r="Q320" s="29" t="s">
        <v>34</v>
      </c>
      <c r="R320" s="29" t="s">
        <v>34</v>
      </c>
      <c r="S320" s="29" t="s">
        <v>34</v>
      </c>
      <c r="U320" s="30">
        <v>3</v>
      </c>
      <c r="V320" s="30"/>
      <c r="W320" s="30"/>
    </row>
    <row r="321" spans="1:23" x14ac:dyDescent="0.35">
      <c r="A321" s="33">
        <v>320</v>
      </c>
      <c r="B321" s="18" t="s">
        <v>8676</v>
      </c>
      <c r="C321" s="35" t="s">
        <v>8677</v>
      </c>
      <c r="D321" s="35" t="s">
        <v>8677</v>
      </c>
      <c r="E321" s="18" t="s">
        <v>8676</v>
      </c>
      <c r="F321" s="20"/>
      <c r="G321" s="19"/>
      <c r="H321" s="19"/>
      <c r="I321" s="7"/>
      <c r="J321" s="19"/>
      <c r="K321" s="19"/>
      <c r="L321" s="46"/>
      <c r="M321" s="32"/>
      <c r="U321" s="32"/>
      <c r="V321" s="30"/>
      <c r="W321" s="30"/>
    </row>
    <row r="322" spans="1:23" x14ac:dyDescent="0.35">
      <c r="A322" s="33">
        <v>321</v>
      </c>
      <c r="B322" s="21" t="s">
        <v>8674</v>
      </c>
      <c r="C322" s="29" t="s">
        <v>8675</v>
      </c>
      <c r="D322" s="29" t="s">
        <v>8675</v>
      </c>
      <c r="E322" s="21" t="s">
        <v>8674</v>
      </c>
      <c r="F322" s="16"/>
      <c r="G322" s="7"/>
      <c r="H322" s="7"/>
      <c r="I322" s="7" t="s">
        <v>34</v>
      </c>
      <c r="J322" s="7"/>
      <c r="K322" s="7"/>
      <c r="L322" s="45"/>
      <c r="M322" s="30" t="s">
        <v>34</v>
      </c>
      <c r="N322" s="29" t="s">
        <v>34</v>
      </c>
      <c r="O322" s="29" t="s">
        <v>34</v>
      </c>
      <c r="P322" s="29" t="s">
        <v>34</v>
      </c>
      <c r="Q322" s="29" t="s">
        <v>34</v>
      </c>
      <c r="R322" s="29" t="s">
        <v>34</v>
      </c>
      <c r="S322" s="29" t="s">
        <v>34</v>
      </c>
      <c r="U322" s="30">
        <v>3</v>
      </c>
      <c r="V322" s="30"/>
      <c r="W322" s="30"/>
    </row>
    <row r="323" spans="1:23" ht="26" x14ac:dyDescent="0.35">
      <c r="A323" s="33">
        <v>322</v>
      </c>
      <c r="B323" s="21" t="s">
        <v>8672</v>
      </c>
      <c r="C323" s="29" t="s">
        <v>8673</v>
      </c>
      <c r="D323" s="29" t="s">
        <v>8673</v>
      </c>
      <c r="E323" s="21" t="s">
        <v>8672</v>
      </c>
      <c r="F323" s="20"/>
      <c r="G323" s="19"/>
      <c r="H323" s="19"/>
      <c r="I323" s="7"/>
      <c r="J323" s="19"/>
      <c r="K323" s="19"/>
      <c r="L323" s="46"/>
      <c r="M323" s="30" t="s">
        <v>34</v>
      </c>
      <c r="N323" s="29" t="s">
        <v>34</v>
      </c>
      <c r="O323" s="29" t="s">
        <v>34</v>
      </c>
      <c r="P323" s="29" t="s">
        <v>34</v>
      </c>
      <c r="Q323" s="29" t="s">
        <v>34</v>
      </c>
      <c r="R323" s="29" t="s">
        <v>34</v>
      </c>
      <c r="S323" s="29" t="s">
        <v>34</v>
      </c>
      <c r="T323" s="29">
        <v>3</v>
      </c>
      <c r="U323" s="32"/>
      <c r="V323" s="30"/>
      <c r="W323" s="30"/>
    </row>
    <row r="324" spans="1:23" x14ac:dyDescent="0.35">
      <c r="A324" s="33">
        <v>323</v>
      </c>
      <c r="B324" s="18" t="s">
        <v>8670</v>
      </c>
      <c r="C324" s="35" t="s">
        <v>8671</v>
      </c>
      <c r="D324" s="35" t="s">
        <v>8671</v>
      </c>
      <c r="E324" s="18" t="s">
        <v>8670</v>
      </c>
      <c r="F324" s="16"/>
      <c r="G324" s="7"/>
      <c r="H324" s="7"/>
      <c r="I324" s="7" t="s">
        <v>34</v>
      </c>
      <c r="J324" s="7"/>
      <c r="K324" s="7"/>
      <c r="L324" s="45"/>
      <c r="M324" s="32"/>
      <c r="U324" s="32"/>
      <c r="V324" s="30"/>
      <c r="W324" s="30"/>
    </row>
    <row r="325" spans="1:23" ht="39" x14ac:dyDescent="0.35">
      <c r="A325" s="33">
        <v>324</v>
      </c>
      <c r="B325" s="21" t="s">
        <v>8668</v>
      </c>
      <c r="C325" s="29" t="s">
        <v>8669</v>
      </c>
      <c r="D325" s="29" t="s">
        <v>8669</v>
      </c>
      <c r="E325" s="21" t="s">
        <v>8668</v>
      </c>
      <c r="F325" s="16"/>
      <c r="G325" s="7"/>
      <c r="H325" s="7"/>
      <c r="I325" s="7" t="s">
        <v>34</v>
      </c>
      <c r="J325" s="7"/>
      <c r="K325" s="7"/>
      <c r="L325" s="45"/>
      <c r="M325" s="30" t="s">
        <v>34</v>
      </c>
      <c r="N325" s="29" t="s">
        <v>34</v>
      </c>
      <c r="O325" s="29" t="s">
        <v>34</v>
      </c>
      <c r="P325" s="29" t="s">
        <v>34</v>
      </c>
      <c r="Q325" s="29" t="s">
        <v>34</v>
      </c>
      <c r="R325" s="29" t="s">
        <v>34</v>
      </c>
      <c r="S325" s="29" t="s">
        <v>34</v>
      </c>
      <c r="U325" s="30">
        <v>3</v>
      </c>
      <c r="V325" s="30"/>
      <c r="W325" s="30"/>
    </row>
    <row r="326" spans="1:23" ht="26" x14ac:dyDescent="0.35">
      <c r="A326" s="33">
        <v>325</v>
      </c>
      <c r="B326" s="21" t="s">
        <v>8666</v>
      </c>
      <c r="C326" s="29" t="s">
        <v>8667</v>
      </c>
      <c r="D326" s="29" t="s">
        <v>8667</v>
      </c>
      <c r="E326" s="21" t="s">
        <v>8666</v>
      </c>
      <c r="F326" s="16"/>
      <c r="G326" s="7"/>
      <c r="H326" s="7"/>
      <c r="I326" s="7" t="s">
        <v>34</v>
      </c>
      <c r="J326" s="7"/>
      <c r="K326" s="7"/>
      <c r="L326" s="45"/>
      <c r="M326" s="30" t="s">
        <v>34</v>
      </c>
      <c r="N326" s="29" t="s">
        <v>34</v>
      </c>
      <c r="O326" s="29" t="s">
        <v>34</v>
      </c>
      <c r="P326" s="29" t="s">
        <v>34</v>
      </c>
      <c r="Q326" s="29" t="s">
        <v>34</v>
      </c>
      <c r="R326" s="29" t="s">
        <v>34</v>
      </c>
      <c r="S326" s="29" t="s">
        <v>34</v>
      </c>
      <c r="U326" s="30">
        <v>3</v>
      </c>
      <c r="V326" s="30"/>
      <c r="W326" s="30"/>
    </row>
    <row r="327" spans="1:23" ht="26" x14ac:dyDescent="0.35">
      <c r="A327" s="33">
        <v>326</v>
      </c>
      <c r="B327" s="21" t="s">
        <v>8664</v>
      </c>
      <c r="C327" s="29" t="s">
        <v>8665</v>
      </c>
      <c r="D327" s="29" t="s">
        <v>8665</v>
      </c>
      <c r="E327" s="21" t="s">
        <v>8664</v>
      </c>
      <c r="F327" s="16"/>
      <c r="G327" s="7"/>
      <c r="H327" s="7"/>
      <c r="I327" s="7" t="s">
        <v>34</v>
      </c>
      <c r="J327" s="7"/>
      <c r="K327" s="7"/>
      <c r="L327" s="45"/>
      <c r="M327" s="30" t="s">
        <v>34</v>
      </c>
      <c r="N327" s="29" t="s">
        <v>34</v>
      </c>
      <c r="O327" s="29" t="s">
        <v>34</v>
      </c>
      <c r="P327" s="29" t="s">
        <v>34</v>
      </c>
      <c r="Q327" s="29" t="s">
        <v>34</v>
      </c>
      <c r="R327" s="29" t="s">
        <v>34</v>
      </c>
      <c r="S327" s="29" t="s">
        <v>34</v>
      </c>
      <c r="U327" s="30">
        <v>3</v>
      </c>
      <c r="V327" s="30"/>
      <c r="W327" s="30"/>
    </row>
    <row r="328" spans="1:23" ht="26" x14ac:dyDescent="0.35">
      <c r="A328" s="33">
        <v>327</v>
      </c>
      <c r="B328" s="21" t="s">
        <v>8662</v>
      </c>
      <c r="C328" s="29" t="s">
        <v>8663</v>
      </c>
      <c r="D328" s="29" t="s">
        <v>8663</v>
      </c>
      <c r="E328" s="21" t="s">
        <v>8662</v>
      </c>
      <c r="F328" s="16"/>
      <c r="G328" s="7"/>
      <c r="H328" s="7"/>
      <c r="I328" s="7" t="s">
        <v>34</v>
      </c>
      <c r="J328" s="7"/>
      <c r="K328" s="7"/>
      <c r="L328" s="45"/>
      <c r="M328" s="30" t="s">
        <v>34</v>
      </c>
      <c r="N328" s="29" t="s">
        <v>34</v>
      </c>
      <c r="O328" s="29" t="s">
        <v>34</v>
      </c>
      <c r="P328" s="29" t="s">
        <v>34</v>
      </c>
      <c r="Q328" s="29" t="s">
        <v>34</v>
      </c>
      <c r="R328" s="29" t="s">
        <v>34</v>
      </c>
      <c r="S328" s="29" t="s">
        <v>34</v>
      </c>
      <c r="U328" s="30">
        <v>3</v>
      </c>
      <c r="V328" s="30"/>
      <c r="W328" s="30"/>
    </row>
    <row r="329" spans="1:23" ht="39" x14ac:dyDescent="0.35">
      <c r="A329" s="33">
        <v>328</v>
      </c>
      <c r="B329" s="21" t="s">
        <v>8660</v>
      </c>
      <c r="C329" s="29" t="s">
        <v>8661</v>
      </c>
      <c r="D329" s="29" t="s">
        <v>8661</v>
      </c>
      <c r="E329" s="21" t="s">
        <v>8660</v>
      </c>
      <c r="F329" s="16"/>
      <c r="G329" s="7"/>
      <c r="H329" s="7"/>
      <c r="I329" s="7" t="s">
        <v>34</v>
      </c>
      <c r="J329" s="7"/>
      <c r="K329" s="7"/>
      <c r="L329" s="45"/>
      <c r="M329" s="30" t="s">
        <v>34</v>
      </c>
      <c r="N329" s="29" t="s">
        <v>34</v>
      </c>
      <c r="O329" s="29" t="s">
        <v>34</v>
      </c>
      <c r="P329" s="29" t="s">
        <v>34</v>
      </c>
      <c r="Q329" s="29" t="s">
        <v>34</v>
      </c>
      <c r="R329" s="29" t="s">
        <v>34</v>
      </c>
      <c r="S329" s="29" t="s">
        <v>34</v>
      </c>
      <c r="U329" s="30">
        <v>3</v>
      </c>
      <c r="V329" s="30"/>
      <c r="W329" s="30"/>
    </row>
    <row r="330" spans="1:23" ht="26" x14ac:dyDescent="0.35">
      <c r="A330" s="33">
        <v>329</v>
      </c>
      <c r="B330" s="18" t="s">
        <v>8658</v>
      </c>
      <c r="C330" s="35" t="s">
        <v>8659</v>
      </c>
      <c r="D330" s="35" t="s">
        <v>8659</v>
      </c>
      <c r="E330" s="18" t="s">
        <v>8658</v>
      </c>
      <c r="F330" s="20"/>
      <c r="G330" s="19"/>
      <c r="H330" s="19"/>
      <c r="I330" s="7"/>
      <c r="J330" s="19"/>
      <c r="K330" s="19"/>
      <c r="L330" s="46"/>
      <c r="M330" s="32"/>
      <c r="U330" s="32"/>
      <c r="V330" s="30"/>
      <c r="W330" s="30"/>
    </row>
    <row r="331" spans="1:23" ht="52" x14ac:dyDescent="0.35">
      <c r="A331" s="33">
        <v>330</v>
      </c>
      <c r="B331" s="21" t="s">
        <v>8656</v>
      </c>
      <c r="C331" s="29" t="s">
        <v>8657</v>
      </c>
      <c r="D331" s="29" t="s">
        <v>8657</v>
      </c>
      <c r="E331" s="21" t="s">
        <v>8656</v>
      </c>
      <c r="F331" s="16"/>
      <c r="G331" s="7"/>
      <c r="H331" s="7"/>
      <c r="I331" s="7" t="s">
        <v>34</v>
      </c>
      <c r="J331" s="7"/>
      <c r="K331" s="7"/>
      <c r="L331" s="45"/>
      <c r="M331" s="30" t="s">
        <v>34</v>
      </c>
      <c r="N331" s="29" t="s">
        <v>34</v>
      </c>
      <c r="O331" s="29" t="s">
        <v>34</v>
      </c>
      <c r="P331" s="29" t="s">
        <v>34</v>
      </c>
      <c r="Q331" s="29" t="s">
        <v>34</v>
      </c>
      <c r="R331" s="29" t="s">
        <v>34</v>
      </c>
      <c r="S331" s="29" t="s">
        <v>34</v>
      </c>
      <c r="U331" s="30">
        <v>3</v>
      </c>
      <c r="V331" s="30"/>
      <c r="W331" s="30"/>
    </row>
    <row r="332" spans="1:23" ht="52" x14ac:dyDescent="0.35">
      <c r="A332" s="33">
        <v>331</v>
      </c>
      <c r="B332" s="9" t="s">
        <v>8654</v>
      </c>
      <c r="C332" s="37" t="s">
        <v>8655</v>
      </c>
      <c r="D332" s="37" t="s">
        <v>8655</v>
      </c>
      <c r="E332" s="9" t="s">
        <v>8654</v>
      </c>
      <c r="F332" s="15"/>
      <c r="G332" s="10"/>
      <c r="H332" s="10"/>
      <c r="I332" s="7"/>
      <c r="J332" s="10"/>
      <c r="K332" s="10"/>
      <c r="L332" s="47"/>
      <c r="M332" s="32"/>
      <c r="U332" s="32"/>
      <c r="V332" s="16" t="s">
        <v>8588</v>
      </c>
      <c r="W332" s="30">
        <v>6</v>
      </c>
    </row>
    <row r="333" spans="1:23" x14ac:dyDescent="0.35">
      <c r="A333" s="33">
        <v>332</v>
      </c>
      <c r="B333" s="9" t="s">
        <v>8652</v>
      </c>
      <c r="C333" s="37" t="s">
        <v>8653</v>
      </c>
      <c r="D333" s="37" t="s">
        <v>8653</v>
      </c>
      <c r="E333" s="9" t="s">
        <v>8652</v>
      </c>
      <c r="F333" s="15"/>
      <c r="G333" s="10"/>
      <c r="H333" s="10"/>
      <c r="I333" s="7"/>
      <c r="J333" s="10"/>
      <c r="K333" s="10"/>
      <c r="L333" s="47"/>
      <c r="M333" s="32"/>
      <c r="U333" s="32"/>
      <c r="V333" s="30"/>
      <c r="W333" s="30"/>
    </row>
    <row r="334" spans="1:23" x14ac:dyDescent="0.35">
      <c r="A334" s="33">
        <v>333</v>
      </c>
      <c r="B334" s="18" t="s">
        <v>8650</v>
      </c>
      <c r="C334" s="35" t="s">
        <v>8651</v>
      </c>
      <c r="D334" s="35" t="s">
        <v>8651</v>
      </c>
      <c r="E334" s="18" t="s">
        <v>8650</v>
      </c>
      <c r="F334" s="20"/>
      <c r="G334" s="19"/>
      <c r="H334" s="19"/>
      <c r="I334" s="7"/>
      <c r="J334" s="19"/>
      <c r="K334" s="19"/>
      <c r="L334" s="46"/>
      <c r="M334" s="32"/>
      <c r="U334" s="32"/>
      <c r="V334" s="30"/>
      <c r="W334" s="30"/>
    </row>
    <row r="335" spans="1:23" ht="39" x14ac:dyDescent="0.35">
      <c r="A335" s="33">
        <v>334</v>
      </c>
      <c r="B335" s="21" t="s">
        <v>8648</v>
      </c>
      <c r="C335" s="29" t="s">
        <v>8649</v>
      </c>
      <c r="D335" s="29" t="s">
        <v>8649</v>
      </c>
      <c r="E335" s="21" t="s">
        <v>8648</v>
      </c>
      <c r="F335" s="16"/>
      <c r="G335" s="7"/>
      <c r="H335" s="7"/>
      <c r="I335" s="7" t="s">
        <v>34</v>
      </c>
      <c r="J335" s="7"/>
      <c r="K335" s="7"/>
      <c r="L335" s="45"/>
      <c r="M335" s="30" t="s">
        <v>34</v>
      </c>
      <c r="O335" s="29" t="s">
        <v>34</v>
      </c>
      <c r="P335" s="29" t="s">
        <v>34</v>
      </c>
      <c r="U335" s="32"/>
      <c r="V335" s="30"/>
      <c r="W335" s="30"/>
    </row>
    <row r="336" spans="1:23" x14ac:dyDescent="0.35">
      <c r="A336" s="33">
        <v>335</v>
      </c>
      <c r="B336" s="21" t="s">
        <v>8646</v>
      </c>
      <c r="C336" s="29" t="s">
        <v>8647</v>
      </c>
      <c r="D336" s="29" t="s">
        <v>8647</v>
      </c>
      <c r="E336" s="21" t="s">
        <v>8646</v>
      </c>
      <c r="F336" s="16"/>
      <c r="G336" s="7"/>
      <c r="H336" s="7"/>
      <c r="I336" s="7" t="s">
        <v>34</v>
      </c>
      <c r="J336" s="7"/>
      <c r="K336" s="7"/>
      <c r="L336" s="45"/>
      <c r="M336" s="30" t="s">
        <v>34</v>
      </c>
      <c r="O336" s="29" t="s">
        <v>34</v>
      </c>
      <c r="P336" s="29" t="s">
        <v>34</v>
      </c>
      <c r="U336" s="32"/>
      <c r="V336" s="30"/>
      <c r="W336" s="30"/>
    </row>
    <row r="337" spans="1:23" ht="26" x14ac:dyDescent="0.35">
      <c r="A337" s="33">
        <v>336</v>
      </c>
      <c r="B337" s="21" t="s">
        <v>8644</v>
      </c>
      <c r="C337" s="29" t="s">
        <v>8645</v>
      </c>
      <c r="D337" s="29" t="s">
        <v>8645</v>
      </c>
      <c r="E337" s="21" t="s">
        <v>8644</v>
      </c>
      <c r="F337" s="16"/>
      <c r="G337" s="7"/>
      <c r="H337" s="7"/>
      <c r="I337" s="7" t="s">
        <v>34</v>
      </c>
      <c r="J337" s="7"/>
      <c r="K337" s="7"/>
      <c r="L337" s="45"/>
      <c r="M337" s="30" t="s">
        <v>34</v>
      </c>
      <c r="O337" s="29" t="s">
        <v>34</v>
      </c>
      <c r="P337" s="29" t="s">
        <v>34</v>
      </c>
      <c r="U337" s="32"/>
      <c r="V337" s="30"/>
      <c r="W337" s="30"/>
    </row>
    <row r="338" spans="1:23" x14ac:dyDescent="0.35">
      <c r="A338" s="33">
        <v>337</v>
      </c>
      <c r="B338" s="9" t="s">
        <v>8642</v>
      </c>
      <c r="C338" s="37" t="s">
        <v>8643</v>
      </c>
      <c r="D338" s="37" t="s">
        <v>8643</v>
      </c>
      <c r="E338" s="9" t="s">
        <v>8642</v>
      </c>
      <c r="F338" s="15"/>
      <c r="G338" s="10"/>
      <c r="H338" s="10"/>
      <c r="I338" s="7"/>
      <c r="J338" s="10"/>
      <c r="K338" s="10"/>
      <c r="L338" s="47"/>
      <c r="M338" s="32"/>
      <c r="U338" s="32"/>
      <c r="V338" s="30"/>
      <c r="W338" s="30"/>
    </row>
    <row r="339" spans="1:23" ht="26" x14ac:dyDescent="0.35">
      <c r="A339" s="33">
        <v>338</v>
      </c>
      <c r="B339" s="18" t="s">
        <v>8640</v>
      </c>
      <c r="C339" s="35" t="s">
        <v>8641</v>
      </c>
      <c r="D339" s="35" t="s">
        <v>8641</v>
      </c>
      <c r="E339" s="18" t="s">
        <v>8640</v>
      </c>
      <c r="F339" s="20"/>
      <c r="G339" s="19"/>
      <c r="H339" s="19"/>
      <c r="I339" s="7"/>
      <c r="J339" s="19"/>
      <c r="K339" s="19"/>
      <c r="L339" s="46"/>
      <c r="M339" s="32"/>
      <c r="U339" s="32"/>
      <c r="V339" s="30"/>
      <c r="W339" s="30"/>
    </row>
    <row r="340" spans="1:23" x14ac:dyDescent="0.35">
      <c r="A340" s="33">
        <v>339</v>
      </c>
      <c r="B340" s="21" t="s">
        <v>8638</v>
      </c>
      <c r="C340" s="29" t="s">
        <v>8639</v>
      </c>
      <c r="D340" s="29" t="s">
        <v>8639</v>
      </c>
      <c r="E340" s="21" t="s">
        <v>8638</v>
      </c>
      <c r="F340" s="16"/>
      <c r="G340" s="7"/>
      <c r="H340" s="7"/>
      <c r="I340" s="7" t="s">
        <v>34</v>
      </c>
      <c r="J340" s="7"/>
      <c r="K340" s="7"/>
      <c r="L340" s="45"/>
      <c r="M340" s="30" t="s">
        <v>34</v>
      </c>
      <c r="N340" s="29" t="s">
        <v>34</v>
      </c>
      <c r="O340" s="29" t="s">
        <v>34</v>
      </c>
      <c r="P340" s="29" t="s">
        <v>34</v>
      </c>
      <c r="Q340" s="29" t="s">
        <v>34</v>
      </c>
      <c r="R340" s="29" t="s">
        <v>34</v>
      </c>
      <c r="S340" s="29" t="s">
        <v>34</v>
      </c>
      <c r="U340" s="30">
        <v>3</v>
      </c>
      <c r="V340" s="30"/>
      <c r="W340" s="30"/>
    </row>
    <row r="341" spans="1:23" ht="26" x14ac:dyDescent="0.35">
      <c r="A341" s="33">
        <v>340</v>
      </c>
      <c r="B341" s="21" t="s">
        <v>8636</v>
      </c>
      <c r="C341" s="29" t="s">
        <v>8637</v>
      </c>
      <c r="D341" s="29" t="s">
        <v>8637</v>
      </c>
      <c r="E341" s="21" t="s">
        <v>8636</v>
      </c>
      <c r="F341" s="16"/>
      <c r="G341" s="7"/>
      <c r="H341" s="7"/>
      <c r="I341" s="7" t="s">
        <v>34</v>
      </c>
      <c r="J341" s="7"/>
      <c r="K341" s="7"/>
      <c r="L341" s="45"/>
      <c r="M341" s="30" t="s">
        <v>34</v>
      </c>
      <c r="N341" s="29" t="s">
        <v>34</v>
      </c>
      <c r="O341" s="29" t="s">
        <v>34</v>
      </c>
      <c r="P341" s="29" t="s">
        <v>34</v>
      </c>
      <c r="Q341" s="29" t="s">
        <v>34</v>
      </c>
      <c r="R341" s="29" t="s">
        <v>34</v>
      </c>
      <c r="S341" s="29" t="s">
        <v>34</v>
      </c>
      <c r="U341" s="30">
        <v>3</v>
      </c>
      <c r="V341" s="30"/>
      <c r="W341" s="30"/>
    </row>
    <row r="342" spans="1:23" ht="39" x14ac:dyDescent="0.35">
      <c r="A342" s="33">
        <v>341</v>
      </c>
      <c r="B342" s="21" t="s">
        <v>8634</v>
      </c>
      <c r="C342" s="29" t="s">
        <v>8635</v>
      </c>
      <c r="D342" s="29" t="s">
        <v>8635</v>
      </c>
      <c r="E342" s="21" t="s">
        <v>8634</v>
      </c>
      <c r="F342" s="16"/>
      <c r="G342" s="7"/>
      <c r="H342" s="7"/>
      <c r="I342" s="7" t="s">
        <v>34</v>
      </c>
      <c r="J342" s="7"/>
      <c r="K342" s="7"/>
      <c r="L342" s="45"/>
      <c r="M342" s="30" t="s">
        <v>34</v>
      </c>
      <c r="N342" s="29" t="s">
        <v>34</v>
      </c>
      <c r="O342" s="29" t="s">
        <v>34</v>
      </c>
      <c r="P342" s="29" t="s">
        <v>34</v>
      </c>
      <c r="Q342" s="29" t="s">
        <v>34</v>
      </c>
      <c r="R342" s="29" t="s">
        <v>34</v>
      </c>
      <c r="S342" s="29" t="s">
        <v>34</v>
      </c>
      <c r="U342" s="30">
        <v>3</v>
      </c>
      <c r="V342" s="30"/>
      <c r="W342" s="30"/>
    </row>
    <row r="343" spans="1:23" ht="26" x14ac:dyDescent="0.35">
      <c r="A343" s="33">
        <v>342</v>
      </c>
      <c r="B343" s="21" t="s">
        <v>8632</v>
      </c>
      <c r="C343" s="29" t="s">
        <v>8633</v>
      </c>
      <c r="D343" s="29" t="s">
        <v>8633</v>
      </c>
      <c r="E343" s="21" t="s">
        <v>8632</v>
      </c>
      <c r="F343" s="16"/>
      <c r="G343" s="7"/>
      <c r="H343" s="7"/>
      <c r="I343" s="7" t="s">
        <v>34</v>
      </c>
      <c r="J343" s="7"/>
      <c r="K343" s="7"/>
      <c r="L343" s="45"/>
      <c r="M343" s="30" t="s">
        <v>34</v>
      </c>
      <c r="N343" s="29" t="s">
        <v>34</v>
      </c>
      <c r="O343" s="29" t="s">
        <v>34</v>
      </c>
      <c r="P343" s="29" t="s">
        <v>34</v>
      </c>
      <c r="Q343" s="29" t="s">
        <v>34</v>
      </c>
      <c r="R343" s="29" t="s">
        <v>34</v>
      </c>
      <c r="S343" s="29" t="s">
        <v>34</v>
      </c>
      <c r="T343" s="29">
        <v>3</v>
      </c>
      <c r="U343" s="32"/>
      <c r="V343" s="30"/>
      <c r="W343" s="30"/>
    </row>
    <row r="344" spans="1:23" x14ac:dyDescent="0.35">
      <c r="A344" s="33">
        <v>343</v>
      </c>
      <c r="B344" s="21" t="s">
        <v>8630</v>
      </c>
      <c r="C344" s="29" t="s">
        <v>8631</v>
      </c>
      <c r="D344" s="29" t="s">
        <v>8631</v>
      </c>
      <c r="E344" s="21" t="s">
        <v>8630</v>
      </c>
      <c r="F344" s="16"/>
      <c r="G344" s="7"/>
      <c r="H344" s="7"/>
      <c r="I344" s="7" t="s">
        <v>34</v>
      </c>
      <c r="J344" s="7"/>
      <c r="K344" s="7"/>
      <c r="L344" s="45"/>
      <c r="M344" s="30" t="s">
        <v>34</v>
      </c>
      <c r="N344" s="29" t="s">
        <v>34</v>
      </c>
      <c r="O344" s="29" t="s">
        <v>34</v>
      </c>
      <c r="P344" s="29" t="s">
        <v>34</v>
      </c>
      <c r="Q344" s="29" t="s">
        <v>34</v>
      </c>
      <c r="R344" s="29" t="s">
        <v>34</v>
      </c>
      <c r="S344" s="29" t="s">
        <v>34</v>
      </c>
      <c r="U344" s="30">
        <v>3</v>
      </c>
      <c r="V344" s="30"/>
      <c r="W344" s="30"/>
    </row>
    <row r="345" spans="1:23" ht="26" x14ac:dyDescent="0.35">
      <c r="A345" s="33">
        <v>344</v>
      </c>
      <c r="B345" s="21" t="s">
        <v>8628</v>
      </c>
      <c r="C345" s="29" t="s">
        <v>8629</v>
      </c>
      <c r="D345" s="29" t="s">
        <v>8629</v>
      </c>
      <c r="E345" s="21" t="s">
        <v>8628</v>
      </c>
      <c r="F345" s="16"/>
      <c r="G345" s="7"/>
      <c r="H345" s="7"/>
      <c r="I345" s="7" t="s">
        <v>34</v>
      </c>
      <c r="J345" s="7"/>
      <c r="K345" s="7"/>
      <c r="L345" s="45"/>
      <c r="M345" s="30" t="s">
        <v>34</v>
      </c>
      <c r="N345" s="29" t="s">
        <v>34</v>
      </c>
      <c r="O345" s="29" t="s">
        <v>34</v>
      </c>
      <c r="P345" s="29" t="s">
        <v>34</v>
      </c>
      <c r="Q345" s="29" t="s">
        <v>34</v>
      </c>
      <c r="R345" s="29" t="s">
        <v>34</v>
      </c>
      <c r="S345" s="29" t="s">
        <v>34</v>
      </c>
      <c r="U345" s="32"/>
      <c r="V345" s="30"/>
      <c r="W345" s="30"/>
    </row>
    <row r="346" spans="1:23" ht="26" x14ac:dyDescent="0.35">
      <c r="A346" s="33">
        <v>345</v>
      </c>
      <c r="B346" s="21" t="s">
        <v>8626</v>
      </c>
      <c r="C346" s="29" t="s">
        <v>8627</v>
      </c>
      <c r="D346" s="29" t="s">
        <v>8627</v>
      </c>
      <c r="E346" s="21" t="s">
        <v>8626</v>
      </c>
      <c r="F346" s="16"/>
      <c r="G346" s="7"/>
      <c r="H346" s="7"/>
      <c r="I346" s="7" t="s">
        <v>34</v>
      </c>
      <c r="J346" s="7"/>
      <c r="K346" s="7"/>
      <c r="L346" s="45"/>
      <c r="M346" s="30" t="s">
        <v>34</v>
      </c>
      <c r="N346" s="29" t="s">
        <v>34</v>
      </c>
      <c r="O346" s="29" t="s">
        <v>34</v>
      </c>
      <c r="P346" s="29" t="s">
        <v>34</v>
      </c>
      <c r="Q346" s="29" t="s">
        <v>34</v>
      </c>
      <c r="R346" s="29" t="s">
        <v>34</v>
      </c>
      <c r="S346" s="29" t="s">
        <v>34</v>
      </c>
      <c r="T346" s="29">
        <v>3</v>
      </c>
      <c r="U346" s="32"/>
      <c r="V346" s="30"/>
      <c r="W346" s="30"/>
    </row>
    <row r="347" spans="1:23" x14ac:dyDescent="0.35">
      <c r="A347" s="33">
        <v>346</v>
      </c>
      <c r="B347" s="21" t="s">
        <v>8624</v>
      </c>
      <c r="C347" s="29" t="s">
        <v>8625</v>
      </c>
      <c r="D347" s="29" t="s">
        <v>8625</v>
      </c>
      <c r="E347" s="21" t="s">
        <v>8624</v>
      </c>
      <c r="F347" s="16"/>
      <c r="G347" s="7"/>
      <c r="H347" s="7"/>
      <c r="I347" s="7" t="s">
        <v>34</v>
      </c>
      <c r="J347" s="7"/>
      <c r="K347" s="7"/>
      <c r="L347" s="45"/>
      <c r="M347" s="30" t="s">
        <v>34</v>
      </c>
      <c r="N347" s="29" t="s">
        <v>34</v>
      </c>
      <c r="O347" s="29" t="s">
        <v>34</v>
      </c>
      <c r="P347" s="29" t="s">
        <v>34</v>
      </c>
      <c r="Q347" s="29" t="s">
        <v>34</v>
      </c>
      <c r="R347" s="29" t="s">
        <v>34</v>
      </c>
      <c r="S347" s="29" t="s">
        <v>34</v>
      </c>
      <c r="U347" s="30">
        <v>3</v>
      </c>
      <c r="V347" s="30"/>
      <c r="W347" s="30"/>
    </row>
    <row r="348" spans="1:23" x14ac:dyDescent="0.35">
      <c r="A348" s="33">
        <v>347</v>
      </c>
      <c r="B348" s="9" t="s">
        <v>8622</v>
      </c>
      <c r="C348" s="37" t="s">
        <v>8623</v>
      </c>
      <c r="D348" s="37" t="s">
        <v>8623</v>
      </c>
      <c r="E348" s="9" t="s">
        <v>8622</v>
      </c>
      <c r="F348" s="15"/>
      <c r="G348" s="10"/>
      <c r="H348" s="10"/>
      <c r="I348" s="7"/>
      <c r="J348" s="10"/>
      <c r="K348" s="10"/>
      <c r="L348" s="47"/>
      <c r="M348" s="32"/>
      <c r="U348" s="32"/>
      <c r="V348" s="30"/>
      <c r="W348" s="30"/>
    </row>
    <row r="349" spans="1:23" ht="26" x14ac:dyDescent="0.35">
      <c r="A349" s="33">
        <v>348</v>
      </c>
      <c r="B349" s="18" t="s">
        <v>8620</v>
      </c>
      <c r="C349" s="35" t="s">
        <v>8621</v>
      </c>
      <c r="D349" s="35" t="s">
        <v>8621</v>
      </c>
      <c r="E349" s="18" t="s">
        <v>8620</v>
      </c>
      <c r="F349" s="20"/>
      <c r="G349" s="19"/>
      <c r="H349" s="19"/>
      <c r="I349" s="7"/>
      <c r="J349" s="19"/>
      <c r="K349" s="19"/>
      <c r="L349" s="46"/>
      <c r="M349" s="32"/>
      <c r="U349" s="32"/>
      <c r="V349" s="30"/>
      <c r="W349" s="30"/>
    </row>
    <row r="350" spans="1:23" ht="26" x14ac:dyDescent="0.35">
      <c r="A350" s="33">
        <v>349</v>
      </c>
      <c r="B350" s="21" t="s">
        <v>8618</v>
      </c>
      <c r="C350" s="29" t="s">
        <v>8619</v>
      </c>
      <c r="D350" s="29" t="s">
        <v>8619</v>
      </c>
      <c r="E350" s="21" t="s">
        <v>8618</v>
      </c>
      <c r="F350" s="16"/>
      <c r="G350" s="7"/>
      <c r="H350" s="7"/>
      <c r="I350" s="7" t="s">
        <v>34</v>
      </c>
      <c r="J350" s="7"/>
      <c r="K350" s="7"/>
      <c r="L350" s="45"/>
      <c r="M350" s="30" t="s">
        <v>34</v>
      </c>
      <c r="N350" s="29" t="s">
        <v>34</v>
      </c>
      <c r="O350" s="29" t="s">
        <v>34</v>
      </c>
      <c r="P350" s="29" t="s">
        <v>34</v>
      </c>
      <c r="Q350" s="29" t="s">
        <v>34</v>
      </c>
      <c r="R350" s="29" t="s">
        <v>34</v>
      </c>
      <c r="S350" s="29" t="s">
        <v>34</v>
      </c>
      <c r="U350" s="30">
        <v>3</v>
      </c>
      <c r="V350" s="30"/>
      <c r="W350" s="30"/>
    </row>
    <row r="351" spans="1:23" ht="39" x14ac:dyDescent="0.35">
      <c r="A351" s="33">
        <v>350</v>
      </c>
      <c r="B351" s="21" t="s">
        <v>8616</v>
      </c>
      <c r="C351" s="29" t="s">
        <v>8617</v>
      </c>
      <c r="D351" s="29" t="s">
        <v>8617</v>
      </c>
      <c r="E351" s="21" t="s">
        <v>8616</v>
      </c>
      <c r="F351" s="16"/>
      <c r="G351" s="7"/>
      <c r="H351" s="7"/>
      <c r="I351" s="7" t="s">
        <v>34</v>
      </c>
      <c r="J351" s="7"/>
      <c r="K351" s="7"/>
      <c r="L351" s="45"/>
      <c r="M351" s="30" t="s">
        <v>34</v>
      </c>
      <c r="N351" s="29" t="s">
        <v>34</v>
      </c>
      <c r="O351" s="29" t="s">
        <v>34</v>
      </c>
      <c r="P351" s="29" t="s">
        <v>34</v>
      </c>
      <c r="Q351" s="29" t="s">
        <v>34</v>
      </c>
      <c r="R351" s="29" t="s">
        <v>34</v>
      </c>
      <c r="S351" s="29" t="s">
        <v>34</v>
      </c>
      <c r="T351" s="29">
        <v>3</v>
      </c>
      <c r="U351" s="32"/>
      <c r="V351" s="30"/>
      <c r="W351" s="30"/>
    </row>
    <row r="352" spans="1:23" ht="26" x14ac:dyDescent="0.35">
      <c r="A352" s="33">
        <v>351</v>
      </c>
      <c r="B352" s="21" t="s">
        <v>8614</v>
      </c>
      <c r="C352" s="29" t="s">
        <v>8615</v>
      </c>
      <c r="D352" s="29" t="s">
        <v>8615</v>
      </c>
      <c r="E352" s="21" t="s">
        <v>8614</v>
      </c>
      <c r="F352" s="16"/>
      <c r="G352" s="7"/>
      <c r="H352" s="7"/>
      <c r="I352" s="7" t="s">
        <v>34</v>
      </c>
      <c r="J352" s="7"/>
      <c r="K352" s="7"/>
      <c r="L352" s="45"/>
      <c r="M352" s="30" t="s">
        <v>34</v>
      </c>
      <c r="N352" s="29" t="s">
        <v>34</v>
      </c>
      <c r="O352" s="29" t="s">
        <v>34</v>
      </c>
      <c r="P352" s="29" t="s">
        <v>34</v>
      </c>
      <c r="Q352" s="29" t="s">
        <v>34</v>
      </c>
      <c r="R352" s="29" t="s">
        <v>34</v>
      </c>
      <c r="S352" s="29" t="s">
        <v>34</v>
      </c>
      <c r="U352" s="30">
        <v>3</v>
      </c>
      <c r="V352" s="30"/>
      <c r="W352" s="30"/>
    </row>
    <row r="353" spans="1:23" ht="117" x14ac:dyDescent="0.35">
      <c r="A353" s="33">
        <v>352</v>
      </c>
      <c r="B353" s="9" t="s">
        <v>8612</v>
      </c>
      <c r="C353" s="37" t="s">
        <v>8613</v>
      </c>
      <c r="D353" s="37" t="s">
        <v>8613</v>
      </c>
      <c r="E353" s="9" t="s">
        <v>8612</v>
      </c>
      <c r="F353" s="15"/>
      <c r="G353" s="10"/>
      <c r="H353" s="10"/>
      <c r="I353" s="7"/>
      <c r="J353" s="10"/>
      <c r="K353" s="10"/>
      <c r="L353" s="47"/>
      <c r="M353" s="32"/>
      <c r="U353" s="32"/>
      <c r="V353" s="61" t="s">
        <v>8611</v>
      </c>
      <c r="W353" s="30">
        <v>5</v>
      </c>
    </row>
    <row r="354" spans="1:23" x14ac:dyDescent="0.35">
      <c r="A354" s="33">
        <v>353</v>
      </c>
      <c r="B354" s="18" t="s">
        <v>8609</v>
      </c>
      <c r="C354" s="35" t="s">
        <v>8610</v>
      </c>
      <c r="D354" s="35" t="s">
        <v>8610</v>
      </c>
      <c r="E354" s="18" t="s">
        <v>8609</v>
      </c>
      <c r="F354" s="20"/>
      <c r="G354" s="19"/>
      <c r="H354" s="19"/>
      <c r="I354" s="7"/>
      <c r="J354" s="19"/>
      <c r="K354" s="19"/>
      <c r="L354" s="46"/>
      <c r="M354" s="32"/>
      <c r="U354" s="32"/>
      <c r="V354" s="30"/>
      <c r="W354" s="30"/>
    </row>
    <row r="355" spans="1:23" ht="26" x14ac:dyDescent="0.35">
      <c r="A355" s="33">
        <v>354</v>
      </c>
      <c r="B355" s="21" t="s">
        <v>8607</v>
      </c>
      <c r="C355" s="29" t="s">
        <v>8608</v>
      </c>
      <c r="D355" s="29" t="s">
        <v>8608</v>
      </c>
      <c r="E355" s="21" t="s">
        <v>8607</v>
      </c>
      <c r="F355" s="16"/>
      <c r="G355" s="7"/>
      <c r="H355" s="7"/>
      <c r="I355" s="7" t="s">
        <v>34</v>
      </c>
      <c r="J355" s="7"/>
      <c r="K355" s="7"/>
      <c r="L355" s="45"/>
      <c r="M355" s="30" t="s">
        <v>34</v>
      </c>
      <c r="N355" s="29" t="s">
        <v>34</v>
      </c>
      <c r="O355" s="29" t="s">
        <v>34</v>
      </c>
      <c r="P355" s="29" t="s">
        <v>34</v>
      </c>
      <c r="Q355" s="29" t="s">
        <v>34</v>
      </c>
      <c r="U355" s="32"/>
      <c r="V355" s="30"/>
      <c r="W355" s="30"/>
    </row>
    <row r="356" spans="1:23" ht="26" x14ac:dyDescent="0.35">
      <c r="A356" s="33">
        <v>355</v>
      </c>
      <c r="B356" s="21" t="s">
        <v>8605</v>
      </c>
      <c r="C356" s="29" t="s">
        <v>8606</v>
      </c>
      <c r="D356" s="29" t="s">
        <v>8606</v>
      </c>
      <c r="E356" s="21" t="s">
        <v>8605</v>
      </c>
      <c r="F356" s="16"/>
      <c r="G356" s="7"/>
      <c r="H356" s="7"/>
      <c r="I356" s="7" t="s">
        <v>34</v>
      </c>
      <c r="J356" s="7"/>
      <c r="K356" s="7"/>
      <c r="L356" s="45"/>
      <c r="M356" s="30" t="s">
        <v>34</v>
      </c>
      <c r="N356" s="29" t="s">
        <v>34</v>
      </c>
      <c r="O356" s="29" t="s">
        <v>34</v>
      </c>
      <c r="P356" s="29" t="s">
        <v>34</v>
      </c>
      <c r="Q356" s="29" t="s">
        <v>34</v>
      </c>
      <c r="U356" s="32"/>
      <c r="V356" s="30"/>
      <c r="W356" s="30"/>
    </row>
    <row r="357" spans="1:23" ht="52" x14ac:dyDescent="0.35">
      <c r="A357" s="33">
        <v>356</v>
      </c>
      <c r="B357" s="21" t="s">
        <v>8603</v>
      </c>
      <c r="C357" s="29" t="s">
        <v>8604</v>
      </c>
      <c r="D357" s="29" t="s">
        <v>8604</v>
      </c>
      <c r="E357" s="21" t="s">
        <v>8603</v>
      </c>
      <c r="F357" s="16"/>
      <c r="G357" s="7"/>
      <c r="H357" s="7"/>
      <c r="I357" s="7" t="s">
        <v>34</v>
      </c>
      <c r="J357" s="7"/>
      <c r="K357" s="7"/>
      <c r="L357" s="45"/>
      <c r="M357" s="30" t="s">
        <v>34</v>
      </c>
      <c r="N357" s="29" t="s">
        <v>34</v>
      </c>
      <c r="O357" s="29" t="s">
        <v>34</v>
      </c>
      <c r="P357" s="29" t="s">
        <v>34</v>
      </c>
      <c r="Q357" s="29" t="s">
        <v>34</v>
      </c>
      <c r="U357" s="32"/>
      <c r="V357" s="30"/>
      <c r="W357" s="30"/>
    </row>
    <row r="358" spans="1:23" ht="26" x14ac:dyDescent="0.35">
      <c r="A358" s="33">
        <v>357</v>
      </c>
      <c r="B358" s="21" t="s">
        <v>8601</v>
      </c>
      <c r="C358" s="29" t="s">
        <v>8602</v>
      </c>
      <c r="D358" s="29" t="s">
        <v>8602</v>
      </c>
      <c r="E358" s="21" t="s">
        <v>8601</v>
      </c>
      <c r="F358" s="16"/>
      <c r="G358" s="7"/>
      <c r="H358" s="7"/>
      <c r="I358" s="7" t="s">
        <v>34</v>
      </c>
      <c r="J358" s="7"/>
      <c r="K358" s="7"/>
      <c r="L358" s="45"/>
      <c r="M358" s="30" t="s">
        <v>34</v>
      </c>
      <c r="N358" s="29" t="s">
        <v>34</v>
      </c>
      <c r="O358" s="29" t="s">
        <v>34</v>
      </c>
      <c r="P358" s="29" t="s">
        <v>34</v>
      </c>
      <c r="Q358" s="29" t="s">
        <v>34</v>
      </c>
      <c r="U358" s="32"/>
      <c r="V358" s="30"/>
      <c r="W358" s="30"/>
    </row>
    <row r="359" spans="1:23" ht="26" x14ac:dyDescent="0.35">
      <c r="A359" s="33">
        <v>358</v>
      </c>
      <c r="B359" s="21" t="s">
        <v>8599</v>
      </c>
      <c r="C359" s="29" t="s">
        <v>8600</v>
      </c>
      <c r="D359" s="29" t="s">
        <v>8600</v>
      </c>
      <c r="E359" s="21" t="s">
        <v>8599</v>
      </c>
      <c r="F359" s="16"/>
      <c r="G359" s="7"/>
      <c r="H359" s="7"/>
      <c r="I359" s="7" t="s">
        <v>34</v>
      </c>
      <c r="J359" s="7"/>
      <c r="K359" s="7"/>
      <c r="L359" s="45"/>
      <c r="M359" s="30" t="s">
        <v>34</v>
      </c>
      <c r="N359" s="29" t="s">
        <v>34</v>
      </c>
      <c r="O359" s="29" t="s">
        <v>34</v>
      </c>
      <c r="P359" s="29" t="s">
        <v>34</v>
      </c>
      <c r="Q359" s="29" t="s">
        <v>34</v>
      </c>
      <c r="U359" s="32"/>
      <c r="V359" s="30"/>
      <c r="W359" s="30"/>
    </row>
    <row r="360" spans="1:23" ht="52" x14ac:dyDescent="0.35">
      <c r="A360" s="33">
        <v>359</v>
      </c>
      <c r="B360" s="21" t="s">
        <v>8597</v>
      </c>
      <c r="C360" s="29" t="s">
        <v>8598</v>
      </c>
      <c r="D360" s="29" t="s">
        <v>8598</v>
      </c>
      <c r="E360" s="21" t="s">
        <v>8597</v>
      </c>
      <c r="F360" s="16"/>
      <c r="G360" s="7"/>
      <c r="H360" s="7"/>
      <c r="I360" s="7" t="s">
        <v>34</v>
      </c>
      <c r="J360" s="7"/>
      <c r="K360" s="7"/>
      <c r="L360" s="45"/>
      <c r="M360" s="30" t="s">
        <v>34</v>
      </c>
      <c r="N360" s="29" t="s">
        <v>34</v>
      </c>
      <c r="O360" s="29" t="s">
        <v>34</v>
      </c>
      <c r="P360" s="29" t="s">
        <v>34</v>
      </c>
      <c r="Q360" s="29" t="s">
        <v>34</v>
      </c>
      <c r="U360" s="32"/>
      <c r="V360" s="30"/>
      <c r="W360" s="30"/>
    </row>
    <row r="361" spans="1:23" ht="26" x14ac:dyDescent="0.35">
      <c r="A361" s="33">
        <v>360</v>
      </c>
      <c r="B361" s="18" t="s">
        <v>8595</v>
      </c>
      <c r="C361" s="35" t="s">
        <v>8596</v>
      </c>
      <c r="D361" s="35" t="s">
        <v>8596</v>
      </c>
      <c r="E361" s="18" t="s">
        <v>8595</v>
      </c>
      <c r="F361" s="20"/>
      <c r="G361" s="19"/>
      <c r="H361" s="19"/>
      <c r="I361" s="7"/>
      <c r="J361" s="19"/>
      <c r="K361" s="19"/>
      <c r="L361" s="46"/>
      <c r="M361" s="32"/>
      <c r="U361" s="32"/>
      <c r="V361" s="30"/>
      <c r="W361" s="30"/>
    </row>
    <row r="362" spans="1:23" ht="39" x14ac:dyDescent="0.35">
      <c r="A362" s="33">
        <v>361</v>
      </c>
      <c r="B362" s="21" t="s">
        <v>8593</v>
      </c>
      <c r="C362" s="29" t="s">
        <v>8594</v>
      </c>
      <c r="D362" s="29" t="s">
        <v>8594</v>
      </c>
      <c r="E362" s="21" t="s">
        <v>8593</v>
      </c>
      <c r="F362" s="16"/>
      <c r="G362" s="7"/>
      <c r="H362" s="7"/>
      <c r="I362" s="7" t="s">
        <v>34</v>
      </c>
      <c r="J362" s="7"/>
      <c r="K362" s="7"/>
      <c r="L362" s="45"/>
      <c r="M362" s="30" t="s">
        <v>34</v>
      </c>
      <c r="N362" s="29" t="s">
        <v>34</v>
      </c>
      <c r="O362" s="29" t="s">
        <v>34</v>
      </c>
      <c r="P362" s="29" t="s">
        <v>34</v>
      </c>
      <c r="Q362" s="29" t="s">
        <v>34</v>
      </c>
      <c r="U362" s="32"/>
      <c r="V362" s="30"/>
      <c r="W362" s="30"/>
    </row>
    <row r="363" spans="1:23" ht="39" x14ac:dyDescent="0.35">
      <c r="A363" s="33">
        <v>362</v>
      </c>
      <c r="B363" s="21" t="s">
        <v>8591</v>
      </c>
      <c r="C363" s="29" t="s">
        <v>8592</v>
      </c>
      <c r="D363" s="29" t="s">
        <v>8592</v>
      </c>
      <c r="E363" s="21" t="s">
        <v>8591</v>
      </c>
      <c r="F363" s="16"/>
      <c r="G363" s="7"/>
      <c r="H363" s="7"/>
      <c r="I363" s="7" t="s">
        <v>34</v>
      </c>
      <c r="J363" s="7"/>
      <c r="K363" s="7"/>
      <c r="L363" s="45"/>
      <c r="M363" s="30" t="s">
        <v>34</v>
      </c>
      <c r="N363" s="29" t="s">
        <v>34</v>
      </c>
      <c r="O363" s="29" t="s">
        <v>34</v>
      </c>
      <c r="P363" s="29" t="s">
        <v>34</v>
      </c>
      <c r="Q363" s="29" t="s">
        <v>34</v>
      </c>
      <c r="U363" s="32"/>
      <c r="V363" s="30"/>
      <c r="W363" s="30"/>
    </row>
    <row r="364" spans="1:23" ht="52" x14ac:dyDescent="0.35">
      <c r="A364" s="33">
        <v>363</v>
      </c>
      <c r="B364" s="9" t="s">
        <v>8589</v>
      </c>
      <c r="C364" s="37" t="s">
        <v>8590</v>
      </c>
      <c r="D364" s="37" t="s">
        <v>8590</v>
      </c>
      <c r="E364" s="9" t="s">
        <v>8589</v>
      </c>
      <c r="F364" s="15"/>
      <c r="G364" s="10"/>
      <c r="H364" s="10"/>
      <c r="I364" s="7"/>
      <c r="J364" s="10"/>
      <c r="K364" s="10"/>
      <c r="L364" s="47"/>
      <c r="M364" s="32"/>
      <c r="U364" s="32"/>
      <c r="V364" s="16" t="s">
        <v>8588</v>
      </c>
      <c r="W364" s="30">
        <v>6</v>
      </c>
    </row>
    <row r="365" spans="1:23" x14ac:dyDescent="0.35">
      <c r="A365" s="33">
        <v>364</v>
      </c>
      <c r="B365" s="9" t="s">
        <v>8586</v>
      </c>
      <c r="C365" s="37" t="s">
        <v>8587</v>
      </c>
      <c r="D365" s="37" t="s">
        <v>8587</v>
      </c>
      <c r="E365" s="9" t="s">
        <v>8586</v>
      </c>
      <c r="F365" s="15"/>
      <c r="G365" s="10"/>
      <c r="H365" s="10"/>
      <c r="I365" s="7"/>
      <c r="J365" s="10"/>
      <c r="K365" s="10"/>
      <c r="L365" s="47"/>
      <c r="M365" s="32"/>
      <c r="U365" s="32"/>
      <c r="V365" s="30"/>
      <c r="W365" s="30"/>
    </row>
    <row r="366" spans="1:23" ht="26" x14ac:dyDescent="0.35">
      <c r="A366" s="33">
        <v>365</v>
      </c>
      <c r="B366" s="18" t="s">
        <v>8584</v>
      </c>
      <c r="C366" s="35" t="s">
        <v>8585</v>
      </c>
      <c r="D366" s="35" t="s">
        <v>8585</v>
      </c>
      <c r="E366" s="18" t="s">
        <v>8584</v>
      </c>
      <c r="F366" s="20"/>
      <c r="G366" s="19"/>
      <c r="H366" s="19"/>
      <c r="I366" s="7"/>
      <c r="J366" s="19"/>
      <c r="K366" s="19"/>
      <c r="L366" s="46"/>
      <c r="M366" s="32"/>
      <c r="U366" s="32"/>
      <c r="V366" s="30"/>
      <c r="W366" s="30"/>
    </row>
    <row r="367" spans="1:23" ht="39" x14ac:dyDescent="0.35">
      <c r="A367" s="33">
        <v>366</v>
      </c>
      <c r="B367" s="21" t="s">
        <v>8582</v>
      </c>
      <c r="C367" s="29" t="s">
        <v>8583</v>
      </c>
      <c r="D367" s="29" t="s">
        <v>8583</v>
      </c>
      <c r="E367" s="21" t="s">
        <v>8582</v>
      </c>
      <c r="F367" s="16"/>
      <c r="G367" s="7"/>
      <c r="H367" s="7"/>
      <c r="I367" s="7" t="s">
        <v>34</v>
      </c>
      <c r="J367" s="7"/>
      <c r="K367" s="7"/>
      <c r="L367" s="16" t="s">
        <v>34</v>
      </c>
      <c r="M367" s="30" t="s">
        <v>34</v>
      </c>
      <c r="N367" s="29" t="s">
        <v>34</v>
      </c>
      <c r="O367" s="29" t="s">
        <v>34</v>
      </c>
      <c r="P367" s="29" t="s">
        <v>34</v>
      </c>
      <c r="Q367" s="29" t="s">
        <v>34</v>
      </c>
      <c r="U367" s="32"/>
      <c r="V367" s="30"/>
      <c r="W367" s="30"/>
    </row>
    <row r="368" spans="1:23" x14ac:dyDescent="0.35">
      <c r="A368" s="33">
        <v>367</v>
      </c>
      <c r="B368" s="18" t="s">
        <v>8580</v>
      </c>
      <c r="C368" s="35" t="s">
        <v>8581</v>
      </c>
      <c r="D368" s="35" t="s">
        <v>8581</v>
      </c>
      <c r="E368" s="18" t="s">
        <v>8580</v>
      </c>
      <c r="F368" s="20"/>
      <c r="G368" s="19"/>
      <c r="H368" s="19"/>
      <c r="I368" s="7"/>
      <c r="J368" s="19"/>
      <c r="K368" s="19"/>
      <c r="L368" s="46"/>
      <c r="M368" s="32"/>
      <c r="U368" s="32"/>
      <c r="V368" s="30"/>
      <c r="W368" s="30"/>
    </row>
    <row r="369" spans="1:23" ht="65" x14ac:dyDescent="0.35">
      <c r="A369" s="33">
        <v>368</v>
      </c>
      <c r="B369" s="21" t="s">
        <v>8578</v>
      </c>
      <c r="C369" s="29" t="s">
        <v>8579</v>
      </c>
      <c r="D369" s="29" t="s">
        <v>8579</v>
      </c>
      <c r="E369" s="21" t="s">
        <v>8578</v>
      </c>
      <c r="F369" s="16"/>
      <c r="G369" s="7"/>
      <c r="H369" s="7"/>
      <c r="I369" s="7" t="s">
        <v>34</v>
      </c>
      <c r="J369" s="7"/>
      <c r="K369" s="7"/>
      <c r="L369" s="45"/>
      <c r="M369" s="30" t="s">
        <v>34</v>
      </c>
      <c r="N369" s="29" t="s">
        <v>34</v>
      </c>
      <c r="O369" s="29" t="s">
        <v>34</v>
      </c>
      <c r="P369" s="29" t="s">
        <v>34</v>
      </c>
      <c r="Q369" s="29" t="s">
        <v>34</v>
      </c>
      <c r="U369" s="32"/>
      <c r="V369" s="30"/>
      <c r="W369" s="30"/>
    </row>
    <row r="370" spans="1:23" ht="26" x14ac:dyDescent="0.35">
      <c r="A370" s="33">
        <v>369</v>
      </c>
      <c r="B370" s="21" t="s">
        <v>8576</v>
      </c>
      <c r="C370" s="29" t="s">
        <v>8577</v>
      </c>
      <c r="D370" s="29" t="s">
        <v>8577</v>
      </c>
      <c r="E370" s="21" t="s">
        <v>8576</v>
      </c>
      <c r="F370" s="16"/>
      <c r="G370" s="7"/>
      <c r="H370" s="7"/>
      <c r="I370" s="7" t="s">
        <v>34</v>
      </c>
      <c r="J370" s="7"/>
      <c r="K370" s="7"/>
      <c r="L370" s="45"/>
      <c r="M370" s="30" t="s">
        <v>34</v>
      </c>
      <c r="N370" s="29" t="s">
        <v>34</v>
      </c>
      <c r="O370" s="29" t="s">
        <v>34</v>
      </c>
      <c r="P370" s="29" t="s">
        <v>34</v>
      </c>
      <c r="Q370" s="29" t="s">
        <v>34</v>
      </c>
      <c r="U370" s="32"/>
      <c r="V370" s="30"/>
      <c r="W370" s="30"/>
    </row>
    <row r="371" spans="1:23" ht="26" x14ac:dyDescent="0.35">
      <c r="A371" s="33">
        <v>370</v>
      </c>
      <c r="B371" s="21" t="s">
        <v>8574</v>
      </c>
      <c r="C371" s="29" t="s">
        <v>8575</v>
      </c>
      <c r="D371" s="29" t="s">
        <v>8575</v>
      </c>
      <c r="E371" s="21" t="s">
        <v>8574</v>
      </c>
      <c r="F371" s="16"/>
      <c r="G371" s="7"/>
      <c r="H371" s="7"/>
      <c r="I371" s="7" t="s">
        <v>34</v>
      </c>
      <c r="J371" s="7"/>
      <c r="K371" s="7"/>
      <c r="L371" s="45"/>
      <c r="M371" s="30" t="s">
        <v>34</v>
      </c>
      <c r="O371" s="29" t="s">
        <v>34</v>
      </c>
      <c r="P371" s="29" t="s">
        <v>34</v>
      </c>
      <c r="U371" s="32"/>
      <c r="V371" s="30"/>
      <c r="W371" s="30"/>
    </row>
    <row r="372" spans="1:23" x14ac:dyDescent="0.35">
      <c r="A372" s="33">
        <v>371</v>
      </c>
      <c r="B372" s="9" t="s">
        <v>8572</v>
      </c>
      <c r="C372" s="37" t="s">
        <v>8573</v>
      </c>
      <c r="D372" s="37" t="s">
        <v>8573</v>
      </c>
      <c r="E372" s="9" t="s">
        <v>8572</v>
      </c>
      <c r="F372" s="15"/>
      <c r="G372" s="10"/>
      <c r="H372" s="10"/>
      <c r="I372" s="7"/>
      <c r="J372" s="10"/>
      <c r="K372" s="10"/>
      <c r="L372" s="47"/>
      <c r="M372" s="32"/>
      <c r="U372" s="32"/>
      <c r="V372" s="30"/>
      <c r="W372" s="30"/>
    </row>
    <row r="373" spans="1:23" ht="26" x14ac:dyDescent="0.35">
      <c r="A373" s="33">
        <v>372</v>
      </c>
      <c r="B373" s="18" t="s">
        <v>8570</v>
      </c>
      <c r="C373" s="35" t="s">
        <v>8571</v>
      </c>
      <c r="D373" s="35" t="s">
        <v>8571</v>
      </c>
      <c r="E373" s="18" t="s">
        <v>8570</v>
      </c>
      <c r="F373" s="20"/>
      <c r="G373" s="19"/>
      <c r="H373" s="19"/>
      <c r="I373" s="7"/>
      <c r="J373" s="19"/>
      <c r="K373" s="19"/>
      <c r="L373" s="46"/>
      <c r="M373" s="32"/>
      <c r="U373" s="32"/>
      <c r="V373" s="30"/>
      <c r="W373" s="30"/>
    </row>
    <row r="374" spans="1:23" ht="39" x14ac:dyDescent="0.35">
      <c r="A374" s="33">
        <v>373</v>
      </c>
      <c r="B374" s="21" t="s">
        <v>8568</v>
      </c>
      <c r="C374" s="29" t="s">
        <v>8569</v>
      </c>
      <c r="D374" s="29" t="s">
        <v>8569</v>
      </c>
      <c r="E374" s="21" t="s">
        <v>8568</v>
      </c>
      <c r="F374" s="16"/>
      <c r="G374" s="7"/>
      <c r="H374" s="7"/>
      <c r="I374" s="7" t="s">
        <v>34</v>
      </c>
      <c r="J374" s="7"/>
      <c r="K374" s="7"/>
      <c r="L374" s="45"/>
      <c r="M374" s="30" t="s">
        <v>34</v>
      </c>
      <c r="N374" s="29" t="s">
        <v>34</v>
      </c>
      <c r="O374" s="29" t="s">
        <v>34</v>
      </c>
      <c r="P374" s="29" t="s">
        <v>34</v>
      </c>
      <c r="Q374" s="29" t="s">
        <v>34</v>
      </c>
      <c r="U374" s="32"/>
      <c r="V374" s="30"/>
      <c r="W374" s="30"/>
    </row>
    <row r="375" spans="1:23" x14ac:dyDescent="0.35">
      <c r="A375" s="33">
        <v>374</v>
      </c>
      <c r="B375" s="21" t="s">
        <v>8566</v>
      </c>
      <c r="C375" s="29" t="s">
        <v>8567</v>
      </c>
      <c r="D375" s="29" t="s">
        <v>8567</v>
      </c>
      <c r="E375" s="21" t="s">
        <v>8566</v>
      </c>
      <c r="F375" s="16"/>
      <c r="G375" s="7"/>
      <c r="H375" s="7"/>
      <c r="I375" s="7" t="s">
        <v>34</v>
      </c>
      <c r="J375" s="7"/>
      <c r="K375" s="7"/>
      <c r="L375" s="45"/>
      <c r="M375" s="30" t="s">
        <v>34</v>
      </c>
      <c r="N375" s="29" t="s">
        <v>34</v>
      </c>
      <c r="O375" s="29" t="s">
        <v>34</v>
      </c>
      <c r="P375" s="29" t="s">
        <v>34</v>
      </c>
      <c r="Q375" s="29" t="s">
        <v>34</v>
      </c>
      <c r="U375" s="32"/>
      <c r="V375" s="30"/>
      <c r="W375" s="30"/>
    </row>
    <row r="376" spans="1:23" ht="52" x14ac:dyDescent="0.35">
      <c r="A376" s="33">
        <v>375</v>
      </c>
      <c r="B376" s="21" t="s">
        <v>8564</v>
      </c>
      <c r="C376" s="29" t="s">
        <v>8565</v>
      </c>
      <c r="D376" s="29" t="s">
        <v>8565</v>
      </c>
      <c r="E376" s="21" t="s">
        <v>8564</v>
      </c>
      <c r="F376" s="16"/>
      <c r="G376" s="7"/>
      <c r="H376" s="7"/>
      <c r="I376" s="7" t="s">
        <v>34</v>
      </c>
      <c r="J376" s="7"/>
      <c r="K376" s="7"/>
      <c r="L376" s="45"/>
      <c r="M376" s="30" t="s">
        <v>34</v>
      </c>
      <c r="N376" s="29" t="s">
        <v>34</v>
      </c>
      <c r="O376" s="29" t="s">
        <v>34</v>
      </c>
      <c r="P376" s="29" t="s">
        <v>34</v>
      </c>
      <c r="Q376" s="29" t="s">
        <v>34</v>
      </c>
      <c r="U376" s="32"/>
      <c r="V376" s="30"/>
      <c r="W376" s="30"/>
    </row>
    <row r="377" spans="1:23" ht="39" x14ac:dyDescent="0.35">
      <c r="A377" s="33">
        <v>376</v>
      </c>
      <c r="B377" s="21" t="s">
        <v>8562</v>
      </c>
      <c r="C377" s="29" t="s">
        <v>8563</v>
      </c>
      <c r="D377" s="29" t="s">
        <v>8563</v>
      </c>
      <c r="E377" s="21" t="s">
        <v>8562</v>
      </c>
      <c r="F377" s="16"/>
      <c r="G377" s="7"/>
      <c r="H377" s="7"/>
      <c r="I377" s="7" t="s">
        <v>34</v>
      </c>
      <c r="J377" s="7"/>
      <c r="K377" s="7"/>
      <c r="L377" s="45"/>
      <c r="M377" s="30" t="s">
        <v>34</v>
      </c>
      <c r="N377" s="29" t="s">
        <v>34</v>
      </c>
      <c r="O377" s="29" t="s">
        <v>34</v>
      </c>
      <c r="P377" s="29" t="s">
        <v>34</v>
      </c>
      <c r="Q377" s="29" t="s">
        <v>34</v>
      </c>
      <c r="U377" s="32"/>
      <c r="V377" s="30"/>
      <c r="W377" s="30"/>
    </row>
    <row r="378" spans="1:23" ht="26" x14ac:dyDescent="0.35">
      <c r="A378" s="33">
        <v>377</v>
      </c>
      <c r="B378" s="18" t="s">
        <v>8560</v>
      </c>
      <c r="C378" s="35" t="s">
        <v>8561</v>
      </c>
      <c r="D378" s="35" t="s">
        <v>8561</v>
      </c>
      <c r="E378" s="18" t="s">
        <v>8560</v>
      </c>
      <c r="F378" s="20"/>
      <c r="G378" s="19"/>
      <c r="H378" s="19"/>
      <c r="I378" s="7"/>
      <c r="J378" s="19"/>
      <c r="K378" s="19"/>
      <c r="L378" s="46"/>
      <c r="M378" s="32"/>
      <c r="U378" s="32"/>
      <c r="V378" s="30"/>
      <c r="W378" s="30"/>
    </row>
    <row r="379" spans="1:23" ht="26" x14ac:dyDescent="0.35">
      <c r="A379" s="33">
        <v>378</v>
      </c>
      <c r="B379" s="21" t="s">
        <v>8558</v>
      </c>
      <c r="C379" s="29" t="s">
        <v>8559</v>
      </c>
      <c r="D379" s="29" t="s">
        <v>8559</v>
      </c>
      <c r="E379" s="21" t="s">
        <v>8558</v>
      </c>
      <c r="F379" s="16"/>
      <c r="G379" s="7"/>
      <c r="H379" s="7"/>
      <c r="I379" s="7" t="s">
        <v>34</v>
      </c>
      <c r="J379" s="7"/>
      <c r="K379" s="7"/>
      <c r="L379" s="45"/>
      <c r="M379" s="30" t="s">
        <v>34</v>
      </c>
      <c r="N379" s="29" t="s">
        <v>34</v>
      </c>
      <c r="O379" s="29" t="s">
        <v>34</v>
      </c>
      <c r="P379" s="29" t="s">
        <v>34</v>
      </c>
      <c r="Q379" s="29" t="s">
        <v>34</v>
      </c>
      <c r="U379" s="32"/>
      <c r="V379" s="30"/>
      <c r="W379" s="30"/>
    </row>
    <row r="380" spans="1:23" ht="26" x14ac:dyDescent="0.35">
      <c r="A380" s="33">
        <v>379</v>
      </c>
      <c r="B380" s="21" t="s">
        <v>8556</v>
      </c>
      <c r="C380" s="29" t="s">
        <v>8557</v>
      </c>
      <c r="D380" s="29" t="s">
        <v>8557</v>
      </c>
      <c r="E380" s="21" t="s">
        <v>8556</v>
      </c>
      <c r="F380" s="16"/>
      <c r="G380" s="7"/>
      <c r="H380" s="7"/>
      <c r="I380" s="7" t="s">
        <v>34</v>
      </c>
      <c r="J380" s="7"/>
      <c r="K380" s="7"/>
      <c r="L380" s="45"/>
      <c r="M380" s="30" t="s">
        <v>34</v>
      </c>
      <c r="N380" s="29" t="s">
        <v>34</v>
      </c>
      <c r="O380" s="29" t="s">
        <v>34</v>
      </c>
      <c r="P380" s="29" t="s">
        <v>34</v>
      </c>
      <c r="Q380" s="29" t="s">
        <v>34</v>
      </c>
      <c r="U380" s="32"/>
      <c r="V380" s="30"/>
      <c r="W380" s="30"/>
    </row>
    <row r="381" spans="1:23" ht="39" x14ac:dyDescent="0.35">
      <c r="A381" s="33">
        <v>380</v>
      </c>
      <c r="B381" s="21" t="s">
        <v>8554</v>
      </c>
      <c r="C381" s="29" t="s">
        <v>8555</v>
      </c>
      <c r="D381" s="29" t="s">
        <v>8555</v>
      </c>
      <c r="E381" s="21" t="s">
        <v>8554</v>
      </c>
      <c r="F381" s="16"/>
      <c r="G381" s="7"/>
      <c r="H381" s="7"/>
      <c r="I381" s="7" t="s">
        <v>34</v>
      </c>
      <c r="J381" s="7"/>
      <c r="K381" s="7"/>
      <c r="L381" s="45"/>
      <c r="M381" s="30" t="s">
        <v>34</v>
      </c>
      <c r="N381" s="29" t="s">
        <v>34</v>
      </c>
      <c r="U381" s="32"/>
      <c r="V381" s="30"/>
      <c r="W381" s="30"/>
    </row>
    <row r="382" spans="1:23" x14ac:dyDescent="0.35">
      <c r="A382" s="33">
        <v>381</v>
      </c>
      <c r="B382" s="21" t="s">
        <v>8552</v>
      </c>
      <c r="C382" s="29" t="s">
        <v>8553</v>
      </c>
      <c r="D382" s="29" t="s">
        <v>8553</v>
      </c>
      <c r="E382" s="21" t="s">
        <v>8552</v>
      </c>
      <c r="F382" s="16"/>
      <c r="G382" s="7"/>
      <c r="H382" s="7"/>
      <c r="I382" s="7" t="s">
        <v>34</v>
      </c>
      <c r="J382" s="7"/>
      <c r="K382" s="7"/>
      <c r="L382" s="45"/>
      <c r="M382" s="30" t="s">
        <v>34</v>
      </c>
      <c r="N382" s="29" t="s">
        <v>34</v>
      </c>
      <c r="O382" s="29" t="s">
        <v>34</v>
      </c>
      <c r="P382" s="29" t="s">
        <v>34</v>
      </c>
      <c r="Q382" s="29" t="s">
        <v>34</v>
      </c>
      <c r="U382" s="32"/>
      <c r="V382" s="30"/>
      <c r="W382" s="30"/>
    </row>
    <row r="383" spans="1:23" ht="26" x14ac:dyDescent="0.35">
      <c r="A383" s="33">
        <v>382</v>
      </c>
      <c r="B383" s="18" t="s">
        <v>8550</v>
      </c>
      <c r="C383" s="35" t="s">
        <v>8551</v>
      </c>
      <c r="D383" s="35" t="s">
        <v>8551</v>
      </c>
      <c r="E383" s="18" t="s">
        <v>8550</v>
      </c>
      <c r="F383" s="20"/>
      <c r="G383" s="19"/>
      <c r="H383" s="19"/>
      <c r="I383" s="7"/>
      <c r="J383" s="19"/>
      <c r="K383" s="19"/>
      <c r="L383" s="46"/>
      <c r="M383" s="32"/>
      <c r="U383" s="32"/>
      <c r="V383" s="30"/>
      <c r="W383" s="30"/>
    </row>
    <row r="384" spans="1:23" ht="26" x14ac:dyDescent="0.35">
      <c r="A384" s="33">
        <v>383</v>
      </c>
      <c r="B384" s="21" t="s">
        <v>8548</v>
      </c>
      <c r="C384" s="29" t="s">
        <v>8549</v>
      </c>
      <c r="D384" s="29" t="s">
        <v>8549</v>
      </c>
      <c r="E384" s="21" t="s">
        <v>8548</v>
      </c>
      <c r="F384" s="16"/>
      <c r="G384" s="7"/>
      <c r="H384" s="7"/>
      <c r="I384" s="7" t="s">
        <v>34</v>
      </c>
      <c r="J384" s="7"/>
      <c r="K384" s="7"/>
      <c r="L384" s="45"/>
      <c r="M384" s="30" t="s">
        <v>34</v>
      </c>
      <c r="N384" s="29" t="s">
        <v>34</v>
      </c>
      <c r="U384" s="32"/>
      <c r="V384" s="30"/>
      <c r="W384" s="30"/>
    </row>
    <row r="385" spans="1:23" x14ac:dyDescent="0.35">
      <c r="A385" s="33">
        <v>384</v>
      </c>
      <c r="B385" s="21" t="s">
        <v>8546</v>
      </c>
      <c r="C385" s="29" t="s">
        <v>8547</v>
      </c>
      <c r="D385" s="29" t="s">
        <v>8547</v>
      </c>
      <c r="E385" s="21" t="s">
        <v>8546</v>
      </c>
      <c r="F385" s="16"/>
      <c r="G385" s="7"/>
      <c r="H385" s="7"/>
      <c r="I385" s="7" t="s">
        <v>34</v>
      </c>
      <c r="J385" s="7"/>
      <c r="K385" s="7"/>
      <c r="L385" s="45"/>
      <c r="M385" s="30" t="s">
        <v>34</v>
      </c>
      <c r="N385" s="29" t="s">
        <v>34</v>
      </c>
      <c r="U385" s="32"/>
      <c r="V385" s="30"/>
      <c r="W385" s="30"/>
    </row>
    <row r="386" spans="1:23" x14ac:dyDescent="0.35">
      <c r="A386" s="33">
        <v>385</v>
      </c>
      <c r="B386" s="21" t="s">
        <v>8544</v>
      </c>
      <c r="C386" s="29" t="s">
        <v>8545</v>
      </c>
      <c r="D386" s="29" t="s">
        <v>8545</v>
      </c>
      <c r="E386" s="21" t="s">
        <v>8544</v>
      </c>
      <c r="F386" s="16"/>
      <c r="G386" s="7"/>
      <c r="H386" s="7"/>
      <c r="I386" s="7" t="s">
        <v>34</v>
      </c>
      <c r="J386" s="7"/>
      <c r="K386" s="7"/>
      <c r="L386" s="45"/>
      <c r="M386" s="30" t="s">
        <v>34</v>
      </c>
      <c r="N386" s="29" t="s">
        <v>34</v>
      </c>
      <c r="U386" s="32"/>
      <c r="V386" s="30"/>
      <c r="W386" s="30"/>
    </row>
    <row r="387" spans="1:23" x14ac:dyDescent="0.35">
      <c r="A387" s="33">
        <v>386</v>
      </c>
      <c r="B387" s="21" t="s">
        <v>8542</v>
      </c>
      <c r="C387" s="29" t="s">
        <v>8543</v>
      </c>
      <c r="D387" s="29" t="s">
        <v>8543</v>
      </c>
      <c r="E387" s="21" t="s">
        <v>8542</v>
      </c>
      <c r="F387" s="16"/>
      <c r="G387" s="7"/>
      <c r="H387" s="7"/>
      <c r="I387" s="7" t="s">
        <v>34</v>
      </c>
      <c r="J387" s="7"/>
      <c r="K387" s="7"/>
      <c r="L387" s="45"/>
      <c r="M387" s="30" t="s">
        <v>34</v>
      </c>
      <c r="N387" s="29" t="s">
        <v>34</v>
      </c>
      <c r="U387" s="32"/>
      <c r="V387" s="30"/>
      <c r="W387" s="30"/>
    </row>
    <row r="388" spans="1:23" x14ac:dyDescent="0.35">
      <c r="A388" s="33">
        <v>387</v>
      </c>
      <c r="B388" s="18" t="s">
        <v>8540</v>
      </c>
      <c r="C388" s="35" t="s">
        <v>8541</v>
      </c>
      <c r="D388" s="35" t="s">
        <v>8541</v>
      </c>
      <c r="E388" s="18" t="s">
        <v>8540</v>
      </c>
      <c r="F388" s="20"/>
      <c r="G388" s="19"/>
      <c r="H388" s="19"/>
      <c r="I388" s="7"/>
      <c r="J388" s="19"/>
      <c r="K388" s="19"/>
      <c r="L388" s="46"/>
      <c r="M388" s="32"/>
      <c r="U388" s="32"/>
      <c r="V388" s="30"/>
      <c r="W388" s="30"/>
    </row>
    <row r="389" spans="1:23" ht="26" x14ac:dyDescent="0.35">
      <c r="A389" s="33">
        <v>388</v>
      </c>
      <c r="B389" s="21" t="s">
        <v>8538</v>
      </c>
      <c r="C389" s="29" t="s">
        <v>8539</v>
      </c>
      <c r="D389" s="29" t="s">
        <v>8539</v>
      </c>
      <c r="E389" s="21" t="s">
        <v>8538</v>
      </c>
      <c r="F389" s="16"/>
      <c r="G389" s="7"/>
      <c r="H389" s="7"/>
      <c r="I389" s="7" t="s">
        <v>34</v>
      </c>
      <c r="J389" s="7"/>
      <c r="K389" s="7"/>
      <c r="L389" s="45"/>
      <c r="M389" s="30" t="s">
        <v>34</v>
      </c>
      <c r="N389" s="29" t="s">
        <v>34</v>
      </c>
      <c r="O389" s="29" t="s">
        <v>34</v>
      </c>
      <c r="P389" s="29" t="s">
        <v>34</v>
      </c>
      <c r="Q389" s="29" t="s">
        <v>34</v>
      </c>
      <c r="U389" s="32"/>
      <c r="V389" s="30"/>
      <c r="W389" s="30"/>
    </row>
    <row r="390" spans="1:23" ht="26" x14ac:dyDescent="0.35">
      <c r="A390" s="33">
        <v>389</v>
      </c>
      <c r="B390" s="21" t="s">
        <v>8536</v>
      </c>
      <c r="C390" s="29" t="s">
        <v>8537</v>
      </c>
      <c r="D390" s="29" t="s">
        <v>8537</v>
      </c>
      <c r="E390" s="21" t="s">
        <v>8536</v>
      </c>
      <c r="F390" s="16"/>
      <c r="G390" s="7"/>
      <c r="H390" s="7"/>
      <c r="I390" s="7" t="s">
        <v>34</v>
      </c>
      <c r="J390" s="7"/>
      <c r="K390" s="7"/>
      <c r="L390" s="45"/>
      <c r="M390" s="32"/>
      <c r="N390" s="29" t="s">
        <v>34</v>
      </c>
      <c r="Q390" s="29" t="s">
        <v>34</v>
      </c>
      <c r="U390" s="32"/>
      <c r="V390" s="30"/>
      <c r="W390" s="30"/>
    </row>
    <row r="391" spans="1:23" ht="26" x14ac:dyDescent="0.35">
      <c r="A391" s="33">
        <v>390</v>
      </c>
      <c r="B391" s="21" t="s">
        <v>8534</v>
      </c>
      <c r="C391" s="29" t="s">
        <v>8535</v>
      </c>
      <c r="D391" s="29" t="s">
        <v>8535</v>
      </c>
      <c r="E391" s="21" t="s">
        <v>8534</v>
      </c>
      <c r="F391" s="16"/>
      <c r="G391" s="7"/>
      <c r="H391" s="7"/>
      <c r="I391" s="7" t="s">
        <v>34</v>
      </c>
      <c r="J391" s="7"/>
      <c r="K391" s="7"/>
      <c r="L391" s="45"/>
      <c r="M391" s="30" t="s">
        <v>34</v>
      </c>
      <c r="N391" s="29" t="s">
        <v>34</v>
      </c>
      <c r="O391" s="29" t="s">
        <v>34</v>
      </c>
      <c r="P391" s="29" t="s">
        <v>34</v>
      </c>
      <c r="Q391" s="29" t="s">
        <v>34</v>
      </c>
      <c r="U391" s="32"/>
      <c r="V391" s="30"/>
      <c r="W391" s="30"/>
    </row>
    <row r="392" spans="1:23" ht="26" x14ac:dyDescent="0.35">
      <c r="A392" s="33">
        <v>391</v>
      </c>
      <c r="B392" s="21" t="s">
        <v>8532</v>
      </c>
      <c r="C392" s="29" t="s">
        <v>8533</v>
      </c>
      <c r="D392" s="29" t="s">
        <v>8533</v>
      </c>
      <c r="E392" s="21" t="s">
        <v>8532</v>
      </c>
      <c r="F392" s="16"/>
      <c r="G392" s="7"/>
      <c r="H392" s="7"/>
      <c r="I392" s="7" t="s">
        <v>34</v>
      </c>
      <c r="J392" s="7"/>
      <c r="K392" s="7"/>
      <c r="L392" s="45"/>
      <c r="M392" s="30" t="s">
        <v>34</v>
      </c>
      <c r="N392" s="29" t="s">
        <v>34</v>
      </c>
      <c r="O392" s="29" t="s">
        <v>34</v>
      </c>
      <c r="P392" s="29" t="s">
        <v>34</v>
      </c>
      <c r="Q392" s="29" t="s">
        <v>34</v>
      </c>
      <c r="U392" s="32"/>
      <c r="V392" s="30"/>
      <c r="W392" s="30"/>
    </row>
    <row r="393" spans="1:23" ht="39" x14ac:dyDescent="0.35">
      <c r="A393" s="33">
        <v>392</v>
      </c>
      <c r="B393" s="21" t="s">
        <v>8530</v>
      </c>
      <c r="C393" s="29" t="s">
        <v>8531</v>
      </c>
      <c r="D393" s="29" t="s">
        <v>8531</v>
      </c>
      <c r="E393" s="21" t="s">
        <v>8530</v>
      </c>
      <c r="F393" s="16"/>
      <c r="G393" s="7"/>
      <c r="H393" s="7"/>
      <c r="I393" s="7" t="s">
        <v>34</v>
      </c>
      <c r="J393" s="7"/>
      <c r="K393" s="7"/>
      <c r="L393" s="45"/>
      <c r="M393" s="30" t="s">
        <v>34</v>
      </c>
      <c r="N393" s="29" t="s">
        <v>34</v>
      </c>
      <c r="O393" s="29" t="s">
        <v>34</v>
      </c>
      <c r="P393" s="29" t="s">
        <v>34</v>
      </c>
      <c r="Q393" s="29" t="s">
        <v>34</v>
      </c>
      <c r="U393" s="32"/>
      <c r="V393" s="30"/>
      <c r="W393" s="30"/>
    </row>
    <row r="394" spans="1:23" ht="39" x14ac:dyDescent="0.35">
      <c r="A394" s="33">
        <v>393</v>
      </c>
      <c r="B394" s="21" t="s">
        <v>8528</v>
      </c>
      <c r="C394" s="29" t="s">
        <v>8529</v>
      </c>
      <c r="D394" s="29" t="s">
        <v>8529</v>
      </c>
      <c r="E394" s="21" t="s">
        <v>8528</v>
      </c>
      <c r="F394" s="16"/>
      <c r="G394" s="7"/>
      <c r="H394" s="7"/>
      <c r="I394" s="7" t="s">
        <v>34</v>
      </c>
      <c r="J394" s="7"/>
      <c r="K394" s="7"/>
      <c r="L394" s="45"/>
      <c r="M394" s="30" t="s">
        <v>34</v>
      </c>
      <c r="N394" s="29" t="s">
        <v>34</v>
      </c>
      <c r="O394" s="29" t="s">
        <v>34</v>
      </c>
      <c r="P394" s="29" t="s">
        <v>34</v>
      </c>
      <c r="Q394" s="29" t="s">
        <v>34</v>
      </c>
      <c r="U394" s="32"/>
      <c r="V394" s="30"/>
      <c r="W394" s="30"/>
    </row>
    <row r="395" spans="1:23" ht="39" x14ac:dyDescent="0.35">
      <c r="A395" s="33">
        <v>394</v>
      </c>
      <c r="B395" s="21" t="s">
        <v>8526</v>
      </c>
      <c r="C395" s="29" t="s">
        <v>8527</v>
      </c>
      <c r="D395" s="29" t="s">
        <v>8527</v>
      </c>
      <c r="E395" s="21" t="s">
        <v>8526</v>
      </c>
      <c r="F395" s="16"/>
      <c r="G395" s="7"/>
      <c r="H395" s="7"/>
      <c r="I395" s="7" t="s">
        <v>34</v>
      </c>
      <c r="J395" s="7"/>
      <c r="K395" s="7"/>
      <c r="L395" s="45"/>
      <c r="M395" s="30" t="s">
        <v>34</v>
      </c>
      <c r="N395" s="29" t="s">
        <v>34</v>
      </c>
      <c r="O395" s="29" t="s">
        <v>34</v>
      </c>
      <c r="P395" s="29" t="s">
        <v>34</v>
      </c>
      <c r="Q395" s="29" t="s">
        <v>34</v>
      </c>
      <c r="U395" s="32"/>
      <c r="V395" s="30"/>
      <c r="W395" s="30"/>
    </row>
    <row r="396" spans="1:23" ht="26" x14ac:dyDescent="0.35">
      <c r="A396" s="33">
        <v>395</v>
      </c>
      <c r="B396" s="21" t="s">
        <v>8524</v>
      </c>
      <c r="C396" s="29" t="s">
        <v>8525</v>
      </c>
      <c r="D396" s="29" t="s">
        <v>8525</v>
      </c>
      <c r="E396" s="21" t="s">
        <v>8524</v>
      </c>
      <c r="F396" s="16"/>
      <c r="G396" s="7"/>
      <c r="H396" s="7"/>
      <c r="I396" s="7" t="s">
        <v>34</v>
      </c>
      <c r="J396" s="7"/>
      <c r="K396" s="7"/>
      <c r="L396" s="45"/>
      <c r="M396" s="30" t="s">
        <v>34</v>
      </c>
      <c r="N396" s="29" t="s">
        <v>34</v>
      </c>
      <c r="O396" s="29" t="s">
        <v>34</v>
      </c>
      <c r="P396" s="29" t="s">
        <v>34</v>
      </c>
      <c r="Q396" s="29" t="s">
        <v>34</v>
      </c>
      <c r="U396" s="32"/>
      <c r="V396" s="30"/>
      <c r="W396" s="30"/>
    </row>
    <row r="397" spans="1:23" ht="26" x14ac:dyDescent="0.35">
      <c r="A397" s="33">
        <v>396</v>
      </c>
      <c r="B397" s="21" t="s">
        <v>8522</v>
      </c>
      <c r="C397" s="29" t="s">
        <v>8523</v>
      </c>
      <c r="D397" s="29" t="s">
        <v>8523</v>
      </c>
      <c r="E397" s="21" t="s">
        <v>8522</v>
      </c>
      <c r="F397" s="16"/>
      <c r="G397" s="7"/>
      <c r="H397" s="7"/>
      <c r="I397" s="7" t="s">
        <v>34</v>
      </c>
      <c r="J397" s="7"/>
      <c r="K397" s="7"/>
      <c r="L397" s="45"/>
      <c r="M397" s="30" t="s">
        <v>34</v>
      </c>
      <c r="N397" s="29" t="s">
        <v>34</v>
      </c>
      <c r="O397" s="29" t="s">
        <v>34</v>
      </c>
      <c r="P397" s="29" t="s">
        <v>34</v>
      </c>
      <c r="Q397" s="29" t="s">
        <v>34</v>
      </c>
      <c r="U397" s="32"/>
      <c r="V397" s="30"/>
      <c r="W397" s="30"/>
    </row>
    <row r="398" spans="1:23" ht="26" x14ac:dyDescent="0.35">
      <c r="A398" s="33">
        <v>397</v>
      </c>
      <c r="B398" s="21" t="s">
        <v>8520</v>
      </c>
      <c r="C398" s="29" t="s">
        <v>8521</v>
      </c>
      <c r="D398" s="29" t="s">
        <v>8521</v>
      </c>
      <c r="E398" s="21" t="s">
        <v>8520</v>
      </c>
      <c r="F398" s="16"/>
      <c r="G398" s="7"/>
      <c r="H398" s="7"/>
      <c r="I398" s="7" t="s">
        <v>34</v>
      </c>
      <c r="J398" s="7"/>
      <c r="K398" s="7"/>
      <c r="L398" s="45"/>
      <c r="M398" s="30" t="s">
        <v>34</v>
      </c>
      <c r="N398" s="29" t="s">
        <v>34</v>
      </c>
      <c r="O398" s="29" t="s">
        <v>34</v>
      </c>
      <c r="P398" s="29" t="s">
        <v>34</v>
      </c>
      <c r="Q398" s="29" t="s">
        <v>34</v>
      </c>
      <c r="U398" s="32"/>
      <c r="V398" s="30"/>
      <c r="W398" s="30"/>
    </row>
    <row r="399" spans="1:23" x14ac:dyDescent="0.35">
      <c r="A399" s="33">
        <v>398</v>
      </c>
      <c r="B399" s="18" t="s">
        <v>8518</v>
      </c>
      <c r="C399" s="35" t="s">
        <v>8519</v>
      </c>
      <c r="D399" s="35" t="s">
        <v>8519</v>
      </c>
      <c r="E399" s="18" t="s">
        <v>8518</v>
      </c>
      <c r="F399" s="20"/>
      <c r="G399" s="19"/>
      <c r="H399" s="19"/>
      <c r="I399" s="7"/>
      <c r="J399" s="19"/>
      <c r="K399" s="19"/>
      <c r="L399" s="46"/>
      <c r="M399" s="32"/>
      <c r="U399" s="32"/>
      <c r="V399" s="30"/>
      <c r="W399" s="30"/>
    </row>
    <row r="400" spans="1:23" ht="26" x14ac:dyDescent="0.35">
      <c r="A400" s="33">
        <v>399</v>
      </c>
      <c r="B400" s="21" t="s">
        <v>8516</v>
      </c>
      <c r="C400" s="29" t="s">
        <v>8517</v>
      </c>
      <c r="D400" s="29" t="s">
        <v>8517</v>
      </c>
      <c r="E400" s="21" t="s">
        <v>8516</v>
      </c>
      <c r="F400" s="16"/>
      <c r="G400" s="7"/>
      <c r="H400" s="7"/>
      <c r="I400" s="7" t="s">
        <v>34</v>
      </c>
      <c r="J400" s="7"/>
      <c r="K400" s="7"/>
      <c r="L400" s="45"/>
      <c r="M400" s="30" t="s">
        <v>34</v>
      </c>
      <c r="O400" s="29" t="s">
        <v>34</v>
      </c>
      <c r="P400" s="29" t="s">
        <v>34</v>
      </c>
      <c r="U400" s="32"/>
      <c r="V400" s="30"/>
      <c r="W400" s="30"/>
    </row>
    <row r="401" spans="1:23" x14ac:dyDescent="0.35">
      <c r="A401" s="33">
        <v>400</v>
      </c>
      <c r="B401" s="9" t="s">
        <v>8514</v>
      </c>
      <c r="C401" s="37" t="s">
        <v>8515</v>
      </c>
      <c r="D401" s="37" t="s">
        <v>8515</v>
      </c>
      <c r="E401" s="9" t="s">
        <v>8514</v>
      </c>
      <c r="F401" s="15"/>
      <c r="G401" s="10"/>
      <c r="H401" s="10"/>
      <c r="I401" s="7"/>
      <c r="J401" s="10"/>
      <c r="K401" s="10"/>
      <c r="L401" s="47"/>
      <c r="M401" s="32"/>
      <c r="U401" s="32"/>
      <c r="V401" s="30"/>
      <c r="W401" s="30"/>
    </row>
    <row r="402" spans="1:23" x14ac:dyDescent="0.35">
      <c r="A402" s="33">
        <v>401</v>
      </c>
      <c r="B402" s="18" t="s">
        <v>8512</v>
      </c>
      <c r="C402" s="35" t="s">
        <v>8513</v>
      </c>
      <c r="D402" s="35" t="s">
        <v>8513</v>
      </c>
      <c r="E402" s="18" t="s">
        <v>8512</v>
      </c>
      <c r="F402" s="20"/>
      <c r="G402" s="19"/>
      <c r="H402" s="19"/>
      <c r="I402" s="7"/>
      <c r="J402" s="19"/>
      <c r="K402" s="19"/>
      <c r="L402" s="46"/>
      <c r="M402" s="32"/>
      <c r="U402" s="32"/>
      <c r="V402" s="30"/>
      <c r="W402" s="30"/>
    </row>
    <row r="403" spans="1:23" ht="26" x14ac:dyDescent="0.35">
      <c r="A403" s="33">
        <v>402</v>
      </c>
      <c r="B403" s="21" t="s">
        <v>8510</v>
      </c>
      <c r="C403" s="29" t="s">
        <v>8511</v>
      </c>
      <c r="D403" s="29" t="s">
        <v>8511</v>
      </c>
      <c r="E403" s="21" t="s">
        <v>8510</v>
      </c>
      <c r="F403" s="16"/>
      <c r="G403" s="7"/>
      <c r="H403" s="7"/>
      <c r="I403" s="7" t="s">
        <v>34</v>
      </c>
      <c r="J403" s="7"/>
      <c r="K403" s="7"/>
      <c r="L403" s="45"/>
      <c r="M403" s="30" t="s">
        <v>34</v>
      </c>
      <c r="N403" s="29" t="s">
        <v>34</v>
      </c>
      <c r="R403" s="29" t="s">
        <v>34</v>
      </c>
      <c r="S403" s="29" t="s">
        <v>34</v>
      </c>
      <c r="U403" s="30">
        <v>3</v>
      </c>
      <c r="V403" s="30"/>
      <c r="W403" s="30"/>
    </row>
    <row r="404" spans="1:23" x14ac:dyDescent="0.35">
      <c r="A404" s="33">
        <v>403</v>
      </c>
      <c r="B404" s="18" t="s">
        <v>8508</v>
      </c>
      <c r="C404" s="35" t="s">
        <v>8509</v>
      </c>
      <c r="D404" s="35" t="s">
        <v>8509</v>
      </c>
      <c r="E404" s="18" t="s">
        <v>8508</v>
      </c>
      <c r="F404" s="20"/>
      <c r="G404" s="19"/>
      <c r="H404" s="19"/>
      <c r="I404" s="7"/>
      <c r="J404" s="19"/>
      <c r="K404" s="19"/>
      <c r="L404" s="46"/>
      <c r="M404" s="32"/>
      <c r="U404" s="32"/>
      <c r="V404" s="30"/>
      <c r="W404" s="30"/>
    </row>
    <row r="405" spans="1:23" ht="26" x14ac:dyDescent="0.35">
      <c r="A405" s="33">
        <v>404</v>
      </c>
      <c r="B405" s="21" t="s">
        <v>8506</v>
      </c>
      <c r="C405" s="29" t="s">
        <v>8507</v>
      </c>
      <c r="D405" s="29" t="s">
        <v>8507</v>
      </c>
      <c r="E405" s="21" t="s">
        <v>8506</v>
      </c>
      <c r="F405" s="16"/>
      <c r="G405" s="7"/>
      <c r="H405" s="7"/>
      <c r="I405" s="7" t="s">
        <v>34</v>
      </c>
      <c r="J405" s="7"/>
      <c r="K405" s="7"/>
      <c r="L405" s="45"/>
      <c r="M405" s="30" t="s">
        <v>34</v>
      </c>
      <c r="N405" s="29" t="s">
        <v>34</v>
      </c>
      <c r="O405" s="29" t="s">
        <v>34</v>
      </c>
      <c r="P405" s="29" t="s">
        <v>34</v>
      </c>
      <c r="Q405" s="29" t="s">
        <v>34</v>
      </c>
      <c r="R405" s="29" t="s">
        <v>34</v>
      </c>
      <c r="S405" s="29" t="s">
        <v>34</v>
      </c>
      <c r="U405" s="30">
        <v>3</v>
      </c>
      <c r="V405" s="30"/>
      <c r="W405" s="30"/>
    </row>
    <row r="406" spans="1:23" ht="26" x14ac:dyDescent="0.35">
      <c r="A406" s="33">
        <v>405</v>
      </c>
      <c r="B406" s="21" t="s">
        <v>8504</v>
      </c>
      <c r="C406" s="29" t="s">
        <v>8505</v>
      </c>
      <c r="D406" s="29" t="s">
        <v>8505</v>
      </c>
      <c r="E406" s="21" t="s">
        <v>8504</v>
      </c>
      <c r="F406" s="16"/>
      <c r="G406" s="7"/>
      <c r="H406" s="7"/>
      <c r="I406" s="7" t="s">
        <v>34</v>
      </c>
      <c r="J406" s="7"/>
      <c r="K406" s="7"/>
      <c r="L406" s="45"/>
      <c r="M406" s="30" t="s">
        <v>34</v>
      </c>
      <c r="N406" s="29" t="s">
        <v>34</v>
      </c>
      <c r="O406" s="29" t="s">
        <v>34</v>
      </c>
      <c r="P406" s="29" t="s">
        <v>34</v>
      </c>
      <c r="Q406" s="29" t="s">
        <v>34</v>
      </c>
      <c r="R406" s="29" t="s">
        <v>34</v>
      </c>
      <c r="S406" s="29" t="s">
        <v>34</v>
      </c>
      <c r="U406" s="30">
        <v>3</v>
      </c>
      <c r="V406" s="30"/>
      <c r="W406" s="30"/>
    </row>
    <row r="407" spans="1:23" x14ac:dyDescent="0.35">
      <c r="A407" s="33">
        <v>406</v>
      </c>
      <c r="B407" s="18" t="s">
        <v>88</v>
      </c>
      <c r="C407" s="35" t="s">
        <v>8503</v>
      </c>
      <c r="D407" s="35" t="s">
        <v>8503</v>
      </c>
      <c r="E407" s="18" t="s">
        <v>88</v>
      </c>
      <c r="F407" s="20"/>
      <c r="G407" s="19"/>
      <c r="H407" s="19"/>
      <c r="I407" s="7"/>
      <c r="J407" s="19"/>
      <c r="K407" s="19"/>
      <c r="L407" s="46"/>
      <c r="M407" s="32"/>
      <c r="U407" s="32"/>
      <c r="V407" s="30"/>
      <c r="W407" s="30"/>
    </row>
    <row r="408" spans="1:23" x14ac:dyDescent="0.35">
      <c r="A408" s="33">
        <v>407</v>
      </c>
      <c r="B408" s="21" t="s">
        <v>8501</v>
      </c>
      <c r="C408" s="29" t="s">
        <v>8502</v>
      </c>
      <c r="D408" s="29" t="s">
        <v>8502</v>
      </c>
      <c r="E408" s="21" t="s">
        <v>8501</v>
      </c>
      <c r="F408" s="16"/>
      <c r="G408" s="7"/>
      <c r="H408" s="7"/>
      <c r="I408" s="7" t="s">
        <v>34</v>
      </c>
      <c r="J408" s="7"/>
      <c r="K408" s="7"/>
      <c r="L408" s="45"/>
      <c r="M408" s="32"/>
      <c r="U408" s="32"/>
      <c r="V408" s="30"/>
      <c r="W408" s="30"/>
    </row>
    <row r="409" spans="1:23" x14ac:dyDescent="0.35">
      <c r="A409" s="33">
        <v>408</v>
      </c>
      <c r="B409" s="21" t="s">
        <v>8499</v>
      </c>
      <c r="C409" s="29" t="s">
        <v>8500</v>
      </c>
      <c r="D409" s="29" t="s">
        <v>8500</v>
      </c>
      <c r="E409" s="21" t="s">
        <v>8499</v>
      </c>
      <c r="F409" s="16"/>
      <c r="G409" s="7"/>
      <c r="H409" s="7"/>
      <c r="I409" s="7" t="s">
        <v>34</v>
      </c>
      <c r="J409" s="7"/>
      <c r="K409" s="7"/>
      <c r="L409" s="45"/>
      <c r="M409" s="30" t="s">
        <v>34</v>
      </c>
      <c r="N409" s="29" t="s">
        <v>34</v>
      </c>
      <c r="O409" s="29" t="s">
        <v>34</v>
      </c>
      <c r="P409" s="29" t="s">
        <v>34</v>
      </c>
      <c r="Q409" s="29" t="s">
        <v>34</v>
      </c>
      <c r="R409" s="29" t="s">
        <v>34</v>
      </c>
      <c r="S409" s="29" t="s">
        <v>34</v>
      </c>
      <c r="U409" s="32"/>
      <c r="V409" s="30"/>
      <c r="W409" s="30"/>
    </row>
    <row r="410" spans="1:23" x14ac:dyDescent="0.35">
      <c r="A410" s="33">
        <v>409</v>
      </c>
      <c r="B410" s="21" t="s">
        <v>8497</v>
      </c>
      <c r="C410" s="29" t="s">
        <v>8498</v>
      </c>
      <c r="D410" s="29" t="s">
        <v>8498</v>
      </c>
      <c r="E410" s="21" t="s">
        <v>8497</v>
      </c>
      <c r="F410" s="16"/>
      <c r="G410" s="7"/>
      <c r="H410" s="7"/>
      <c r="I410" s="7" t="s">
        <v>34</v>
      </c>
      <c r="J410" s="7"/>
      <c r="K410" s="7"/>
      <c r="L410" s="45"/>
      <c r="M410" s="30" t="s">
        <v>34</v>
      </c>
      <c r="N410" s="29" t="s">
        <v>34</v>
      </c>
      <c r="O410" s="29" t="s">
        <v>34</v>
      </c>
      <c r="P410" s="29" t="s">
        <v>34</v>
      </c>
      <c r="Q410" s="29" t="s">
        <v>34</v>
      </c>
      <c r="R410" s="29" t="s">
        <v>34</v>
      </c>
      <c r="S410" s="29" t="s">
        <v>34</v>
      </c>
      <c r="U410" s="32"/>
      <c r="V410" s="30"/>
      <c r="W410" s="30"/>
    </row>
    <row r="411" spans="1:23" x14ac:dyDescent="0.35">
      <c r="A411" s="33">
        <v>410</v>
      </c>
      <c r="B411" s="21" t="s">
        <v>8495</v>
      </c>
      <c r="C411" s="29" t="s">
        <v>8496</v>
      </c>
      <c r="D411" s="29" t="s">
        <v>8496</v>
      </c>
      <c r="E411" s="21" t="s">
        <v>8495</v>
      </c>
      <c r="F411" s="16"/>
      <c r="G411" s="7"/>
      <c r="H411" s="7"/>
      <c r="I411" s="7" t="s">
        <v>34</v>
      </c>
      <c r="J411" s="7"/>
      <c r="K411" s="7"/>
      <c r="L411" s="45"/>
      <c r="M411" s="30" t="s">
        <v>34</v>
      </c>
      <c r="N411" s="29" t="s">
        <v>34</v>
      </c>
      <c r="O411" s="29" t="s">
        <v>34</v>
      </c>
      <c r="P411" s="29" t="s">
        <v>34</v>
      </c>
      <c r="Q411" s="29" t="s">
        <v>34</v>
      </c>
      <c r="R411" s="29" t="s">
        <v>34</v>
      </c>
      <c r="S411" s="29" t="s">
        <v>34</v>
      </c>
      <c r="U411" s="32"/>
      <c r="V411" s="30"/>
      <c r="W411" s="30"/>
    </row>
    <row r="412" spans="1:23" ht="26" x14ac:dyDescent="0.35">
      <c r="A412" s="33">
        <v>411</v>
      </c>
      <c r="B412" s="21" t="s">
        <v>8493</v>
      </c>
      <c r="C412" s="29" t="s">
        <v>8494</v>
      </c>
      <c r="D412" s="29" t="s">
        <v>8494</v>
      </c>
      <c r="E412" s="21" t="s">
        <v>8493</v>
      </c>
      <c r="F412" s="16"/>
      <c r="G412" s="7"/>
      <c r="H412" s="7"/>
      <c r="I412" s="7" t="s">
        <v>34</v>
      </c>
      <c r="J412" s="7"/>
      <c r="K412" s="7"/>
      <c r="L412" s="45"/>
      <c r="M412" s="30" t="s">
        <v>34</v>
      </c>
      <c r="N412" s="29" t="s">
        <v>34</v>
      </c>
      <c r="O412" s="29" t="s">
        <v>34</v>
      </c>
      <c r="P412" s="29" t="s">
        <v>34</v>
      </c>
      <c r="Q412" s="29" t="s">
        <v>34</v>
      </c>
      <c r="R412" s="29" t="s">
        <v>34</v>
      </c>
      <c r="S412" s="29" t="s">
        <v>34</v>
      </c>
      <c r="U412" s="32"/>
      <c r="V412" s="30"/>
      <c r="W412" s="30"/>
    </row>
    <row r="413" spans="1:23" x14ac:dyDescent="0.35">
      <c r="A413" s="33">
        <v>412</v>
      </c>
      <c r="B413" s="9" t="s">
        <v>8491</v>
      </c>
      <c r="C413" s="37" t="s">
        <v>8492</v>
      </c>
      <c r="D413" s="37" t="s">
        <v>8492</v>
      </c>
      <c r="E413" s="9" t="s">
        <v>8491</v>
      </c>
      <c r="F413" s="15"/>
      <c r="G413" s="10"/>
      <c r="H413" s="10"/>
      <c r="I413" s="7"/>
      <c r="J413" s="10"/>
      <c r="K413" s="10"/>
      <c r="L413" s="47"/>
      <c r="M413" s="32"/>
      <c r="U413" s="32"/>
      <c r="V413" s="30"/>
      <c r="W413" s="30"/>
    </row>
    <row r="414" spans="1:23" x14ac:dyDescent="0.35">
      <c r="A414" s="33">
        <v>413</v>
      </c>
      <c r="B414" s="18" t="s">
        <v>8489</v>
      </c>
      <c r="C414" s="35" t="s">
        <v>8490</v>
      </c>
      <c r="D414" s="35" t="s">
        <v>8490</v>
      </c>
      <c r="E414" s="18" t="s">
        <v>8489</v>
      </c>
      <c r="F414" s="20"/>
      <c r="G414" s="19"/>
      <c r="H414" s="19"/>
      <c r="I414" s="7"/>
      <c r="J414" s="19"/>
      <c r="K414" s="19"/>
      <c r="L414" s="46"/>
      <c r="M414" s="32"/>
      <c r="U414" s="32"/>
      <c r="V414" s="30"/>
      <c r="W414" s="30"/>
    </row>
    <row r="415" spans="1:23" ht="26" x14ac:dyDescent="0.35">
      <c r="A415" s="33">
        <v>414</v>
      </c>
      <c r="B415" s="21" t="s">
        <v>8487</v>
      </c>
      <c r="C415" s="29" t="s">
        <v>8488</v>
      </c>
      <c r="D415" s="29" t="s">
        <v>8488</v>
      </c>
      <c r="E415" s="21" t="s">
        <v>8487</v>
      </c>
      <c r="F415" s="16"/>
      <c r="G415" s="7"/>
      <c r="H415" s="7"/>
      <c r="I415" s="7" t="s">
        <v>34</v>
      </c>
      <c r="J415" s="7"/>
      <c r="K415" s="7"/>
      <c r="L415" s="45"/>
      <c r="M415" s="30" t="s">
        <v>34</v>
      </c>
      <c r="N415" s="29" t="s">
        <v>34</v>
      </c>
      <c r="O415" s="29" t="s">
        <v>34</v>
      </c>
      <c r="P415" s="29" t="s">
        <v>34</v>
      </c>
      <c r="Q415" s="29" t="s">
        <v>34</v>
      </c>
      <c r="R415" s="29" t="s">
        <v>34</v>
      </c>
      <c r="U415" s="32"/>
      <c r="V415" s="30"/>
      <c r="W415" s="30"/>
    </row>
    <row r="416" spans="1:23" x14ac:dyDescent="0.35">
      <c r="A416" s="33">
        <v>415</v>
      </c>
      <c r="B416" s="21" t="s">
        <v>8485</v>
      </c>
      <c r="C416" s="29" t="s">
        <v>8486</v>
      </c>
      <c r="D416" s="29" t="s">
        <v>8486</v>
      </c>
      <c r="E416" s="21" t="s">
        <v>8485</v>
      </c>
      <c r="F416" s="16"/>
      <c r="G416" s="7"/>
      <c r="H416" s="7"/>
      <c r="I416" s="7" t="s">
        <v>34</v>
      </c>
      <c r="J416" s="7"/>
      <c r="K416" s="7"/>
      <c r="L416" s="45"/>
      <c r="M416" s="30" t="s">
        <v>34</v>
      </c>
      <c r="N416" s="29" t="s">
        <v>34</v>
      </c>
      <c r="O416" s="29" t="s">
        <v>34</v>
      </c>
      <c r="P416" s="29" t="s">
        <v>34</v>
      </c>
      <c r="Q416" s="29" t="s">
        <v>34</v>
      </c>
      <c r="R416" s="29" t="s">
        <v>34</v>
      </c>
      <c r="U416" s="32"/>
      <c r="V416" s="30"/>
      <c r="W416" s="30"/>
    </row>
    <row r="417" spans="1:23" ht="26" x14ac:dyDescent="0.35">
      <c r="A417" s="33">
        <v>416</v>
      </c>
      <c r="B417" s="21" t="s">
        <v>8483</v>
      </c>
      <c r="C417" s="29" t="s">
        <v>8484</v>
      </c>
      <c r="D417" s="29" t="s">
        <v>8484</v>
      </c>
      <c r="E417" s="21" t="s">
        <v>8483</v>
      </c>
      <c r="F417" s="16"/>
      <c r="G417" s="7"/>
      <c r="H417" s="7"/>
      <c r="I417" s="7" t="s">
        <v>34</v>
      </c>
      <c r="J417" s="7"/>
      <c r="K417" s="7"/>
      <c r="L417" s="45"/>
      <c r="M417" s="30" t="s">
        <v>34</v>
      </c>
      <c r="N417" s="29" t="s">
        <v>34</v>
      </c>
      <c r="O417" s="29" t="s">
        <v>34</v>
      </c>
      <c r="P417" s="29" t="s">
        <v>34</v>
      </c>
      <c r="Q417" s="29" t="s">
        <v>34</v>
      </c>
      <c r="R417" s="29" t="s">
        <v>34</v>
      </c>
      <c r="U417" s="32"/>
      <c r="V417" s="30"/>
      <c r="W417" s="30"/>
    </row>
    <row r="418" spans="1:23" x14ac:dyDescent="0.35">
      <c r="A418" s="33">
        <v>417</v>
      </c>
      <c r="B418" s="18" t="s">
        <v>8481</v>
      </c>
      <c r="C418" s="35" t="s">
        <v>8482</v>
      </c>
      <c r="D418" s="35" t="s">
        <v>8482</v>
      </c>
      <c r="E418" s="18" t="s">
        <v>8481</v>
      </c>
      <c r="F418" s="20"/>
      <c r="G418" s="19"/>
      <c r="H418" s="19"/>
      <c r="I418" s="7"/>
      <c r="J418" s="19"/>
      <c r="K418" s="19"/>
      <c r="L418" s="46"/>
      <c r="M418" s="32"/>
      <c r="U418" s="32"/>
      <c r="V418" s="30"/>
      <c r="W418" s="30"/>
    </row>
    <row r="419" spans="1:23" ht="39" x14ac:dyDescent="0.35">
      <c r="A419" s="33">
        <v>418</v>
      </c>
      <c r="B419" s="21" t="s">
        <v>8479</v>
      </c>
      <c r="C419" s="29" t="s">
        <v>8480</v>
      </c>
      <c r="D419" s="29" t="s">
        <v>8480</v>
      </c>
      <c r="E419" s="21" t="s">
        <v>8479</v>
      </c>
      <c r="F419" s="16"/>
      <c r="G419" s="7"/>
      <c r="H419" s="7"/>
      <c r="I419" s="7" t="s">
        <v>34</v>
      </c>
      <c r="J419" s="7"/>
      <c r="K419" s="7"/>
      <c r="L419" s="45"/>
      <c r="M419" s="30" t="s">
        <v>34</v>
      </c>
      <c r="N419" s="29" t="s">
        <v>34</v>
      </c>
      <c r="O419" s="29" t="s">
        <v>34</v>
      </c>
      <c r="P419" s="29" t="s">
        <v>34</v>
      </c>
      <c r="Q419" s="29" t="s">
        <v>34</v>
      </c>
      <c r="U419" s="32"/>
      <c r="V419" s="30"/>
      <c r="W419" s="30"/>
    </row>
    <row r="420" spans="1:23" ht="39" x14ac:dyDescent="0.35">
      <c r="A420" s="33">
        <v>419</v>
      </c>
      <c r="B420" s="9" t="s">
        <v>8477</v>
      </c>
      <c r="C420" s="37" t="s">
        <v>8478</v>
      </c>
      <c r="D420" s="37" t="s">
        <v>8478</v>
      </c>
      <c r="E420" s="9" t="s">
        <v>8477</v>
      </c>
      <c r="F420" s="15"/>
      <c r="G420" s="10"/>
      <c r="H420" s="10"/>
      <c r="I420" s="7"/>
      <c r="J420" s="10"/>
      <c r="K420" s="10"/>
      <c r="L420" s="47"/>
      <c r="M420" s="32"/>
      <c r="U420" s="32"/>
      <c r="V420" s="16" t="s">
        <v>8476</v>
      </c>
      <c r="W420" s="30">
        <v>6</v>
      </c>
    </row>
    <row r="421" spans="1:23" x14ac:dyDescent="0.35">
      <c r="A421" s="33">
        <v>420</v>
      </c>
      <c r="B421" s="9" t="s">
        <v>3068</v>
      </c>
      <c r="C421" s="37" t="s">
        <v>8475</v>
      </c>
      <c r="D421" s="37" t="s">
        <v>8475</v>
      </c>
      <c r="E421" s="9" t="s">
        <v>3068</v>
      </c>
      <c r="F421" s="15"/>
      <c r="G421" s="10"/>
      <c r="H421" s="10"/>
      <c r="I421" s="7"/>
      <c r="J421" s="10"/>
      <c r="K421" s="10"/>
      <c r="L421" s="47"/>
      <c r="M421" s="32"/>
      <c r="U421" s="32"/>
      <c r="V421" s="30"/>
      <c r="W421" s="30"/>
    </row>
    <row r="422" spans="1:23" x14ac:dyDescent="0.35">
      <c r="A422" s="33">
        <v>421</v>
      </c>
      <c r="B422" s="18" t="s">
        <v>8473</v>
      </c>
      <c r="C422" s="35" t="s">
        <v>8474</v>
      </c>
      <c r="D422" s="35" t="s">
        <v>8474</v>
      </c>
      <c r="E422" s="18" t="s">
        <v>8473</v>
      </c>
      <c r="F422" s="20"/>
      <c r="G422" s="19"/>
      <c r="H422" s="19"/>
      <c r="I422" s="7"/>
      <c r="J422" s="19"/>
      <c r="K422" s="19"/>
      <c r="L422" s="46"/>
      <c r="M422" s="32"/>
      <c r="U422" s="32"/>
      <c r="V422" s="30"/>
      <c r="W422" s="30"/>
    </row>
    <row r="423" spans="1:23" ht="65" x14ac:dyDescent="0.35">
      <c r="A423" s="33">
        <v>422</v>
      </c>
      <c r="B423" s="21" t="s">
        <v>8471</v>
      </c>
      <c r="C423" s="29" t="s">
        <v>8472</v>
      </c>
      <c r="D423" s="29" t="s">
        <v>8472</v>
      </c>
      <c r="E423" s="21" t="s">
        <v>8471</v>
      </c>
      <c r="F423" s="16"/>
      <c r="G423" s="7"/>
      <c r="H423" s="7"/>
      <c r="I423" s="7" t="s">
        <v>34</v>
      </c>
      <c r="J423" s="7"/>
      <c r="K423" s="7"/>
      <c r="L423" s="45"/>
      <c r="M423" s="30" t="s">
        <v>34</v>
      </c>
      <c r="N423" s="29" t="s">
        <v>34</v>
      </c>
      <c r="O423" s="29" t="s">
        <v>34</v>
      </c>
      <c r="P423" s="29" t="s">
        <v>34</v>
      </c>
      <c r="Q423" s="29" t="s">
        <v>34</v>
      </c>
      <c r="R423" s="29" t="s">
        <v>34</v>
      </c>
      <c r="S423" s="29" t="s">
        <v>34</v>
      </c>
      <c r="T423" s="29">
        <v>3</v>
      </c>
      <c r="U423" s="32"/>
      <c r="V423" s="30"/>
      <c r="W423" s="30"/>
    </row>
    <row r="424" spans="1:23" ht="26" x14ac:dyDescent="0.35">
      <c r="A424" s="33">
        <v>423</v>
      </c>
      <c r="B424" s="21" t="s">
        <v>8469</v>
      </c>
      <c r="C424" s="29" t="s">
        <v>8470</v>
      </c>
      <c r="D424" s="29" t="s">
        <v>8470</v>
      </c>
      <c r="E424" s="21" t="s">
        <v>8469</v>
      </c>
      <c r="F424" s="16"/>
      <c r="G424" s="7"/>
      <c r="H424" s="7"/>
      <c r="I424" s="7" t="s">
        <v>34</v>
      </c>
      <c r="J424" s="7"/>
      <c r="K424" s="7"/>
      <c r="L424" s="45"/>
      <c r="M424" s="30" t="s">
        <v>34</v>
      </c>
      <c r="N424" s="29" t="s">
        <v>34</v>
      </c>
      <c r="O424" s="29" t="s">
        <v>34</v>
      </c>
      <c r="P424" s="29" t="s">
        <v>34</v>
      </c>
      <c r="Q424" s="29" t="s">
        <v>34</v>
      </c>
      <c r="R424" s="29" t="s">
        <v>34</v>
      </c>
      <c r="S424" s="29" t="s">
        <v>34</v>
      </c>
      <c r="U424" s="30">
        <v>3</v>
      </c>
      <c r="V424" s="30"/>
      <c r="W424" s="30"/>
    </row>
    <row r="425" spans="1:23" ht="26" x14ac:dyDescent="0.35">
      <c r="A425" s="33">
        <v>424</v>
      </c>
      <c r="B425" s="21" t="s">
        <v>8467</v>
      </c>
      <c r="C425" s="29" t="s">
        <v>8468</v>
      </c>
      <c r="D425" s="29" t="s">
        <v>8468</v>
      </c>
      <c r="E425" s="21" t="s">
        <v>8467</v>
      </c>
      <c r="F425" s="16"/>
      <c r="G425" s="7"/>
      <c r="H425" s="7"/>
      <c r="I425" s="7" t="s">
        <v>34</v>
      </c>
      <c r="J425" s="7"/>
      <c r="K425" s="7"/>
      <c r="L425" s="45"/>
      <c r="M425" s="30" t="s">
        <v>34</v>
      </c>
      <c r="N425" s="29" t="s">
        <v>34</v>
      </c>
      <c r="O425" s="29" t="s">
        <v>34</v>
      </c>
      <c r="P425" s="29" t="s">
        <v>34</v>
      </c>
      <c r="Q425" s="29" t="s">
        <v>34</v>
      </c>
      <c r="R425" s="29" t="s">
        <v>34</v>
      </c>
      <c r="S425" s="29" t="s">
        <v>34</v>
      </c>
      <c r="T425" s="29">
        <v>3</v>
      </c>
      <c r="U425" s="32"/>
      <c r="V425" s="30"/>
      <c r="W425" s="30"/>
    </row>
    <row r="426" spans="1:23" ht="39" x14ac:dyDescent="0.35">
      <c r="A426" s="33">
        <v>425</v>
      </c>
      <c r="B426" s="21" t="s">
        <v>8465</v>
      </c>
      <c r="C426" s="29" t="s">
        <v>8466</v>
      </c>
      <c r="D426" s="29" t="s">
        <v>8466</v>
      </c>
      <c r="E426" s="21" t="s">
        <v>8465</v>
      </c>
      <c r="F426" s="16"/>
      <c r="G426" s="7"/>
      <c r="H426" s="7"/>
      <c r="I426" s="7" t="s">
        <v>34</v>
      </c>
      <c r="J426" s="7"/>
      <c r="K426" s="7"/>
      <c r="L426" s="45"/>
      <c r="M426" s="30" t="s">
        <v>34</v>
      </c>
      <c r="N426" s="29" t="s">
        <v>34</v>
      </c>
      <c r="O426" s="29" t="s">
        <v>34</v>
      </c>
      <c r="P426" s="29" t="s">
        <v>34</v>
      </c>
      <c r="Q426" s="29" t="s">
        <v>34</v>
      </c>
      <c r="R426" s="29" t="s">
        <v>34</v>
      </c>
      <c r="S426" s="29" t="s">
        <v>34</v>
      </c>
      <c r="T426" s="29">
        <v>3</v>
      </c>
      <c r="U426" s="32"/>
      <c r="V426" s="30"/>
      <c r="W426" s="30"/>
    </row>
    <row r="427" spans="1:23" ht="39" x14ac:dyDescent="0.35">
      <c r="A427" s="33">
        <v>426</v>
      </c>
      <c r="B427" s="21" t="s">
        <v>8463</v>
      </c>
      <c r="C427" s="29" t="s">
        <v>8464</v>
      </c>
      <c r="D427" s="29" t="s">
        <v>8464</v>
      </c>
      <c r="E427" s="21" t="s">
        <v>8463</v>
      </c>
      <c r="F427" s="16"/>
      <c r="G427" s="7"/>
      <c r="H427" s="7"/>
      <c r="I427" s="7" t="s">
        <v>34</v>
      </c>
      <c r="J427" s="7"/>
      <c r="K427" s="7"/>
      <c r="L427" s="45"/>
      <c r="M427" s="30" t="s">
        <v>34</v>
      </c>
      <c r="N427" s="29" t="s">
        <v>34</v>
      </c>
      <c r="O427" s="29" t="s">
        <v>34</v>
      </c>
      <c r="P427" s="29" t="s">
        <v>34</v>
      </c>
      <c r="Q427" s="29" t="s">
        <v>34</v>
      </c>
      <c r="R427" s="29" t="s">
        <v>34</v>
      </c>
      <c r="S427" s="29" t="s">
        <v>34</v>
      </c>
      <c r="T427" s="29">
        <v>3</v>
      </c>
      <c r="U427" s="32"/>
      <c r="V427" s="30"/>
      <c r="W427" s="30"/>
    </row>
    <row r="428" spans="1:23" ht="39" x14ac:dyDescent="0.35">
      <c r="A428" s="33">
        <v>427</v>
      </c>
      <c r="B428" s="21" t="s">
        <v>8461</v>
      </c>
      <c r="C428" s="29" t="s">
        <v>8462</v>
      </c>
      <c r="D428" s="29" t="s">
        <v>8462</v>
      </c>
      <c r="E428" s="21" t="s">
        <v>8461</v>
      </c>
      <c r="F428" s="16"/>
      <c r="G428" s="7"/>
      <c r="H428" s="7"/>
      <c r="I428" s="7" t="s">
        <v>34</v>
      </c>
      <c r="J428" s="7"/>
      <c r="K428" s="7"/>
      <c r="L428" s="45"/>
      <c r="M428" s="30" t="s">
        <v>34</v>
      </c>
      <c r="N428" s="29" t="s">
        <v>34</v>
      </c>
      <c r="O428" s="29" t="s">
        <v>34</v>
      </c>
      <c r="P428" s="29" t="s">
        <v>34</v>
      </c>
      <c r="Q428" s="29" t="s">
        <v>34</v>
      </c>
      <c r="R428" s="29" t="s">
        <v>34</v>
      </c>
      <c r="S428" s="29" t="s">
        <v>34</v>
      </c>
      <c r="T428" s="29">
        <v>3</v>
      </c>
      <c r="U428" s="32"/>
      <c r="V428" s="30"/>
      <c r="W428" s="30"/>
    </row>
    <row r="429" spans="1:23" ht="39" x14ac:dyDescent="0.35">
      <c r="A429" s="33">
        <v>428</v>
      </c>
      <c r="B429" s="21" t="s">
        <v>8459</v>
      </c>
      <c r="C429" s="29" t="s">
        <v>8460</v>
      </c>
      <c r="D429" s="29" t="s">
        <v>8460</v>
      </c>
      <c r="E429" s="21" t="s">
        <v>8459</v>
      </c>
      <c r="F429" s="16"/>
      <c r="G429" s="7"/>
      <c r="H429" s="7"/>
      <c r="I429" s="7" t="s">
        <v>34</v>
      </c>
      <c r="J429" s="7"/>
      <c r="K429" s="7"/>
      <c r="L429" s="45"/>
      <c r="M429" s="30" t="s">
        <v>34</v>
      </c>
      <c r="N429" s="29" t="s">
        <v>34</v>
      </c>
      <c r="O429" s="29" t="s">
        <v>34</v>
      </c>
      <c r="P429" s="29" t="s">
        <v>34</v>
      </c>
      <c r="Q429" s="29" t="s">
        <v>34</v>
      </c>
      <c r="R429" s="29" t="s">
        <v>34</v>
      </c>
      <c r="S429" s="29" t="s">
        <v>34</v>
      </c>
      <c r="T429" s="29">
        <v>3</v>
      </c>
      <c r="U429" s="32"/>
      <c r="V429" s="30"/>
      <c r="W429" s="30"/>
    </row>
    <row r="430" spans="1:23" ht="39" x14ac:dyDescent="0.35">
      <c r="A430" s="33">
        <v>429</v>
      </c>
      <c r="B430" s="21" t="s">
        <v>8457</v>
      </c>
      <c r="C430" s="29" t="s">
        <v>8458</v>
      </c>
      <c r="D430" s="29" t="s">
        <v>8458</v>
      </c>
      <c r="E430" s="21" t="s">
        <v>8457</v>
      </c>
      <c r="F430" s="16"/>
      <c r="G430" s="7"/>
      <c r="H430" s="7"/>
      <c r="I430" s="7" t="s">
        <v>34</v>
      </c>
      <c r="J430" s="7"/>
      <c r="K430" s="7"/>
      <c r="L430" s="45"/>
      <c r="M430" s="30" t="s">
        <v>34</v>
      </c>
      <c r="N430" s="29" t="s">
        <v>34</v>
      </c>
      <c r="O430" s="29" t="s">
        <v>34</v>
      </c>
      <c r="P430" s="29" t="s">
        <v>34</v>
      </c>
      <c r="Q430" s="29" t="s">
        <v>34</v>
      </c>
      <c r="R430" s="29" t="s">
        <v>34</v>
      </c>
      <c r="S430" s="29" t="s">
        <v>34</v>
      </c>
      <c r="T430" s="29">
        <v>3</v>
      </c>
      <c r="U430" s="32"/>
      <c r="V430" s="30"/>
      <c r="W430" s="30"/>
    </row>
    <row r="431" spans="1:23" ht="52" x14ac:dyDescent="0.35">
      <c r="A431" s="33">
        <v>430</v>
      </c>
      <c r="B431" s="21" t="s">
        <v>8455</v>
      </c>
      <c r="C431" s="29" t="s">
        <v>8456</v>
      </c>
      <c r="D431" s="29" t="s">
        <v>8456</v>
      </c>
      <c r="E431" s="21" t="s">
        <v>8455</v>
      </c>
      <c r="F431" s="16"/>
      <c r="G431" s="7"/>
      <c r="H431" s="7"/>
      <c r="I431" s="7" t="s">
        <v>34</v>
      </c>
      <c r="J431" s="7"/>
      <c r="K431" s="7"/>
      <c r="L431" s="45"/>
      <c r="M431" s="30" t="s">
        <v>34</v>
      </c>
      <c r="N431" s="29" t="s">
        <v>34</v>
      </c>
      <c r="O431" s="29" t="s">
        <v>34</v>
      </c>
      <c r="P431" s="29" t="s">
        <v>34</v>
      </c>
      <c r="Q431" s="29" t="s">
        <v>34</v>
      </c>
      <c r="R431" s="29" t="s">
        <v>34</v>
      </c>
      <c r="S431" s="29" t="s">
        <v>34</v>
      </c>
      <c r="T431" s="29">
        <v>3</v>
      </c>
      <c r="U431" s="32"/>
      <c r="V431" s="30"/>
      <c r="W431" s="30"/>
    </row>
    <row r="432" spans="1:23" ht="78" x14ac:dyDescent="0.35">
      <c r="A432" s="33">
        <v>431</v>
      </c>
      <c r="B432" s="21" t="s">
        <v>8453</v>
      </c>
      <c r="C432" s="29" t="s">
        <v>8454</v>
      </c>
      <c r="D432" s="29" t="s">
        <v>8454</v>
      </c>
      <c r="E432" s="21" t="s">
        <v>8453</v>
      </c>
      <c r="F432" s="16"/>
      <c r="G432" s="7"/>
      <c r="H432" s="7"/>
      <c r="I432" s="7" t="s">
        <v>34</v>
      </c>
      <c r="J432" s="7"/>
      <c r="K432" s="7"/>
      <c r="L432" s="45"/>
      <c r="M432" s="30" t="s">
        <v>34</v>
      </c>
      <c r="N432" s="29" t="s">
        <v>34</v>
      </c>
      <c r="O432" s="29" t="s">
        <v>34</v>
      </c>
      <c r="P432" s="29" t="s">
        <v>34</v>
      </c>
      <c r="Q432" s="29" t="s">
        <v>34</v>
      </c>
      <c r="R432" s="29" t="s">
        <v>34</v>
      </c>
      <c r="S432" s="29" t="s">
        <v>34</v>
      </c>
      <c r="T432" s="29">
        <v>3</v>
      </c>
      <c r="U432" s="32"/>
      <c r="V432" s="30"/>
      <c r="W432" s="30"/>
    </row>
    <row r="433" spans="1:23" x14ac:dyDescent="0.35">
      <c r="A433" s="33">
        <v>432</v>
      </c>
      <c r="B433" s="21" t="s">
        <v>8451</v>
      </c>
      <c r="C433" s="29" t="s">
        <v>8452</v>
      </c>
      <c r="D433" s="29" t="s">
        <v>8452</v>
      </c>
      <c r="E433" s="21" t="s">
        <v>8451</v>
      </c>
      <c r="F433" s="16"/>
      <c r="G433" s="7"/>
      <c r="H433" s="7"/>
      <c r="I433" s="7" t="s">
        <v>34</v>
      </c>
      <c r="J433" s="7"/>
      <c r="K433" s="7"/>
      <c r="L433" s="45"/>
      <c r="M433" s="30" t="s">
        <v>34</v>
      </c>
      <c r="N433" s="29" t="s">
        <v>34</v>
      </c>
      <c r="O433" s="29" t="s">
        <v>34</v>
      </c>
      <c r="P433" s="29" t="s">
        <v>34</v>
      </c>
      <c r="Q433" s="29" t="s">
        <v>34</v>
      </c>
      <c r="R433" s="29" t="s">
        <v>34</v>
      </c>
      <c r="S433" s="29" t="s">
        <v>34</v>
      </c>
      <c r="T433" s="29">
        <v>3</v>
      </c>
      <c r="U433" s="32"/>
      <c r="V433" s="30"/>
      <c r="W433" s="30"/>
    </row>
    <row r="434" spans="1:23" ht="26" x14ac:dyDescent="0.35">
      <c r="A434" s="33">
        <v>433</v>
      </c>
      <c r="B434" s="21" t="s">
        <v>8449</v>
      </c>
      <c r="C434" s="29" t="s">
        <v>8450</v>
      </c>
      <c r="D434" s="29" t="s">
        <v>8450</v>
      </c>
      <c r="E434" s="21" t="s">
        <v>8449</v>
      </c>
      <c r="F434" s="16"/>
      <c r="G434" s="7"/>
      <c r="H434" s="7"/>
      <c r="I434" s="7" t="s">
        <v>34</v>
      </c>
      <c r="J434" s="7"/>
      <c r="K434" s="7"/>
      <c r="L434" s="45"/>
      <c r="M434" s="30" t="s">
        <v>34</v>
      </c>
      <c r="N434" s="29" t="s">
        <v>34</v>
      </c>
      <c r="O434" s="29" t="s">
        <v>34</v>
      </c>
      <c r="P434" s="29" t="s">
        <v>34</v>
      </c>
      <c r="Q434" s="29" t="s">
        <v>34</v>
      </c>
      <c r="R434" s="29" t="s">
        <v>34</v>
      </c>
      <c r="S434" s="29" t="s">
        <v>34</v>
      </c>
      <c r="T434" s="29">
        <v>3</v>
      </c>
      <c r="U434" s="32"/>
      <c r="V434" s="30"/>
      <c r="W434" s="30"/>
    </row>
    <row r="435" spans="1:23" x14ac:dyDescent="0.35">
      <c r="A435" s="33">
        <v>434</v>
      </c>
      <c r="B435" s="18" t="s">
        <v>8447</v>
      </c>
      <c r="C435" s="35" t="s">
        <v>8448</v>
      </c>
      <c r="D435" s="35" t="s">
        <v>8448</v>
      </c>
      <c r="E435" s="18" t="s">
        <v>8447</v>
      </c>
      <c r="F435" s="20"/>
      <c r="G435" s="19"/>
      <c r="H435" s="19"/>
      <c r="I435" s="7"/>
      <c r="J435" s="19"/>
      <c r="K435" s="19"/>
      <c r="L435" s="46"/>
      <c r="M435" s="32"/>
      <c r="U435" s="32"/>
      <c r="V435" s="30"/>
      <c r="W435" s="30"/>
    </row>
    <row r="436" spans="1:23" x14ac:dyDescent="0.35">
      <c r="A436" s="33">
        <v>435</v>
      </c>
      <c r="B436" s="21" t="s">
        <v>8445</v>
      </c>
      <c r="C436" s="29" t="s">
        <v>8446</v>
      </c>
      <c r="D436" s="29" t="s">
        <v>8446</v>
      </c>
      <c r="E436" s="21" t="s">
        <v>8445</v>
      </c>
      <c r="F436" s="16"/>
      <c r="G436" s="7"/>
      <c r="H436" s="7"/>
      <c r="I436" s="7" t="s">
        <v>34</v>
      </c>
      <c r="J436" s="7"/>
      <c r="K436" s="7"/>
      <c r="L436" s="16" t="s">
        <v>34</v>
      </c>
      <c r="M436" s="30" t="s">
        <v>34</v>
      </c>
      <c r="N436" s="29" t="s">
        <v>34</v>
      </c>
      <c r="O436" s="29" t="s">
        <v>34</v>
      </c>
      <c r="P436" s="29" t="s">
        <v>34</v>
      </c>
      <c r="Q436" s="29" t="s">
        <v>34</v>
      </c>
      <c r="R436" s="29" t="s">
        <v>34</v>
      </c>
      <c r="S436" s="29" t="s">
        <v>34</v>
      </c>
      <c r="U436" s="32"/>
      <c r="V436" s="30"/>
      <c r="W436" s="30"/>
    </row>
    <row r="437" spans="1:23" ht="26" x14ac:dyDescent="0.35">
      <c r="A437" s="33">
        <v>436</v>
      </c>
      <c r="B437" s="21" t="s">
        <v>8443</v>
      </c>
      <c r="C437" s="29" t="s">
        <v>8444</v>
      </c>
      <c r="D437" s="29" t="s">
        <v>8444</v>
      </c>
      <c r="E437" s="21" t="s">
        <v>8443</v>
      </c>
      <c r="F437" s="16"/>
      <c r="G437" s="7"/>
      <c r="H437" s="7"/>
      <c r="I437" s="7" t="s">
        <v>34</v>
      </c>
      <c r="J437" s="7"/>
      <c r="K437" s="7"/>
      <c r="L437" s="45"/>
      <c r="M437" s="30" t="s">
        <v>34</v>
      </c>
      <c r="N437" s="29" t="s">
        <v>34</v>
      </c>
      <c r="O437" s="29" t="s">
        <v>34</v>
      </c>
      <c r="P437" s="29" t="s">
        <v>34</v>
      </c>
      <c r="Q437" s="29" t="s">
        <v>34</v>
      </c>
      <c r="R437" s="29" t="s">
        <v>34</v>
      </c>
      <c r="S437" s="29" t="s">
        <v>34</v>
      </c>
      <c r="U437" s="32"/>
      <c r="V437" s="30"/>
      <c r="W437" s="30"/>
    </row>
    <row r="438" spans="1:23" ht="39" x14ac:dyDescent="0.35">
      <c r="A438" s="33">
        <v>437</v>
      </c>
      <c r="B438" s="21" t="s">
        <v>8441</v>
      </c>
      <c r="C438" s="29" t="s">
        <v>8442</v>
      </c>
      <c r="D438" s="29" t="s">
        <v>8442</v>
      </c>
      <c r="E438" s="21" t="s">
        <v>8441</v>
      </c>
      <c r="F438" s="16"/>
      <c r="G438" s="7"/>
      <c r="H438" s="7"/>
      <c r="I438" s="7" t="s">
        <v>34</v>
      </c>
      <c r="J438" s="7"/>
      <c r="K438" s="7"/>
      <c r="L438" s="45"/>
      <c r="M438" s="30" t="s">
        <v>34</v>
      </c>
      <c r="N438" s="29" t="s">
        <v>34</v>
      </c>
      <c r="O438" s="29" t="s">
        <v>34</v>
      </c>
      <c r="P438" s="29" t="s">
        <v>34</v>
      </c>
      <c r="Q438" s="29" t="s">
        <v>34</v>
      </c>
      <c r="R438" s="29" t="s">
        <v>34</v>
      </c>
      <c r="S438" s="29" t="s">
        <v>34</v>
      </c>
      <c r="U438" s="32"/>
      <c r="V438" s="30"/>
      <c r="W438" s="30"/>
    </row>
    <row r="439" spans="1:23" ht="26" x14ac:dyDescent="0.35">
      <c r="A439" s="33">
        <v>438</v>
      </c>
      <c r="B439" s="21" t="s">
        <v>8439</v>
      </c>
      <c r="C439" s="29" t="s">
        <v>8440</v>
      </c>
      <c r="D439" s="29" t="s">
        <v>8440</v>
      </c>
      <c r="E439" s="21" t="s">
        <v>8439</v>
      </c>
      <c r="F439" s="16"/>
      <c r="G439" s="7"/>
      <c r="H439" s="7"/>
      <c r="I439" s="7" t="s">
        <v>34</v>
      </c>
      <c r="J439" s="7"/>
      <c r="K439" s="7"/>
      <c r="L439" s="45"/>
      <c r="M439" s="30" t="s">
        <v>34</v>
      </c>
      <c r="N439" s="29" t="s">
        <v>34</v>
      </c>
      <c r="O439" s="29" t="s">
        <v>34</v>
      </c>
      <c r="P439" s="29" t="s">
        <v>34</v>
      </c>
      <c r="Q439" s="29" t="s">
        <v>34</v>
      </c>
      <c r="R439" s="29" t="s">
        <v>34</v>
      </c>
      <c r="S439" s="29" t="s">
        <v>34</v>
      </c>
      <c r="U439" s="32"/>
      <c r="V439" s="30"/>
      <c r="W439" s="30"/>
    </row>
    <row r="440" spans="1:23" x14ac:dyDescent="0.35">
      <c r="A440" s="33">
        <v>439</v>
      </c>
      <c r="B440" s="21" t="s">
        <v>8437</v>
      </c>
      <c r="C440" s="29" t="s">
        <v>8438</v>
      </c>
      <c r="D440" s="29" t="s">
        <v>8438</v>
      </c>
      <c r="E440" s="21" t="s">
        <v>8437</v>
      </c>
      <c r="F440" s="16"/>
      <c r="G440" s="7"/>
      <c r="H440" s="7"/>
      <c r="I440" s="7" t="s">
        <v>34</v>
      </c>
      <c r="J440" s="7"/>
      <c r="K440" s="7"/>
      <c r="L440" s="45"/>
      <c r="M440" s="30" t="s">
        <v>34</v>
      </c>
      <c r="N440" s="29" t="s">
        <v>34</v>
      </c>
      <c r="O440" s="29" t="s">
        <v>34</v>
      </c>
      <c r="P440" s="29" t="s">
        <v>34</v>
      </c>
      <c r="Q440" s="29" t="s">
        <v>34</v>
      </c>
      <c r="R440" s="29" t="s">
        <v>34</v>
      </c>
      <c r="S440" s="29" t="s">
        <v>34</v>
      </c>
      <c r="U440" s="32"/>
      <c r="V440" s="30"/>
      <c r="W440" s="30"/>
    </row>
    <row r="441" spans="1:23" ht="26" x14ac:dyDescent="0.35">
      <c r="A441" s="33">
        <v>440</v>
      </c>
      <c r="B441" s="21" t="s">
        <v>8435</v>
      </c>
      <c r="C441" s="29" t="s">
        <v>8436</v>
      </c>
      <c r="D441" s="29" t="s">
        <v>8436</v>
      </c>
      <c r="E441" s="21" t="s">
        <v>8435</v>
      </c>
      <c r="F441" s="16"/>
      <c r="G441" s="7"/>
      <c r="H441" s="7"/>
      <c r="I441" s="7" t="s">
        <v>34</v>
      </c>
      <c r="J441" s="7"/>
      <c r="K441" s="7"/>
      <c r="L441" s="45"/>
      <c r="M441" s="30" t="s">
        <v>34</v>
      </c>
      <c r="N441" s="29" t="s">
        <v>34</v>
      </c>
      <c r="O441" s="29" t="s">
        <v>34</v>
      </c>
      <c r="P441" s="29" t="s">
        <v>34</v>
      </c>
      <c r="Q441" s="29" t="s">
        <v>34</v>
      </c>
      <c r="R441" s="29" t="s">
        <v>34</v>
      </c>
      <c r="S441" s="29" t="s">
        <v>34</v>
      </c>
      <c r="U441" s="32"/>
      <c r="V441" s="30"/>
      <c r="W441" s="30"/>
    </row>
    <row r="442" spans="1:23" ht="26" x14ac:dyDescent="0.35">
      <c r="A442" s="33">
        <v>441</v>
      </c>
      <c r="B442" s="21" t="s">
        <v>8433</v>
      </c>
      <c r="C442" s="29" t="s">
        <v>8434</v>
      </c>
      <c r="D442" s="29" t="s">
        <v>8434</v>
      </c>
      <c r="E442" s="21" t="s">
        <v>8433</v>
      </c>
      <c r="F442" s="16"/>
      <c r="G442" s="7"/>
      <c r="H442" s="7"/>
      <c r="I442" s="7" t="s">
        <v>34</v>
      </c>
      <c r="J442" s="7"/>
      <c r="K442" s="7"/>
      <c r="L442" s="45"/>
      <c r="M442" s="30" t="s">
        <v>34</v>
      </c>
      <c r="N442" s="29" t="s">
        <v>34</v>
      </c>
      <c r="O442" s="29" t="s">
        <v>34</v>
      </c>
      <c r="P442" s="29" t="s">
        <v>34</v>
      </c>
      <c r="Q442" s="29" t="s">
        <v>34</v>
      </c>
      <c r="R442" s="29" t="s">
        <v>34</v>
      </c>
      <c r="S442" s="29" t="s">
        <v>34</v>
      </c>
      <c r="T442" s="29">
        <v>3</v>
      </c>
      <c r="U442" s="32"/>
      <c r="V442" s="30"/>
      <c r="W442" s="30"/>
    </row>
    <row r="443" spans="1:23" x14ac:dyDescent="0.35">
      <c r="A443" s="33">
        <v>442</v>
      </c>
      <c r="B443" s="21" t="s">
        <v>8431</v>
      </c>
      <c r="C443" s="29" t="s">
        <v>8432</v>
      </c>
      <c r="D443" s="29" t="s">
        <v>8432</v>
      </c>
      <c r="E443" s="21" t="s">
        <v>8431</v>
      </c>
      <c r="F443" s="16"/>
      <c r="G443" s="7"/>
      <c r="H443" s="7"/>
      <c r="I443" s="7" t="s">
        <v>34</v>
      </c>
      <c r="J443" s="7"/>
      <c r="K443" s="7"/>
      <c r="L443" s="45"/>
      <c r="M443" s="30" t="s">
        <v>34</v>
      </c>
      <c r="N443" s="29" t="s">
        <v>34</v>
      </c>
      <c r="O443" s="29" t="s">
        <v>34</v>
      </c>
      <c r="P443" s="29" t="s">
        <v>34</v>
      </c>
      <c r="Q443" s="29" t="s">
        <v>34</v>
      </c>
      <c r="R443" s="29" t="s">
        <v>34</v>
      </c>
      <c r="S443" s="29" t="s">
        <v>34</v>
      </c>
      <c r="T443" s="29">
        <v>3</v>
      </c>
      <c r="U443" s="32"/>
      <c r="V443" s="30"/>
      <c r="W443" s="30"/>
    </row>
    <row r="444" spans="1:23" ht="26" x14ac:dyDescent="0.35">
      <c r="A444" s="33">
        <v>443</v>
      </c>
      <c r="B444" s="21" t="s">
        <v>8429</v>
      </c>
      <c r="C444" s="29" t="s">
        <v>8430</v>
      </c>
      <c r="D444" s="29" t="s">
        <v>8430</v>
      </c>
      <c r="E444" s="21" t="s">
        <v>8429</v>
      </c>
      <c r="F444" s="16"/>
      <c r="G444" s="7"/>
      <c r="H444" s="7"/>
      <c r="I444" s="7" t="s">
        <v>34</v>
      </c>
      <c r="J444" s="7"/>
      <c r="K444" s="7"/>
      <c r="L444" s="45"/>
      <c r="M444" s="30" t="s">
        <v>34</v>
      </c>
      <c r="N444" s="29" t="s">
        <v>34</v>
      </c>
      <c r="O444" s="29" t="s">
        <v>34</v>
      </c>
      <c r="P444" s="29" t="s">
        <v>34</v>
      </c>
      <c r="Q444" s="29" t="s">
        <v>34</v>
      </c>
      <c r="R444" s="29" t="s">
        <v>34</v>
      </c>
      <c r="S444" s="29" t="s">
        <v>34</v>
      </c>
      <c r="T444" s="29">
        <v>3</v>
      </c>
      <c r="U444" s="32"/>
      <c r="V444" s="30"/>
      <c r="W444" s="30"/>
    </row>
    <row r="445" spans="1:23" ht="26" x14ac:dyDescent="0.35">
      <c r="A445" s="33">
        <v>444</v>
      </c>
      <c r="B445" s="21" t="s">
        <v>8427</v>
      </c>
      <c r="C445" s="29" t="s">
        <v>8428</v>
      </c>
      <c r="D445" s="29" t="s">
        <v>8428</v>
      </c>
      <c r="E445" s="21" t="s">
        <v>8427</v>
      </c>
      <c r="F445" s="16"/>
      <c r="G445" s="7"/>
      <c r="H445" s="7"/>
      <c r="I445" s="7" t="s">
        <v>34</v>
      </c>
      <c r="J445" s="7"/>
      <c r="K445" s="7"/>
      <c r="L445" s="45"/>
      <c r="M445" s="30" t="s">
        <v>34</v>
      </c>
      <c r="N445" s="29" t="s">
        <v>34</v>
      </c>
      <c r="O445" s="29" t="s">
        <v>34</v>
      </c>
      <c r="P445" s="29" t="s">
        <v>34</v>
      </c>
      <c r="Q445" s="29" t="s">
        <v>34</v>
      </c>
      <c r="R445" s="29" t="s">
        <v>34</v>
      </c>
      <c r="S445" s="29" t="s">
        <v>34</v>
      </c>
      <c r="T445" s="29">
        <v>3</v>
      </c>
      <c r="U445" s="32"/>
      <c r="V445" s="30"/>
      <c r="W445" s="30"/>
    </row>
    <row r="446" spans="1:23" ht="26" x14ac:dyDescent="0.35">
      <c r="A446" s="33">
        <v>445</v>
      </c>
      <c r="B446" s="21" t="s">
        <v>8425</v>
      </c>
      <c r="C446" s="29" t="s">
        <v>8426</v>
      </c>
      <c r="D446" s="29" t="s">
        <v>8426</v>
      </c>
      <c r="E446" s="21" t="s">
        <v>8425</v>
      </c>
      <c r="F446" s="16"/>
      <c r="G446" s="7"/>
      <c r="H446" s="7"/>
      <c r="I446" s="7" t="s">
        <v>34</v>
      </c>
      <c r="J446" s="7"/>
      <c r="K446" s="7"/>
      <c r="L446" s="45"/>
      <c r="M446" s="30" t="s">
        <v>34</v>
      </c>
      <c r="N446" s="29" t="s">
        <v>34</v>
      </c>
      <c r="O446" s="29" t="s">
        <v>34</v>
      </c>
      <c r="P446" s="29" t="s">
        <v>34</v>
      </c>
      <c r="Q446" s="29" t="s">
        <v>34</v>
      </c>
      <c r="R446" s="29" t="s">
        <v>34</v>
      </c>
      <c r="S446" s="29" t="s">
        <v>34</v>
      </c>
      <c r="T446" s="29">
        <v>3</v>
      </c>
      <c r="U446" s="32"/>
      <c r="V446" s="30"/>
      <c r="W446" s="30"/>
    </row>
    <row r="447" spans="1:23" x14ac:dyDescent="0.35">
      <c r="A447" s="33">
        <v>446</v>
      </c>
      <c r="B447" s="21" t="s">
        <v>8423</v>
      </c>
      <c r="C447" s="29" t="s">
        <v>8424</v>
      </c>
      <c r="D447" s="29" t="s">
        <v>8424</v>
      </c>
      <c r="E447" s="21" t="s">
        <v>8423</v>
      </c>
      <c r="F447" s="16"/>
      <c r="G447" s="7"/>
      <c r="H447" s="7"/>
      <c r="I447" s="7" t="s">
        <v>34</v>
      </c>
      <c r="J447" s="7"/>
      <c r="K447" s="7"/>
      <c r="L447" s="45"/>
      <c r="M447" s="30" t="s">
        <v>34</v>
      </c>
      <c r="N447" s="29" t="s">
        <v>34</v>
      </c>
      <c r="O447" s="29" t="s">
        <v>34</v>
      </c>
      <c r="P447" s="29" t="s">
        <v>34</v>
      </c>
      <c r="Q447" s="29" t="s">
        <v>34</v>
      </c>
      <c r="R447" s="29" t="s">
        <v>34</v>
      </c>
      <c r="S447" s="29" t="s">
        <v>34</v>
      </c>
      <c r="T447" s="29">
        <v>3</v>
      </c>
      <c r="U447" s="32"/>
      <c r="V447" s="30"/>
      <c r="W447" s="30"/>
    </row>
    <row r="448" spans="1:23" ht="26" x14ac:dyDescent="0.35">
      <c r="A448" s="33">
        <v>447</v>
      </c>
      <c r="B448" s="21" t="s">
        <v>8421</v>
      </c>
      <c r="C448" s="29" t="s">
        <v>8422</v>
      </c>
      <c r="D448" s="29" t="s">
        <v>8422</v>
      </c>
      <c r="E448" s="21" t="s">
        <v>8421</v>
      </c>
      <c r="F448" s="16"/>
      <c r="G448" s="7"/>
      <c r="H448" s="7"/>
      <c r="I448" s="7" t="s">
        <v>34</v>
      </c>
      <c r="J448" s="7"/>
      <c r="K448" s="7"/>
      <c r="L448" s="45"/>
      <c r="M448" s="30" t="s">
        <v>34</v>
      </c>
      <c r="N448" s="29" t="s">
        <v>34</v>
      </c>
      <c r="O448" s="29" t="s">
        <v>34</v>
      </c>
      <c r="P448" s="29" t="s">
        <v>34</v>
      </c>
      <c r="Q448" s="29" t="s">
        <v>34</v>
      </c>
      <c r="R448" s="29" t="s">
        <v>34</v>
      </c>
      <c r="S448" s="29" t="s">
        <v>34</v>
      </c>
      <c r="T448" s="29">
        <v>3</v>
      </c>
      <c r="U448" s="32"/>
      <c r="V448" s="30"/>
      <c r="W448" s="30"/>
    </row>
    <row r="449" spans="1:23" ht="26" x14ac:dyDescent="0.35">
      <c r="A449" s="33">
        <v>448</v>
      </c>
      <c r="B449" s="21" t="s">
        <v>8419</v>
      </c>
      <c r="C449" s="29" t="s">
        <v>8420</v>
      </c>
      <c r="D449" s="29" t="s">
        <v>8420</v>
      </c>
      <c r="E449" s="21" t="s">
        <v>8419</v>
      </c>
      <c r="F449" s="16"/>
      <c r="G449" s="7"/>
      <c r="H449" s="7"/>
      <c r="I449" s="7" t="s">
        <v>34</v>
      </c>
      <c r="J449" s="7"/>
      <c r="K449" s="7"/>
      <c r="L449" s="45"/>
      <c r="M449" s="30" t="s">
        <v>34</v>
      </c>
      <c r="N449" s="29" t="s">
        <v>34</v>
      </c>
      <c r="O449" s="29" t="s">
        <v>34</v>
      </c>
      <c r="P449" s="29" t="s">
        <v>34</v>
      </c>
      <c r="Q449" s="29" t="s">
        <v>34</v>
      </c>
      <c r="R449" s="29" t="s">
        <v>34</v>
      </c>
      <c r="S449" s="29" t="s">
        <v>34</v>
      </c>
      <c r="T449" s="29">
        <v>3</v>
      </c>
      <c r="U449" s="32"/>
      <c r="V449" s="30"/>
      <c r="W449" s="30"/>
    </row>
    <row r="450" spans="1:23" x14ac:dyDescent="0.35">
      <c r="A450" s="33">
        <v>449</v>
      </c>
      <c r="B450" s="18" t="s">
        <v>8417</v>
      </c>
      <c r="C450" s="35" t="s">
        <v>8418</v>
      </c>
      <c r="D450" s="35" t="s">
        <v>8418</v>
      </c>
      <c r="E450" s="18" t="s">
        <v>8417</v>
      </c>
      <c r="F450" s="20"/>
      <c r="G450" s="19"/>
      <c r="H450" s="19"/>
      <c r="I450" s="7"/>
      <c r="J450" s="19"/>
      <c r="K450" s="19"/>
      <c r="L450" s="46"/>
      <c r="M450" s="32"/>
      <c r="U450" s="32"/>
      <c r="V450" s="30"/>
      <c r="W450" s="30"/>
    </row>
    <row r="451" spans="1:23" ht="104" x14ac:dyDescent="0.35">
      <c r="A451" s="33">
        <v>450</v>
      </c>
      <c r="B451" s="21" t="s">
        <v>8416</v>
      </c>
      <c r="C451" s="29" t="s">
        <v>8415</v>
      </c>
      <c r="D451" s="29" t="s">
        <v>8415</v>
      </c>
      <c r="E451" s="21" t="s">
        <v>8414</v>
      </c>
      <c r="F451" s="16"/>
      <c r="G451" s="7"/>
      <c r="H451" s="7"/>
      <c r="I451" s="7"/>
      <c r="J451" s="7" t="s">
        <v>34</v>
      </c>
      <c r="K451" s="7"/>
      <c r="L451" s="45"/>
      <c r="M451" s="30" t="s">
        <v>34</v>
      </c>
      <c r="N451" s="29" t="s">
        <v>34</v>
      </c>
      <c r="O451" s="29" t="s">
        <v>34</v>
      </c>
      <c r="P451" s="29" t="s">
        <v>34</v>
      </c>
      <c r="Q451" s="29" t="s">
        <v>34</v>
      </c>
      <c r="R451" s="29" t="s">
        <v>34</v>
      </c>
      <c r="S451" s="29" t="s">
        <v>34</v>
      </c>
      <c r="T451" s="29">
        <v>3</v>
      </c>
      <c r="U451" s="32"/>
      <c r="V451" s="16" t="s">
        <v>8413</v>
      </c>
      <c r="W451" s="30">
        <v>5</v>
      </c>
    </row>
    <row r="452" spans="1:23" x14ac:dyDescent="0.35">
      <c r="A452" s="33">
        <v>451</v>
      </c>
      <c r="B452" s="21" t="s">
        <v>8411</v>
      </c>
      <c r="C452" s="29" t="s">
        <v>8412</v>
      </c>
      <c r="D452" s="29" t="s">
        <v>8412</v>
      </c>
      <c r="E452" s="21" t="s">
        <v>8411</v>
      </c>
      <c r="F452" s="16"/>
      <c r="G452" s="7"/>
      <c r="H452" s="7"/>
      <c r="I452" s="7" t="s">
        <v>34</v>
      </c>
      <c r="J452" s="7"/>
      <c r="K452" s="7"/>
      <c r="L452" s="45"/>
      <c r="M452" s="30" t="s">
        <v>34</v>
      </c>
      <c r="N452" s="29" t="s">
        <v>34</v>
      </c>
      <c r="O452" s="29" t="s">
        <v>34</v>
      </c>
      <c r="P452" s="29" t="s">
        <v>34</v>
      </c>
      <c r="Q452" s="29" t="s">
        <v>34</v>
      </c>
      <c r="R452" s="29" t="s">
        <v>34</v>
      </c>
      <c r="S452" s="29" t="s">
        <v>34</v>
      </c>
      <c r="T452" s="29">
        <v>3</v>
      </c>
      <c r="U452" s="32"/>
      <c r="V452" s="30"/>
      <c r="W452" s="30"/>
    </row>
    <row r="453" spans="1:23" ht="26" x14ac:dyDescent="0.35">
      <c r="A453" s="33">
        <v>452</v>
      </c>
      <c r="B453" s="21" t="s">
        <v>8409</v>
      </c>
      <c r="C453" s="29" t="s">
        <v>8410</v>
      </c>
      <c r="D453" s="29" t="s">
        <v>8410</v>
      </c>
      <c r="E453" s="21" t="s">
        <v>8409</v>
      </c>
      <c r="F453" s="16"/>
      <c r="G453" s="7"/>
      <c r="H453" s="7"/>
      <c r="I453" s="7" t="s">
        <v>34</v>
      </c>
      <c r="J453" s="7"/>
      <c r="K453" s="7"/>
      <c r="L453" s="45"/>
      <c r="M453" s="30" t="s">
        <v>34</v>
      </c>
      <c r="N453" s="29" t="s">
        <v>34</v>
      </c>
      <c r="O453" s="29" t="s">
        <v>34</v>
      </c>
      <c r="P453" s="29" t="s">
        <v>34</v>
      </c>
      <c r="Q453" s="29" t="s">
        <v>34</v>
      </c>
      <c r="R453" s="29" t="s">
        <v>34</v>
      </c>
      <c r="S453" s="29" t="s">
        <v>34</v>
      </c>
      <c r="T453" s="29">
        <v>3</v>
      </c>
      <c r="U453" s="32"/>
      <c r="V453" s="30"/>
      <c r="W453" s="30"/>
    </row>
    <row r="454" spans="1:23" ht="39" x14ac:dyDescent="0.35">
      <c r="A454" s="33">
        <v>453</v>
      </c>
      <c r="B454" s="21" t="s">
        <v>8407</v>
      </c>
      <c r="C454" s="29" t="s">
        <v>8408</v>
      </c>
      <c r="D454" s="29" t="s">
        <v>8408</v>
      </c>
      <c r="E454" s="21" t="s">
        <v>8407</v>
      </c>
      <c r="F454" s="16"/>
      <c r="G454" s="7"/>
      <c r="H454" s="7"/>
      <c r="I454" s="7" t="s">
        <v>34</v>
      </c>
      <c r="J454" s="7"/>
      <c r="K454" s="7"/>
      <c r="L454" s="45"/>
      <c r="M454" s="30" t="s">
        <v>34</v>
      </c>
      <c r="N454" s="29" t="s">
        <v>34</v>
      </c>
      <c r="O454" s="29" t="s">
        <v>34</v>
      </c>
      <c r="P454" s="29" t="s">
        <v>34</v>
      </c>
      <c r="Q454" s="29" t="s">
        <v>34</v>
      </c>
      <c r="R454" s="29" t="s">
        <v>34</v>
      </c>
      <c r="S454" s="29" t="s">
        <v>34</v>
      </c>
      <c r="T454" s="29">
        <v>3</v>
      </c>
      <c r="U454" s="32"/>
      <c r="V454" s="30"/>
      <c r="W454" s="30"/>
    </row>
    <row r="455" spans="1:23" ht="65" x14ac:dyDescent="0.35">
      <c r="A455" s="33">
        <v>454</v>
      </c>
      <c r="B455" s="21" t="s">
        <v>8405</v>
      </c>
      <c r="C455" s="29" t="s">
        <v>8406</v>
      </c>
      <c r="D455" s="29" t="s">
        <v>8406</v>
      </c>
      <c r="E455" s="21" t="s">
        <v>8405</v>
      </c>
      <c r="F455" s="16"/>
      <c r="G455" s="7"/>
      <c r="H455" s="7"/>
      <c r="I455" s="7" t="s">
        <v>34</v>
      </c>
      <c r="J455" s="7"/>
      <c r="K455" s="7"/>
      <c r="L455" s="45"/>
      <c r="M455" s="30" t="s">
        <v>34</v>
      </c>
      <c r="N455" s="29" t="s">
        <v>34</v>
      </c>
      <c r="O455" s="29" t="s">
        <v>34</v>
      </c>
      <c r="P455" s="29" t="s">
        <v>34</v>
      </c>
      <c r="Q455" s="29" t="s">
        <v>34</v>
      </c>
      <c r="R455" s="29" t="s">
        <v>34</v>
      </c>
      <c r="S455" s="29" t="s">
        <v>34</v>
      </c>
      <c r="T455" s="29">
        <v>3</v>
      </c>
      <c r="U455" s="32"/>
      <c r="V455" s="30"/>
      <c r="W455" s="30"/>
    </row>
    <row r="456" spans="1:23" x14ac:dyDescent="0.35">
      <c r="A456" s="33">
        <v>455</v>
      </c>
      <c r="B456" s="18" t="s">
        <v>8403</v>
      </c>
      <c r="C456" s="35" t="s">
        <v>8404</v>
      </c>
      <c r="D456" s="35" t="s">
        <v>8404</v>
      </c>
      <c r="E456" s="18" t="s">
        <v>8403</v>
      </c>
      <c r="F456" s="20"/>
      <c r="G456" s="19"/>
      <c r="H456" s="19"/>
      <c r="I456" s="7"/>
      <c r="J456" s="19"/>
      <c r="K456" s="19"/>
      <c r="L456" s="46"/>
      <c r="M456" s="32"/>
      <c r="U456" s="32"/>
      <c r="V456" s="30"/>
      <c r="W456" s="30"/>
    </row>
    <row r="457" spans="1:23" x14ac:dyDescent="0.35">
      <c r="A457" s="33">
        <v>456</v>
      </c>
      <c r="B457" s="21" t="s">
        <v>8401</v>
      </c>
      <c r="C457" s="29" t="s">
        <v>8402</v>
      </c>
      <c r="D457" s="29" t="s">
        <v>8402</v>
      </c>
      <c r="E457" s="21" t="s">
        <v>8401</v>
      </c>
      <c r="F457" s="16"/>
      <c r="G457" s="7"/>
      <c r="H457" s="7"/>
      <c r="I457" s="7" t="s">
        <v>34</v>
      </c>
      <c r="J457" s="7"/>
      <c r="K457" s="7"/>
      <c r="L457" s="45"/>
      <c r="M457" s="30" t="s">
        <v>34</v>
      </c>
      <c r="N457" s="29" t="s">
        <v>34</v>
      </c>
      <c r="O457" s="29" t="s">
        <v>34</v>
      </c>
      <c r="P457" s="29" t="s">
        <v>34</v>
      </c>
      <c r="Q457" s="29" t="s">
        <v>34</v>
      </c>
      <c r="R457" s="29" t="s">
        <v>34</v>
      </c>
      <c r="S457" s="29" t="s">
        <v>34</v>
      </c>
      <c r="U457" s="30">
        <v>3</v>
      </c>
      <c r="V457" s="30"/>
      <c r="W457" s="30"/>
    </row>
    <row r="458" spans="1:23" ht="39" x14ac:dyDescent="0.35">
      <c r="A458" s="33">
        <v>457</v>
      </c>
      <c r="B458" s="21" t="s">
        <v>8399</v>
      </c>
      <c r="C458" s="29" t="s">
        <v>8400</v>
      </c>
      <c r="D458" s="29" t="s">
        <v>8400</v>
      </c>
      <c r="E458" s="21" t="s">
        <v>8399</v>
      </c>
      <c r="F458" s="16"/>
      <c r="G458" s="7"/>
      <c r="H458" s="7"/>
      <c r="I458" s="7" t="s">
        <v>34</v>
      </c>
      <c r="J458" s="7"/>
      <c r="K458" s="7"/>
      <c r="L458" s="45"/>
      <c r="M458" s="30" t="s">
        <v>34</v>
      </c>
      <c r="N458" s="29" t="s">
        <v>34</v>
      </c>
      <c r="O458" s="29" t="s">
        <v>34</v>
      </c>
      <c r="P458" s="29" t="s">
        <v>34</v>
      </c>
      <c r="Q458" s="29" t="s">
        <v>34</v>
      </c>
      <c r="R458" s="29" t="s">
        <v>34</v>
      </c>
      <c r="S458" s="29" t="s">
        <v>34</v>
      </c>
      <c r="U458" s="30">
        <v>3</v>
      </c>
      <c r="V458" s="30"/>
      <c r="W458" s="30"/>
    </row>
    <row r="459" spans="1:23" ht="39" x14ac:dyDescent="0.35">
      <c r="A459" s="33">
        <v>458</v>
      </c>
      <c r="B459" s="21" t="s">
        <v>8397</v>
      </c>
      <c r="C459" s="29" t="s">
        <v>8398</v>
      </c>
      <c r="D459" s="29" t="s">
        <v>8398</v>
      </c>
      <c r="E459" s="21" t="s">
        <v>8397</v>
      </c>
      <c r="F459" s="16"/>
      <c r="G459" s="7"/>
      <c r="H459" s="7"/>
      <c r="I459" s="7" t="s">
        <v>34</v>
      </c>
      <c r="J459" s="7"/>
      <c r="K459" s="7"/>
      <c r="L459" s="45"/>
      <c r="M459" s="30" t="s">
        <v>34</v>
      </c>
      <c r="N459" s="29" t="s">
        <v>34</v>
      </c>
      <c r="O459" s="29" t="s">
        <v>34</v>
      </c>
      <c r="P459" s="29" t="s">
        <v>34</v>
      </c>
      <c r="Q459" s="29" t="s">
        <v>34</v>
      </c>
      <c r="R459" s="29" t="s">
        <v>34</v>
      </c>
      <c r="S459" s="29" t="s">
        <v>34</v>
      </c>
      <c r="T459" s="29">
        <v>3</v>
      </c>
      <c r="U459" s="32"/>
      <c r="V459" s="30"/>
      <c r="W459" s="30"/>
    </row>
    <row r="460" spans="1:23" ht="26" x14ac:dyDescent="0.35">
      <c r="A460" s="33">
        <v>459</v>
      </c>
      <c r="B460" s="21" t="s">
        <v>8395</v>
      </c>
      <c r="C460" s="29" t="s">
        <v>8396</v>
      </c>
      <c r="D460" s="29" t="s">
        <v>8396</v>
      </c>
      <c r="E460" s="21" t="s">
        <v>8395</v>
      </c>
      <c r="F460" s="16"/>
      <c r="G460" s="7"/>
      <c r="H460" s="7"/>
      <c r="I460" s="7" t="s">
        <v>34</v>
      </c>
      <c r="J460" s="7"/>
      <c r="K460" s="7"/>
      <c r="L460" s="45"/>
      <c r="M460" s="30" t="s">
        <v>34</v>
      </c>
      <c r="N460" s="29" t="s">
        <v>34</v>
      </c>
      <c r="O460" s="29" t="s">
        <v>34</v>
      </c>
      <c r="P460" s="29" t="s">
        <v>34</v>
      </c>
      <c r="Q460" s="29" t="s">
        <v>34</v>
      </c>
      <c r="R460" s="29" t="s">
        <v>34</v>
      </c>
      <c r="S460" s="29" t="s">
        <v>34</v>
      </c>
      <c r="T460" s="29">
        <v>3</v>
      </c>
      <c r="U460" s="32"/>
      <c r="V460" s="30"/>
      <c r="W460" s="30"/>
    </row>
    <row r="461" spans="1:23" ht="26" x14ac:dyDescent="0.35">
      <c r="A461" s="33">
        <v>460</v>
      </c>
      <c r="B461" s="21" t="s">
        <v>8393</v>
      </c>
      <c r="C461" s="29" t="s">
        <v>8394</v>
      </c>
      <c r="D461" s="29" t="s">
        <v>8394</v>
      </c>
      <c r="E461" s="21" t="s">
        <v>8393</v>
      </c>
      <c r="F461" s="16"/>
      <c r="G461" s="7"/>
      <c r="H461" s="7"/>
      <c r="I461" s="7" t="s">
        <v>34</v>
      </c>
      <c r="J461" s="7"/>
      <c r="K461" s="7"/>
      <c r="L461" s="45"/>
      <c r="M461" s="30" t="s">
        <v>34</v>
      </c>
      <c r="N461" s="29" t="s">
        <v>34</v>
      </c>
      <c r="O461" s="29" t="s">
        <v>34</v>
      </c>
      <c r="P461" s="29" t="s">
        <v>34</v>
      </c>
      <c r="Q461" s="29" t="s">
        <v>34</v>
      </c>
      <c r="R461" s="29" t="s">
        <v>34</v>
      </c>
      <c r="S461" s="29" t="s">
        <v>34</v>
      </c>
      <c r="T461" s="29">
        <v>3</v>
      </c>
      <c r="U461" s="32"/>
      <c r="V461" s="30"/>
      <c r="W461" s="30"/>
    </row>
    <row r="462" spans="1:23" x14ac:dyDescent="0.35">
      <c r="A462" s="33">
        <v>461</v>
      </c>
      <c r="B462" s="9" t="s">
        <v>8391</v>
      </c>
      <c r="C462" s="37" t="s">
        <v>8392</v>
      </c>
      <c r="D462" s="37" t="s">
        <v>8392</v>
      </c>
      <c r="E462" s="9" t="s">
        <v>8391</v>
      </c>
      <c r="F462" s="15"/>
      <c r="G462" s="10"/>
      <c r="H462" s="10"/>
      <c r="I462" s="7"/>
      <c r="J462" s="10"/>
      <c r="K462" s="10"/>
      <c r="L462" s="47"/>
      <c r="M462" s="32"/>
      <c r="U462" s="32"/>
      <c r="V462" s="30"/>
      <c r="W462" s="30"/>
    </row>
    <row r="463" spans="1:23" x14ac:dyDescent="0.35">
      <c r="A463" s="33">
        <v>462</v>
      </c>
      <c r="B463" s="18" t="s">
        <v>8358</v>
      </c>
      <c r="C463" s="35" t="s">
        <v>8390</v>
      </c>
      <c r="D463" s="35" t="s">
        <v>8390</v>
      </c>
      <c r="E463" s="18" t="s">
        <v>8358</v>
      </c>
      <c r="F463" s="20"/>
      <c r="G463" s="19"/>
      <c r="H463" s="19"/>
      <c r="I463" s="7"/>
      <c r="J463" s="19"/>
      <c r="K463" s="19"/>
      <c r="L463" s="46"/>
      <c r="M463" s="32"/>
      <c r="U463" s="32"/>
      <c r="V463" s="30"/>
      <c r="W463" s="30"/>
    </row>
    <row r="464" spans="1:23" ht="130" x14ac:dyDescent="0.35">
      <c r="A464" s="33">
        <v>463</v>
      </c>
      <c r="B464" s="21" t="s">
        <v>8389</v>
      </c>
      <c r="C464" s="29" t="s">
        <v>8388</v>
      </c>
      <c r="D464" s="29" t="s">
        <v>8388</v>
      </c>
      <c r="E464" s="21" t="s">
        <v>8387</v>
      </c>
      <c r="F464" s="16"/>
      <c r="G464" s="7"/>
      <c r="H464" s="7"/>
      <c r="I464" s="7"/>
      <c r="J464" s="7" t="s">
        <v>34</v>
      </c>
      <c r="K464" s="7"/>
      <c r="L464" s="45"/>
      <c r="M464" s="30" t="s">
        <v>34</v>
      </c>
      <c r="N464" s="29" t="s">
        <v>34</v>
      </c>
      <c r="O464" s="29" t="s">
        <v>34</v>
      </c>
      <c r="P464" s="29" t="s">
        <v>34</v>
      </c>
      <c r="Q464" s="29" t="s">
        <v>34</v>
      </c>
      <c r="R464" s="29" t="s">
        <v>34</v>
      </c>
      <c r="S464" s="29" t="s">
        <v>34</v>
      </c>
      <c r="T464" s="29">
        <v>3</v>
      </c>
      <c r="U464" s="32"/>
      <c r="V464" s="16" t="s">
        <v>8386</v>
      </c>
      <c r="W464" s="30">
        <v>6</v>
      </c>
    </row>
    <row r="465" spans="1:23" ht="26" x14ac:dyDescent="0.35">
      <c r="A465" s="33">
        <v>464</v>
      </c>
      <c r="B465" s="21" t="s">
        <v>8384</v>
      </c>
      <c r="C465" s="29" t="s">
        <v>8385</v>
      </c>
      <c r="D465" s="29" t="s">
        <v>8385</v>
      </c>
      <c r="E465" s="21" t="s">
        <v>8384</v>
      </c>
      <c r="F465" s="16"/>
      <c r="G465" s="7"/>
      <c r="H465" s="7"/>
      <c r="I465" s="7" t="s">
        <v>34</v>
      </c>
      <c r="J465" s="7"/>
      <c r="K465" s="7"/>
      <c r="L465" s="45"/>
      <c r="M465" s="30" t="s">
        <v>34</v>
      </c>
      <c r="N465" s="29" t="s">
        <v>34</v>
      </c>
      <c r="O465" s="29" t="s">
        <v>34</v>
      </c>
      <c r="P465" s="29" t="s">
        <v>34</v>
      </c>
      <c r="Q465" s="29" t="s">
        <v>34</v>
      </c>
      <c r="R465" s="29" t="s">
        <v>34</v>
      </c>
      <c r="S465" s="29" t="s">
        <v>34</v>
      </c>
      <c r="T465" s="29">
        <v>3</v>
      </c>
      <c r="U465" s="32"/>
      <c r="V465" s="30"/>
      <c r="W465" s="30"/>
    </row>
    <row r="466" spans="1:23" ht="52" x14ac:dyDescent="0.35">
      <c r="A466" s="33">
        <v>465</v>
      </c>
      <c r="B466" s="21" t="s">
        <v>8382</v>
      </c>
      <c r="C466" s="29" t="s">
        <v>8383</v>
      </c>
      <c r="D466" s="29" t="s">
        <v>8383</v>
      </c>
      <c r="E466" s="21" t="s">
        <v>8382</v>
      </c>
      <c r="F466" s="16"/>
      <c r="G466" s="7"/>
      <c r="H466" s="7"/>
      <c r="I466" s="7" t="s">
        <v>34</v>
      </c>
      <c r="J466" s="7"/>
      <c r="K466" s="7"/>
      <c r="L466" s="45"/>
      <c r="M466" s="30" t="s">
        <v>34</v>
      </c>
      <c r="N466" s="29" t="s">
        <v>34</v>
      </c>
      <c r="O466" s="29" t="s">
        <v>34</v>
      </c>
      <c r="P466" s="29" t="s">
        <v>34</v>
      </c>
      <c r="Q466" s="29" t="s">
        <v>34</v>
      </c>
      <c r="R466" s="29" t="s">
        <v>34</v>
      </c>
      <c r="S466" s="29" t="s">
        <v>34</v>
      </c>
      <c r="T466" s="29">
        <v>3</v>
      </c>
      <c r="U466" s="32"/>
      <c r="V466" s="30"/>
      <c r="W466" s="30"/>
    </row>
    <row r="467" spans="1:23" ht="26" x14ac:dyDescent="0.35">
      <c r="A467" s="33">
        <v>466</v>
      </c>
      <c r="B467" s="21" t="s">
        <v>8380</v>
      </c>
      <c r="C467" s="29" t="s">
        <v>8381</v>
      </c>
      <c r="D467" s="29" t="s">
        <v>8381</v>
      </c>
      <c r="E467" s="21" t="s">
        <v>8380</v>
      </c>
      <c r="F467" s="16"/>
      <c r="G467" s="7"/>
      <c r="H467" s="7"/>
      <c r="I467" s="7" t="s">
        <v>34</v>
      </c>
      <c r="J467" s="7"/>
      <c r="K467" s="7"/>
      <c r="L467" s="45"/>
      <c r="M467" s="30" t="s">
        <v>34</v>
      </c>
      <c r="N467" s="29" t="s">
        <v>34</v>
      </c>
      <c r="O467" s="29" t="s">
        <v>34</v>
      </c>
      <c r="P467" s="29" t="s">
        <v>34</v>
      </c>
      <c r="Q467" s="29" t="s">
        <v>34</v>
      </c>
      <c r="R467" s="29" t="s">
        <v>34</v>
      </c>
      <c r="S467" s="29" t="s">
        <v>34</v>
      </c>
      <c r="U467" s="32"/>
      <c r="V467" s="30"/>
      <c r="W467" s="30"/>
    </row>
    <row r="468" spans="1:23" ht="52" x14ac:dyDescent="0.35">
      <c r="A468" s="33">
        <v>467</v>
      </c>
      <c r="B468" s="21" t="s">
        <v>8378</v>
      </c>
      <c r="C468" s="29" t="s">
        <v>8379</v>
      </c>
      <c r="D468" s="29" t="s">
        <v>8379</v>
      </c>
      <c r="E468" s="21" t="s">
        <v>8378</v>
      </c>
      <c r="F468" s="16"/>
      <c r="G468" s="7"/>
      <c r="H468" s="7"/>
      <c r="I468" s="7" t="s">
        <v>34</v>
      </c>
      <c r="J468" s="7"/>
      <c r="K468" s="7"/>
      <c r="L468" s="45"/>
      <c r="M468" s="30" t="s">
        <v>34</v>
      </c>
      <c r="N468" s="29" t="s">
        <v>34</v>
      </c>
      <c r="O468" s="29" t="s">
        <v>34</v>
      </c>
      <c r="P468" s="29" t="s">
        <v>34</v>
      </c>
      <c r="Q468" s="29" t="s">
        <v>34</v>
      </c>
      <c r="R468" s="29" t="s">
        <v>34</v>
      </c>
      <c r="S468" s="29" t="s">
        <v>34</v>
      </c>
      <c r="U468" s="32"/>
      <c r="V468" s="30"/>
      <c r="W468" s="30"/>
    </row>
    <row r="469" spans="1:23" ht="26" x14ac:dyDescent="0.35">
      <c r="A469" s="33">
        <v>468</v>
      </c>
      <c r="B469" s="18" t="s">
        <v>8376</v>
      </c>
      <c r="C469" s="35" t="s">
        <v>8377</v>
      </c>
      <c r="D469" s="35" t="s">
        <v>8377</v>
      </c>
      <c r="E469" s="18" t="s">
        <v>8376</v>
      </c>
      <c r="F469" s="20"/>
      <c r="G469" s="19"/>
      <c r="H469" s="19"/>
      <c r="I469" s="7"/>
      <c r="J469" s="19"/>
      <c r="K469" s="19"/>
      <c r="L469" s="46"/>
      <c r="M469" s="32"/>
      <c r="U469" s="32"/>
      <c r="V469" s="30"/>
      <c r="W469" s="30"/>
    </row>
    <row r="470" spans="1:23" ht="26" x14ac:dyDescent="0.35">
      <c r="A470" s="33">
        <v>469</v>
      </c>
      <c r="B470" s="21" t="s">
        <v>8374</v>
      </c>
      <c r="C470" s="29" t="s">
        <v>8375</v>
      </c>
      <c r="D470" s="29" t="s">
        <v>8375</v>
      </c>
      <c r="E470" s="21" t="s">
        <v>8374</v>
      </c>
      <c r="F470" s="16"/>
      <c r="G470" s="7"/>
      <c r="H470" s="7"/>
      <c r="I470" s="7" t="s">
        <v>34</v>
      </c>
      <c r="J470" s="7"/>
      <c r="K470" s="7"/>
      <c r="L470" s="45"/>
      <c r="M470" s="30" t="s">
        <v>34</v>
      </c>
      <c r="N470" s="29" t="s">
        <v>34</v>
      </c>
      <c r="O470" s="29" t="s">
        <v>34</v>
      </c>
      <c r="P470" s="29" t="s">
        <v>34</v>
      </c>
      <c r="Q470" s="29" t="s">
        <v>34</v>
      </c>
      <c r="U470" s="32"/>
      <c r="V470" s="30"/>
      <c r="W470" s="30"/>
    </row>
    <row r="471" spans="1:23" ht="52" x14ac:dyDescent="0.35">
      <c r="A471" s="33">
        <v>470</v>
      </c>
      <c r="B471" s="21" t="s">
        <v>8372</v>
      </c>
      <c r="C471" s="29" t="s">
        <v>8373</v>
      </c>
      <c r="D471" s="29" t="s">
        <v>8373</v>
      </c>
      <c r="E471" s="21" t="s">
        <v>8372</v>
      </c>
      <c r="F471" s="16"/>
      <c r="G471" s="7"/>
      <c r="H471" s="7"/>
      <c r="I471" s="7" t="s">
        <v>34</v>
      </c>
      <c r="J471" s="7"/>
      <c r="K471" s="7"/>
      <c r="L471" s="45"/>
      <c r="M471" s="30" t="s">
        <v>34</v>
      </c>
      <c r="N471" s="29" t="s">
        <v>34</v>
      </c>
      <c r="O471" s="29" t="s">
        <v>34</v>
      </c>
      <c r="P471" s="29" t="s">
        <v>34</v>
      </c>
      <c r="Q471" s="29" t="s">
        <v>34</v>
      </c>
      <c r="U471" s="32"/>
      <c r="V471" s="30"/>
      <c r="W471" s="30"/>
    </row>
    <row r="472" spans="1:23" x14ac:dyDescent="0.35">
      <c r="A472" s="33">
        <v>471</v>
      </c>
      <c r="B472" s="9" t="s">
        <v>8370</v>
      </c>
      <c r="C472" s="37" t="s">
        <v>8371</v>
      </c>
      <c r="D472" s="37" t="s">
        <v>8371</v>
      </c>
      <c r="E472" s="9" t="s">
        <v>8370</v>
      </c>
      <c r="F472" s="15"/>
      <c r="G472" s="10"/>
      <c r="H472" s="10"/>
      <c r="I472" s="7"/>
      <c r="J472" s="10"/>
      <c r="K472" s="10"/>
      <c r="L472" s="47"/>
      <c r="M472" s="32"/>
      <c r="U472" s="32"/>
      <c r="V472" s="30"/>
      <c r="W472" s="30"/>
    </row>
    <row r="473" spans="1:23" x14ac:dyDescent="0.35">
      <c r="A473" s="33">
        <v>472</v>
      </c>
      <c r="B473" s="18" t="s">
        <v>8368</v>
      </c>
      <c r="C473" s="35" t="s">
        <v>8369</v>
      </c>
      <c r="D473" s="35" t="s">
        <v>8369</v>
      </c>
      <c r="E473" s="18" t="s">
        <v>8368</v>
      </c>
      <c r="F473" s="20"/>
      <c r="G473" s="19"/>
      <c r="H473" s="19"/>
      <c r="I473" s="7"/>
      <c r="J473" s="19"/>
      <c r="K473" s="19"/>
      <c r="L473" s="46"/>
      <c r="M473" s="32"/>
      <c r="U473" s="32"/>
      <c r="V473" s="30"/>
      <c r="W473" s="30"/>
    </row>
    <row r="474" spans="1:23" x14ac:dyDescent="0.35">
      <c r="A474" s="33">
        <v>473</v>
      </c>
      <c r="B474" s="21" t="s">
        <v>8366</v>
      </c>
      <c r="C474" s="29" t="s">
        <v>8367</v>
      </c>
      <c r="D474" s="29" t="s">
        <v>8367</v>
      </c>
      <c r="E474" s="21" t="s">
        <v>8366</v>
      </c>
      <c r="F474" s="16"/>
      <c r="G474" s="7"/>
      <c r="H474" s="7"/>
      <c r="I474" s="7" t="s">
        <v>34</v>
      </c>
      <c r="J474" s="7"/>
      <c r="K474" s="7"/>
      <c r="L474" s="45"/>
      <c r="M474" s="30" t="s">
        <v>34</v>
      </c>
      <c r="N474" s="29" t="s">
        <v>34</v>
      </c>
      <c r="O474" s="29" t="s">
        <v>34</v>
      </c>
      <c r="P474" s="29" t="s">
        <v>34</v>
      </c>
      <c r="Q474" s="29" t="s">
        <v>34</v>
      </c>
      <c r="R474" s="29" t="s">
        <v>34</v>
      </c>
      <c r="S474" s="29" t="s">
        <v>34</v>
      </c>
      <c r="T474" s="29">
        <v>3</v>
      </c>
      <c r="U474" s="32"/>
      <c r="V474" s="30"/>
      <c r="W474" s="30"/>
    </row>
    <row r="475" spans="1:23" x14ac:dyDescent="0.35">
      <c r="A475" s="33">
        <v>474</v>
      </c>
      <c r="B475" s="21" t="s">
        <v>8364</v>
      </c>
      <c r="C475" s="29" t="s">
        <v>8365</v>
      </c>
      <c r="D475" s="29" t="s">
        <v>8365</v>
      </c>
      <c r="E475" s="21" t="s">
        <v>8364</v>
      </c>
      <c r="F475" s="16"/>
      <c r="G475" s="7"/>
      <c r="H475" s="7"/>
      <c r="I475" s="7" t="s">
        <v>34</v>
      </c>
      <c r="J475" s="7"/>
      <c r="K475" s="7"/>
      <c r="L475" s="45"/>
      <c r="M475" s="30" t="s">
        <v>34</v>
      </c>
      <c r="N475" s="29" t="s">
        <v>34</v>
      </c>
      <c r="O475" s="29" t="s">
        <v>34</v>
      </c>
      <c r="P475" s="29" t="s">
        <v>34</v>
      </c>
      <c r="Q475" s="29" t="s">
        <v>34</v>
      </c>
      <c r="R475" s="29" t="s">
        <v>34</v>
      </c>
      <c r="S475" s="29" t="s">
        <v>34</v>
      </c>
      <c r="T475" s="29">
        <v>3</v>
      </c>
      <c r="U475" s="32"/>
      <c r="V475" s="30"/>
      <c r="W475" s="30"/>
    </row>
    <row r="476" spans="1:23" x14ac:dyDescent="0.35">
      <c r="A476" s="33">
        <v>475</v>
      </c>
      <c r="B476" s="18" t="s">
        <v>8362</v>
      </c>
      <c r="C476" s="35" t="s">
        <v>8363</v>
      </c>
      <c r="D476" s="35" t="s">
        <v>8363</v>
      </c>
      <c r="E476" s="18" t="s">
        <v>8362</v>
      </c>
      <c r="F476" s="20"/>
      <c r="G476" s="19"/>
      <c r="H476" s="19"/>
      <c r="I476" s="7"/>
      <c r="J476" s="19"/>
      <c r="K476" s="19"/>
      <c r="L476" s="46"/>
      <c r="M476" s="32"/>
      <c r="U476" s="32"/>
      <c r="V476" s="30"/>
      <c r="W476" s="30"/>
    </row>
    <row r="477" spans="1:23" ht="39" x14ac:dyDescent="0.35">
      <c r="A477" s="33">
        <v>476</v>
      </c>
      <c r="B477" s="21" t="s">
        <v>8360</v>
      </c>
      <c r="C477" s="29" t="s">
        <v>8361</v>
      </c>
      <c r="D477" s="29" t="s">
        <v>8361</v>
      </c>
      <c r="E477" s="21" t="s">
        <v>8360</v>
      </c>
      <c r="F477" s="16"/>
      <c r="G477" s="7"/>
      <c r="H477" s="7"/>
      <c r="I477" s="7" t="s">
        <v>34</v>
      </c>
      <c r="J477" s="7"/>
      <c r="K477" s="7"/>
      <c r="L477" s="45"/>
      <c r="M477" s="30" t="s">
        <v>34</v>
      </c>
      <c r="N477" s="29" t="s">
        <v>34</v>
      </c>
      <c r="O477" s="29" t="s">
        <v>34</v>
      </c>
      <c r="P477" s="29" t="s">
        <v>34</v>
      </c>
      <c r="Q477" s="29" t="s">
        <v>34</v>
      </c>
      <c r="R477" s="29" t="s">
        <v>34</v>
      </c>
      <c r="S477" s="29" t="s">
        <v>34</v>
      </c>
      <c r="T477" s="29">
        <v>3</v>
      </c>
      <c r="U477" s="32"/>
      <c r="V477" s="30"/>
      <c r="W477" s="30"/>
    </row>
    <row r="478" spans="1:23" x14ac:dyDescent="0.35">
      <c r="A478" s="33">
        <v>477</v>
      </c>
      <c r="B478" s="18" t="s">
        <v>8358</v>
      </c>
      <c r="C478" s="35" t="s">
        <v>8359</v>
      </c>
      <c r="D478" s="35" t="s">
        <v>8359</v>
      </c>
      <c r="E478" s="18" t="s">
        <v>8358</v>
      </c>
      <c r="F478" s="20"/>
      <c r="G478" s="19"/>
      <c r="H478" s="19"/>
      <c r="I478" s="7"/>
      <c r="J478" s="19"/>
      <c r="K478" s="19"/>
      <c r="L478" s="46"/>
      <c r="M478" s="32"/>
      <c r="U478" s="32"/>
      <c r="V478" s="30"/>
      <c r="W478" s="30"/>
    </row>
    <row r="479" spans="1:23" x14ac:dyDescent="0.35">
      <c r="A479" s="33">
        <v>478</v>
      </c>
      <c r="B479" s="21" t="s">
        <v>8356</v>
      </c>
      <c r="C479" s="29" t="s">
        <v>8357</v>
      </c>
      <c r="D479" s="29" t="s">
        <v>8357</v>
      </c>
      <c r="E479" s="21" t="s">
        <v>8356</v>
      </c>
      <c r="F479" s="16"/>
      <c r="G479" s="7"/>
      <c r="H479" s="7"/>
      <c r="I479" s="7" t="s">
        <v>34</v>
      </c>
      <c r="J479" s="7"/>
      <c r="K479" s="7"/>
      <c r="L479" s="45"/>
      <c r="M479" s="30" t="s">
        <v>34</v>
      </c>
      <c r="N479" s="29" t="s">
        <v>34</v>
      </c>
      <c r="O479" s="29" t="s">
        <v>34</v>
      </c>
      <c r="P479" s="29" t="s">
        <v>34</v>
      </c>
      <c r="Q479" s="29" t="s">
        <v>34</v>
      </c>
      <c r="R479" s="29" t="s">
        <v>34</v>
      </c>
      <c r="S479" s="29" t="s">
        <v>34</v>
      </c>
      <c r="T479" s="29">
        <v>3</v>
      </c>
      <c r="U479" s="32"/>
      <c r="V479" s="30"/>
      <c r="W479" s="30"/>
    </row>
    <row r="480" spans="1:23" ht="26" x14ac:dyDescent="0.35">
      <c r="A480" s="33">
        <v>479</v>
      </c>
      <c r="B480" s="21" t="s">
        <v>8354</v>
      </c>
      <c r="C480" s="29" t="s">
        <v>8355</v>
      </c>
      <c r="D480" s="29" t="s">
        <v>8355</v>
      </c>
      <c r="E480" s="21" t="s">
        <v>8354</v>
      </c>
      <c r="F480" s="16"/>
      <c r="G480" s="7"/>
      <c r="H480" s="7"/>
      <c r="I480" s="7" t="s">
        <v>34</v>
      </c>
      <c r="J480" s="7"/>
      <c r="K480" s="7"/>
      <c r="L480" s="45"/>
      <c r="M480" s="30" t="s">
        <v>34</v>
      </c>
      <c r="N480" s="29" t="s">
        <v>34</v>
      </c>
      <c r="O480" s="29" t="s">
        <v>34</v>
      </c>
      <c r="P480" s="29" t="s">
        <v>34</v>
      </c>
      <c r="Q480" s="29" t="s">
        <v>34</v>
      </c>
      <c r="R480" s="29" t="s">
        <v>34</v>
      </c>
      <c r="S480" s="29" t="s">
        <v>34</v>
      </c>
      <c r="T480" s="29">
        <v>3</v>
      </c>
      <c r="U480" s="32"/>
      <c r="V480" s="30"/>
      <c r="W480" s="30"/>
    </row>
    <row r="481" spans="1:23" ht="26" x14ac:dyDescent="0.35">
      <c r="A481" s="33">
        <v>480</v>
      </c>
      <c r="B481" s="9" t="s">
        <v>8352</v>
      </c>
      <c r="C481" s="37" t="s">
        <v>8353</v>
      </c>
      <c r="D481" s="37" t="s">
        <v>8353</v>
      </c>
      <c r="E481" s="9" t="s">
        <v>8352</v>
      </c>
      <c r="F481" s="15"/>
      <c r="G481" s="10"/>
      <c r="H481" s="10"/>
      <c r="I481" s="7"/>
      <c r="J481" s="10"/>
      <c r="K481" s="10"/>
      <c r="L481" s="47"/>
      <c r="M481" s="32"/>
      <c r="U481" s="32"/>
      <c r="V481" s="16" t="s">
        <v>8351</v>
      </c>
      <c r="W481" s="30">
        <v>6</v>
      </c>
    </row>
    <row r="482" spans="1:23" ht="26" x14ac:dyDescent="0.35">
      <c r="A482" s="33">
        <v>481</v>
      </c>
      <c r="B482" s="18" t="s">
        <v>8349</v>
      </c>
      <c r="C482" s="35" t="s">
        <v>8350</v>
      </c>
      <c r="D482" s="35" t="s">
        <v>8350</v>
      </c>
      <c r="E482" s="18" t="s">
        <v>8349</v>
      </c>
      <c r="F482" s="20"/>
      <c r="G482" s="19"/>
      <c r="H482" s="19"/>
      <c r="I482" s="7"/>
      <c r="J482" s="19"/>
      <c r="K482" s="19"/>
      <c r="L482" s="46"/>
      <c r="M482" s="32"/>
      <c r="U482" s="32"/>
      <c r="V482" s="30"/>
      <c r="W482" s="29"/>
    </row>
    <row r="483" spans="1:23" ht="26" x14ac:dyDescent="0.35">
      <c r="A483" s="33">
        <v>482</v>
      </c>
      <c r="B483" s="21" t="s">
        <v>8347</v>
      </c>
      <c r="C483" s="29" t="s">
        <v>8348</v>
      </c>
      <c r="D483" s="29" t="s">
        <v>8348</v>
      </c>
      <c r="E483" s="21" t="s">
        <v>8347</v>
      </c>
      <c r="F483" s="16"/>
      <c r="G483" s="7"/>
      <c r="H483" s="7"/>
      <c r="I483" s="7" t="s">
        <v>34</v>
      </c>
      <c r="J483" s="7"/>
      <c r="K483" s="7"/>
      <c r="L483" s="45"/>
      <c r="M483" s="30" t="s">
        <v>34</v>
      </c>
      <c r="N483" s="29" t="s">
        <v>34</v>
      </c>
      <c r="O483" s="29" t="s">
        <v>34</v>
      </c>
      <c r="P483" s="29" t="s">
        <v>34</v>
      </c>
      <c r="Q483" s="29" t="s">
        <v>34</v>
      </c>
      <c r="R483" s="29" t="s">
        <v>34</v>
      </c>
      <c r="S483" s="29" t="s">
        <v>34</v>
      </c>
      <c r="T483" s="29">
        <v>3</v>
      </c>
      <c r="U483" s="32"/>
      <c r="V483" s="30"/>
      <c r="W483" s="30"/>
    </row>
    <row r="484" spans="1:23" ht="65" x14ac:dyDescent="0.35">
      <c r="A484" s="33">
        <v>483</v>
      </c>
      <c r="B484" s="21" t="s">
        <v>8345</v>
      </c>
      <c r="C484" s="29" t="s">
        <v>8346</v>
      </c>
      <c r="D484" s="29" t="s">
        <v>8346</v>
      </c>
      <c r="E484" s="21" t="s">
        <v>8345</v>
      </c>
      <c r="F484" s="16"/>
      <c r="G484" s="7"/>
      <c r="H484" s="7"/>
      <c r="I484" s="7" t="s">
        <v>34</v>
      </c>
      <c r="J484" s="7"/>
      <c r="K484" s="7"/>
      <c r="L484" s="45"/>
      <c r="M484" s="30" t="s">
        <v>34</v>
      </c>
      <c r="N484" s="29" t="s">
        <v>34</v>
      </c>
      <c r="O484" s="29" t="s">
        <v>34</v>
      </c>
      <c r="P484" s="29" t="s">
        <v>34</v>
      </c>
      <c r="Q484" s="29" t="s">
        <v>34</v>
      </c>
      <c r="R484" s="29" t="s">
        <v>34</v>
      </c>
      <c r="S484" s="29" t="s">
        <v>34</v>
      </c>
      <c r="T484" s="29">
        <v>3</v>
      </c>
      <c r="U484" s="32"/>
      <c r="V484" s="30"/>
      <c r="W484" s="30"/>
    </row>
    <row r="485" spans="1:23" x14ac:dyDescent="0.35">
      <c r="A485" s="33">
        <v>484</v>
      </c>
      <c r="B485" s="18" t="s">
        <v>8343</v>
      </c>
      <c r="C485" s="35" t="s">
        <v>8344</v>
      </c>
      <c r="D485" s="35" t="s">
        <v>8344</v>
      </c>
      <c r="E485" s="18" t="s">
        <v>8343</v>
      </c>
      <c r="F485" s="20"/>
      <c r="G485" s="19"/>
      <c r="H485" s="19"/>
      <c r="I485" s="7"/>
      <c r="J485" s="19"/>
      <c r="K485" s="19"/>
      <c r="L485" s="46"/>
      <c r="M485" s="32"/>
      <c r="U485" s="32"/>
      <c r="V485" s="30"/>
      <c r="W485" s="30"/>
    </row>
    <row r="486" spans="1:23" ht="26" x14ac:dyDescent="0.35">
      <c r="A486" s="33">
        <v>485</v>
      </c>
      <c r="B486" s="21" t="s">
        <v>8341</v>
      </c>
      <c r="C486" s="29" t="s">
        <v>8342</v>
      </c>
      <c r="D486" s="29" t="s">
        <v>8342</v>
      </c>
      <c r="E486" s="21" t="s">
        <v>8341</v>
      </c>
      <c r="F486" s="16"/>
      <c r="G486" s="7"/>
      <c r="H486" s="7"/>
      <c r="I486" s="7" t="s">
        <v>34</v>
      </c>
      <c r="J486" s="7"/>
      <c r="K486" s="7"/>
      <c r="L486" s="45"/>
      <c r="M486" s="30" t="s">
        <v>34</v>
      </c>
      <c r="N486" s="29" t="s">
        <v>34</v>
      </c>
      <c r="O486" s="29" t="s">
        <v>34</v>
      </c>
      <c r="P486" s="29" t="s">
        <v>34</v>
      </c>
      <c r="Q486" s="29" t="s">
        <v>34</v>
      </c>
      <c r="R486" s="29" t="s">
        <v>34</v>
      </c>
      <c r="S486" s="29" t="s">
        <v>34</v>
      </c>
      <c r="T486" s="29">
        <v>3</v>
      </c>
      <c r="U486" s="32"/>
      <c r="V486" s="30"/>
      <c r="W486" s="30"/>
    </row>
    <row r="487" spans="1:23" ht="26" x14ac:dyDescent="0.35">
      <c r="A487" s="33">
        <v>486</v>
      </c>
      <c r="B487" s="21" t="s">
        <v>8339</v>
      </c>
      <c r="C487" s="29" t="s">
        <v>8340</v>
      </c>
      <c r="D487" s="29" t="s">
        <v>8340</v>
      </c>
      <c r="E487" s="21" t="s">
        <v>8339</v>
      </c>
      <c r="F487" s="16"/>
      <c r="G487" s="7"/>
      <c r="H487" s="7"/>
      <c r="I487" s="7" t="s">
        <v>34</v>
      </c>
      <c r="J487" s="7"/>
      <c r="K487" s="7"/>
      <c r="L487" s="45"/>
      <c r="M487" s="30" t="s">
        <v>34</v>
      </c>
      <c r="N487" s="29" t="s">
        <v>34</v>
      </c>
      <c r="O487" s="29" t="s">
        <v>34</v>
      </c>
      <c r="P487" s="29" t="s">
        <v>34</v>
      </c>
      <c r="Q487" s="29" t="s">
        <v>34</v>
      </c>
      <c r="R487" s="29" t="s">
        <v>34</v>
      </c>
      <c r="S487" s="29" t="s">
        <v>34</v>
      </c>
      <c r="T487" s="29">
        <v>3</v>
      </c>
      <c r="U487" s="32"/>
      <c r="V487" s="30"/>
      <c r="W487" s="30"/>
    </row>
    <row r="488" spans="1:23" ht="26" x14ac:dyDescent="0.35">
      <c r="A488" s="33">
        <v>487</v>
      </c>
      <c r="B488" s="21" t="s">
        <v>8337</v>
      </c>
      <c r="C488" s="29" t="s">
        <v>8338</v>
      </c>
      <c r="D488" s="29" t="s">
        <v>8338</v>
      </c>
      <c r="E488" s="21" t="s">
        <v>8337</v>
      </c>
      <c r="F488" s="16"/>
      <c r="G488" s="7"/>
      <c r="H488" s="7"/>
      <c r="I488" s="7" t="s">
        <v>34</v>
      </c>
      <c r="J488" s="7"/>
      <c r="K488" s="7"/>
      <c r="L488" s="45"/>
      <c r="M488" s="30" t="s">
        <v>34</v>
      </c>
      <c r="N488" s="29" t="s">
        <v>34</v>
      </c>
      <c r="O488" s="29" t="s">
        <v>34</v>
      </c>
      <c r="P488" s="29" t="s">
        <v>34</v>
      </c>
      <c r="Q488" s="29" t="s">
        <v>34</v>
      </c>
      <c r="R488" s="29" t="s">
        <v>34</v>
      </c>
      <c r="S488" s="29" t="s">
        <v>34</v>
      </c>
      <c r="T488" s="29">
        <v>3</v>
      </c>
      <c r="U488" s="32"/>
      <c r="V488" s="30"/>
      <c r="W488" s="30"/>
    </row>
    <row r="489" spans="1:23" ht="39" x14ac:dyDescent="0.35">
      <c r="A489" s="33">
        <v>488</v>
      </c>
      <c r="B489" s="21" t="s">
        <v>8335</v>
      </c>
      <c r="C489" s="29" t="s">
        <v>8336</v>
      </c>
      <c r="D489" s="29" t="s">
        <v>8336</v>
      </c>
      <c r="E489" s="21" t="s">
        <v>8335</v>
      </c>
      <c r="F489" s="16"/>
      <c r="G489" s="7"/>
      <c r="H489" s="7"/>
      <c r="I489" s="7" t="s">
        <v>34</v>
      </c>
      <c r="J489" s="7"/>
      <c r="K489" s="7"/>
      <c r="L489" s="45"/>
      <c r="M489" s="30" t="s">
        <v>34</v>
      </c>
      <c r="N489" s="29" t="s">
        <v>34</v>
      </c>
      <c r="O489" s="29" t="s">
        <v>34</v>
      </c>
      <c r="P489" s="29" t="s">
        <v>34</v>
      </c>
      <c r="Q489" s="29" t="s">
        <v>34</v>
      </c>
      <c r="R489" s="29" t="s">
        <v>34</v>
      </c>
      <c r="S489" s="29" t="s">
        <v>34</v>
      </c>
      <c r="T489" s="29">
        <v>3</v>
      </c>
      <c r="U489" s="32"/>
      <c r="V489" s="30"/>
      <c r="W489" s="30"/>
    </row>
    <row r="490" spans="1:23" x14ac:dyDescent="0.35">
      <c r="A490" s="33">
        <v>489</v>
      </c>
      <c r="B490" s="18" t="s">
        <v>8333</v>
      </c>
      <c r="C490" s="35" t="s">
        <v>8334</v>
      </c>
      <c r="D490" s="35" t="s">
        <v>8334</v>
      </c>
      <c r="E490" s="18" t="s">
        <v>8333</v>
      </c>
      <c r="F490" s="20"/>
      <c r="G490" s="19"/>
      <c r="H490" s="19"/>
      <c r="I490" s="7"/>
      <c r="J490" s="19"/>
      <c r="K490" s="19"/>
      <c r="L490" s="46"/>
      <c r="M490" s="32"/>
      <c r="U490" s="32"/>
      <c r="V490" s="30"/>
      <c r="W490" s="30"/>
    </row>
    <row r="491" spans="1:23" ht="26" x14ac:dyDescent="0.35">
      <c r="A491" s="33">
        <v>490</v>
      </c>
      <c r="B491" s="21" t="s">
        <v>8331</v>
      </c>
      <c r="C491" s="29" t="s">
        <v>8332</v>
      </c>
      <c r="D491" s="29" t="s">
        <v>8332</v>
      </c>
      <c r="E491" s="21" t="s">
        <v>8331</v>
      </c>
      <c r="F491" s="16"/>
      <c r="G491" s="7"/>
      <c r="H491" s="7"/>
      <c r="I491" s="7" t="s">
        <v>34</v>
      </c>
      <c r="J491" s="7"/>
      <c r="K491" s="7"/>
      <c r="L491" s="45"/>
      <c r="M491" s="30" t="s">
        <v>34</v>
      </c>
      <c r="N491" s="29" t="s">
        <v>34</v>
      </c>
      <c r="O491" s="29" t="s">
        <v>34</v>
      </c>
      <c r="P491" s="29" t="s">
        <v>34</v>
      </c>
      <c r="Q491" s="29" t="s">
        <v>34</v>
      </c>
      <c r="R491" s="29" t="s">
        <v>34</v>
      </c>
      <c r="S491" s="29" t="s">
        <v>34</v>
      </c>
      <c r="T491" s="29">
        <v>3</v>
      </c>
      <c r="U491" s="32"/>
      <c r="V491" s="30"/>
      <c r="W491" s="30"/>
    </row>
    <row r="492" spans="1:23" ht="39" x14ac:dyDescent="0.35">
      <c r="A492" s="33">
        <v>491</v>
      </c>
      <c r="B492" s="21" t="s">
        <v>8329</v>
      </c>
      <c r="C492" s="29" t="s">
        <v>8330</v>
      </c>
      <c r="D492" s="29" t="s">
        <v>8330</v>
      </c>
      <c r="E492" s="21" t="s">
        <v>8329</v>
      </c>
      <c r="F492" s="16"/>
      <c r="G492" s="7"/>
      <c r="H492" s="7"/>
      <c r="I492" s="7" t="s">
        <v>34</v>
      </c>
      <c r="J492" s="7"/>
      <c r="K492" s="7"/>
      <c r="L492" s="45"/>
      <c r="M492" s="30" t="s">
        <v>34</v>
      </c>
      <c r="N492" s="29" t="s">
        <v>34</v>
      </c>
      <c r="O492" s="29" t="s">
        <v>34</v>
      </c>
      <c r="P492" s="29" t="s">
        <v>34</v>
      </c>
      <c r="Q492" s="29" t="s">
        <v>34</v>
      </c>
      <c r="R492" s="29" t="s">
        <v>34</v>
      </c>
      <c r="S492" s="29" t="s">
        <v>34</v>
      </c>
      <c r="T492" s="29">
        <v>3</v>
      </c>
      <c r="U492" s="32"/>
      <c r="V492" s="30"/>
      <c r="W492" s="30"/>
    </row>
    <row r="493" spans="1:23" ht="26" x14ac:dyDescent="0.35">
      <c r="A493" s="33">
        <v>492</v>
      </c>
      <c r="B493" s="21" t="s">
        <v>8327</v>
      </c>
      <c r="C493" s="29" t="s">
        <v>8328</v>
      </c>
      <c r="D493" s="29" t="s">
        <v>8328</v>
      </c>
      <c r="E493" s="21" t="s">
        <v>8327</v>
      </c>
      <c r="F493" s="16"/>
      <c r="G493" s="7"/>
      <c r="H493" s="7"/>
      <c r="I493" s="7" t="s">
        <v>34</v>
      </c>
      <c r="J493" s="7"/>
      <c r="K493" s="7"/>
      <c r="L493" s="45"/>
      <c r="M493" s="30" t="s">
        <v>34</v>
      </c>
      <c r="N493" s="29" t="s">
        <v>34</v>
      </c>
      <c r="O493" s="29" t="s">
        <v>34</v>
      </c>
      <c r="P493" s="29" t="s">
        <v>34</v>
      </c>
      <c r="Q493" s="29" t="s">
        <v>34</v>
      </c>
      <c r="R493" s="29" t="s">
        <v>34</v>
      </c>
      <c r="S493" s="29" t="s">
        <v>34</v>
      </c>
      <c r="U493" s="30">
        <v>3</v>
      </c>
      <c r="V493" s="30"/>
      <c r="W493" s="30"/>
    </row>
    <row r="494" spans="1:23" x14ac:dyDescent="0.35">
      <c r="A494" s="33">
        <v>493</v>
      </c>
      <c r="B494" s="21" t="s">
        <v>8325</v>
      </c>
      <c r="C494" s="29" t="s">
        <v>8326</v>
      </c>
      <c r="D494" s="29" t="s">
        <v>8326</v>
      </c>
      <c r="E494" s="21" t="s">
        <v>8325</v>
      </c>
      <c r="F494" s="16"/>
      <c r="G494" s="7"/>
      <c r="H494" s="7"/>
      <c r="I494" s="7" t="s">
        <v>34</v>
      </c>
      <c r="J494" s="7"/>
      <c r="K494" s="7"/>
      <c r="L494" s="45"/>
      <c r="M494" s="30" t="s">
        <v>34</v>
      </c>
      <c r="N494" s="29" t="s">
        <v>34</v>
      </c>
      <c r="O494" s="29" t="s">
        <v>34</v>
      </c>
      <c r="P494" s="29" t="s">
        <v>34</v>
      </c>
      <c r="Q494" s="29" t="s">
        <v>34</v>
      </c>
      <c r="R494" s="29" t="s">
        <v>34</v>
      </c>
      <c r="S494" s="29" t="s">
        <v>34</v>
      </c>
      <c r="T494" s="29">
        <v>3</v>
      </c>
      <c r="U494" s="32"/>
      <c r="V494" s="30"/>
      <c r="W494" s="30"/>
    </row>
    <row r="495" spans="1:23" ht="26" x14ac:dyDescent="0.35">
      <c r="A495" s="33">
        <v>494</v>
      </c>
      <c r="B495" s="21" t="s">
        <v>8323</v>
      </c>
      <c r="C495" s="29" t="s">
        <v>8324</v>
      </c>
      <c r="D495" s="29" t="s">
        <v>8324</v>
      </c>
      <c r="E495" s="21" t="s">
        <v>8323</v>
      </c>
      <c r="F495" s="16"/>
      <c r="G495" s="7"/>
      <c r="H495" s="7"/>
      <c r="I495" s="7" t="s">
        <v>34</v>
      </c>
      <c r="J495" s="7"/>
      <c r="K495" s="7"/>
      <c r="L495" s="45"/>
      <c r="M495" s="30" t="s">
        <v>34</v>
      </c>
      <c r="N495" s="29" t="s">
        <v>34</v>
      </c>
      <c r="O495" s="29" t="s">
        <v>34</v>
      </c>
      <c r="P495" s="29" t="s">
        <v>34</v>
      </c>
      <c r="Q495" s="29" t="s">
        <v>34</v>
      </c>
      <c r="R495" s="29" t="s">
        <v>34</v>
      </c>
      <c r="S495" s="29" t="s">
        <v>34</v>
      </c>
      <c r="T495" s="29">
        <v>3</v>
      </c>
      <c r="U495" s="32"/>
      <c r="V495" s="30"/>
      <c r="W495" s="30"/>
    </row>
    <row r="496" spans="1:23" x14ac:dyDescent="0.35">
      <c r="A496" s="33">
        <v>495</v>
      </c>
      <c r="B496" s="18" t="s">
        <v>8321</v>
      </c>
      <c r="C496" s="35" t="s">
        <v>8322</v>
      </c>
      <c r="D496" s="35" t="s">
        <v>8322</v>
      </c>
      <c r="E496" s="18" t="s">
        <v>8321</v>
      </c>
      <c r="F496" s="20"/>
      <c r="G496" s="19"/>
      <c r="H496" s="19"/>
      <c r="I496" s="7"/>
      <c r="J496" s="19"/>
      <c r="K496" s="19"/>
      <c r="L496" s="46"/>
      <c r="M496" s="32"/>
      <c r="U496" s="32"/>
      <c r="V496" s="30"/>
      <c r="W496" s="30"/>
    </row>
    <row r="497" spans="1:23" x14ac:dyDescent="0.35">
      <c r="A497" s="33">
        <v>496</v>
      </c>
      <c r="B497" s="21" t="s">
        <v>8319</v>
      </c>
      <c r="C497" s="29" t="s">
        <v>8320</v>
      </c>
      <c r="D497" s="29" t="s">
        <v>8320</v>
      </c>
      <c r="E497" s="21" t="s">
        <v>8319</v>
      </c>
      <c r="F497" s="16"/>
      <c r="G497" s="7"/>
      <c r="H497" s="7"/>
      <c r="I497" s="7" t="s">
        <v>34</v>
      </c>
      <c r="J497" s="7"/>
      <c r="K497" s="7"/>
      <c r="L497" s="45"/>
      <c r="M497" s="30" t="s">
        <v>34</v>
      </c>
      <c r="N497" s="29" t="s">
        <v>34</v>
      </c>
      <c r="O497" s="29" t="s">
        <v>34</v>
      </c>
      <c r="P497" s="29" t="s">
        <v>34</v>
      </c>
      <c r="Q497" s="29" t="s">
        <v>34</v>
      </c>
      <c r="R497" s="29" t="s">
        <v>34</v>
      </c>
      <c r="S497" s="29" t="s">
        <v>34</v>
      </c>
      <c r="T497" s="29">
        <v>3</v>
      </c>
      <c r="U497" s="32"/>
      <c r="V497" s="30"/>
      <c r="W497" s="30"/>
    </row>
    <row r="498" spans="1:23" x14ac:dyDescent="0.35">
      <c r="A498" s="33">
        <v>497</v>
      </c>
      <c r="B498" s="21" t="s">
        <v>8317</v>
      </c>
      <c r="C498" s="29" t="s">
        <v>8318</v>
      </c>
      <c r="D498" s="29" t="s">
        <v>8318</v>
      </c>
      <c r="E498" s="21" t="s">
        <v>8317</v>
      </c>
      <c r="F498" s="16"/>
      <c r="G498" s="7"/>
      <c r="H498" s="7"/>
      <c r="I498" s="7" t="s">
        <v>34</v>
      </c>
      <c r="J498" s="7"/>
      <c r="K498" s="7"/>
      <c r="L498" s="45"/>
      <c r="M498" s="30" t="s">
        <v>34</v>
      </c>
      <c r="N498" s="29" t="s">
        <v>34</v>
      </c>
      <c r="O498" s="29" t="s">
        <v>34</v>
      </c>
      <c r="P498" s="29" t="s">
        <v>34</v>
      </c>
      <c r="Q498" s="29" t="s">
        <v>34</v>
      </c>
      <c r="R498" s="29" t="s">
        <v>34</v>
      </c>
      <c r="S498" s="29" t="s">
        <v>34</v>
      </c>
      <c r="T498" s="29">
        <v>3</v>
      </c>
      <c r="U498" s="32"/>
      <c r="V498" s="30"/>
      <c r="W498" s="30"/>
    </row>
    <row r="499" spans="1:23" ht="26" x14ac:dyDescent="0.35">
      <c r="A499" s="33">
        <v>498</v>
      </c>
      <c r="B499" s="21" t="s">
        <v>8315</v>
      </c>
      <c r="C499" s="29" t="s">
        <v>8316</v>
      </c>
      <c r="D499" s="29" t="s">
        <v>8316</v>
      </c>
      <c r="E499" s="21" t="s">
        <v>8315</v>
      </c>
      <c r="F499" s="16"/>
      <c r="G499" s="7"/>
      <c r="H499" s="7"/>
      <c r="I499" s="7" t="s">
        <v>34</v>
      </c>
      <c r="J499" s="7"/>
      <c r="K499" s="7"/>
      <c r="L499" s="45"/>
      <c r="M499" s="30" t="s">
        <v>34</v>
      </c>
      <c r="N499" s="29" t="s">
        <v>34</v>
      </c>
      <c r="O499" s="29" t="s">
        <v>34</v>
      </c>
      <c r="P499" s="29" t="s">
        <v>34</v>
      </c>
      <c r="Q499" s="29" t="s">
        <v>34</v>
      </c>
      <c r="R499" s="29" t="s">
        <v>34</v>
      </c>
      <c r="S499" s="29" t="s">
        <v>34</v>
      </c>
      <c r="T499" s="29">
        <v>3</v>
      </c>
      <c r="U499" s="32"/>
      <c r="V499" s="30"/>
      <c r="W499" s="30"/>
    </row>
    <row r="500" spans="1:23" ht="26" x14ac:dyDescent="0.35">
      <c r="A500" s="33">
        <v>499</v>
      </c>
      <c r="B500" s="21" t="s">
        <v>8313</v>
      </c>
      <c r="C500" s="29" t="s">
        <v>8314</v>
      </c>
      <c r="D500" s="29" t="s">
        <v>8314</v>
      </c>
      <c r="E500" s="21" t="s">
        <v>8313</v>
      </c>
      <c r="F500" s="16"/>
      <c r="G500" s="7"/>
      <c r="H500" s="7"/>
      <c r="I500" s="7" t="s">
        <v>34</v>
      </c>
      <c r="J500" s="7"/>
      <c r="K500" s="7"/>
      <c r="L500" s="45"/>
      <c r="M500" s="30" t="s">
        <v>34</v>
      </c>
      <c r="N500" s="29" t="s">
        <v>34</v>
      </c>
      <c r="O500" s="29" t="s">
        <v>34</v>
      </c>
      <c r="P500" s="29" t="s">
        <v>34</v>
      </c>
      <c r="Q500" s="29" t="s">
        <v>34</v>
      </c>
      <c r="R500" s="29" t="s">
        <v>34</v>
      </c>
      <c r="S500" s="29" t="s">
        <v>34</v>
      </c>
      <c r="T500" s="29">
        <v>3</v>
      </c>
      <c r="U500" s="32"/>
      <c r="V500" s="30"/>
      <c r="W500" s="30"/>
    </row>
    <row r="501" spans="1:23" x14ac:dyDescent="0.35">
      <c r="A501" s="33">
        <v>500</v>
      </c>
      <c r="B501" s="21" t="s">
        <v>8311</v>
      </c>
      <c r="C501" s="29" t="s">
        <v>8312</v>
      </c>
      <c r="D501" s="29" t="s">
        <v>8312</v>
      </c>
      <c r="E501" s="21" t="s">
        <v>8311</v>
      </c>
      <c r="F501" s="16"/>
      <c r="G501" s="7"/>
      <c r="H501" s="7"/>
      <c r="I501" s="7" t="s">
        <v>34</v>
      </c>
      <c r="J501" s="7"/>
      <c r="K501" s="7"/>
      <c r="L501" s="45"/>
      <c r="M501" s="30" t="s">
        <v>34</v>
      </c>
      <c r="N501" s="29" t="s">
        <v>34</v>
      </c>
      <c r="O501" s="29" t="s">
        <v>34</v>
      </c>
      <c r="P501" s="29" t="s">
        <v>34</v>
      </c>
      <c r="Q501" s="29" t="s">
        <v>34</v>
      </c>
      <c r="R501" s="29" t="s">
        <v>34</v>
      </c>
      <c r="S501" s="29" t="s">
        <v>34</v>
      </c>
      <c r="T501" s="29">
        <v>3</v>
      </c>
      <c r="U501" s="32"/>
      <c r="V501" s="30"/>
      <c r="W501" s="30"/>
    </row>
    <row r="502" spans="1:23" x14ac:dyDescent="0.35">
      <c r="A502" s="33">
        <v>501</v>
      </c>
      <c r="B502" s="21" t="s">
        <v>8309</v>
      </c>
      <c r="C502" s="29" t="s">
        <v>8310</v>
      </c>
      <c r="D502" s="29" t="s">
        <v>8310</v>
      </c>
      <c r="E502" s="21" t="s">
        <v>8309</v>
      </c>
      <c r="F502" s="16"/>
      <c r="G502" s="7"/>
      <c r="H502" s="7"/>
      <c r="I502" s="7" t="s">
        <v>34</v>
      </c>
      <c r="J502" s="7"/>
      <c r="K502" s="7"/>
      <c r="L502" s="45"/>
      <c r="M502" s="30" t="s">
        <v>34</v>
      </c>
      <c r="N502" s="29" t="s">
        <v>34</v>
      </c>
      <c r="O502" s="29" t="s">
        <v>34</v>
      </c>
      <c r="P502" s="29" t="s">
        <v>34</v>
      </c>
      <c r="Q502" s="29" t="s">
        <v>34</v>
      </c>
      <c r="R502" s="29" t="s">
        <v>34</v>
      </c>
      <c r="S502" s="29" t="s">
        <v>34</v>
      </c>
      <c r="U502" s="32"/>
      <c r="V502" s="30"/>
      <c r="W502" s="30"/>
    </row>
    <row r="503" spans="1:23" x14ac:dyDescent="0.35">
      <c r="A503" s="33">
        <v>502</v>
      </c>
      <c r="B503" s="18" t="s">
        <v>8307</v>
      </c>
      <c r="C503" s="35" t="s">
        <v>8308</v>
      </c>
      <c r="D503" s="35" t="s">
        <v>8308</v>
      </c>
      <c r="E503" s="18" t="s">
        <v>8307</v>
      </c>
      <c r="F503" s="20"/>
      <c r="G503" s="19"/>
      <c r="H503" s="19"/>
      <c r="I503" s="7"/>
      <c r="J503" s="19"/>
      <c r="K503" s="19"/>
      <c r="L503" s="46"/>
      <c r="M503" s="32"/>
      <c r="U503" s="32"/>
      <c r="V503" s="30"/>
      <c r="W503" s="30"/>
    </row>
    <row r="504" spans="1:23" ht="104" x14ac:dyDescent="0.35">
      <c r="A504" s="33">
        <v>503</v>
      </c>
      <c r="B504" s="21" t="s">
        <v>8305</v>
      </c>
      <c r="C504" s="29" t="s">
        <v>8306</v>
      </c>
      <c r="D504" s="29" t="s">
        <v>8306</v>
      </c>
      <c r="E504" s="21" t="s">
        <v>8305</v>
      </c>
      <c r="F504" s="16"/>
      <c r="G504" s="7"/>
      <c r="H504" s="7"/>
      <c r="I504" s="7" t="s">
        <v>34</v>
      </c>
      <c r="J504" s="7"/>
      <c r="K504" s="7"/>
      <c r="L504" s="45"/>
      <c r="M504" s="30" t="s">
        <v>34</v>
      </c>
      <c r="N504" s="29" t="s">
        <v>34</v>
      </c>
      <c r="O504" s="29" t="s">
        <v>34</v>
      </c>
      <c r="P504" s="29" t="s">
        <v>34</v>
      </c>
      <c r="Q504" s="29" t="s">
        <v>34</v>
      </c>
      <c r="R504" s="29" t="s">
        <v>34</v>
      </c>
      <c r="S504" s="29" t="s">
        <v>34</v>
      </c>
      <c r="T504" s="29">
        <v>3</v>
      </c>
      <c r="U504" s="32"/>
      <c r="V504" s="30"/>
      <c r="W504" s="30"/>
    </row>
    <row r="505" spans="1:23" ht="26" x14ac:dyDescent="0.35">
      <c r="A505" s="33">
        <v>504</v>
      </c>
      <c r="B505" s="21" t="s">
        <v>8303</v>
      </c>
      <c r="C505" s="29" t="s">
        <v>8304</v>
      </c>
      <c r="D505" s="29" t="s">
        <v>8304</v>
      </c>
      <c r="E505" s="21" t="s">
        <v>8303</v>
      </c>
      <c r="F505" s="16"/>
      <c r="G505" s="7"/>
      <c r="H505" s="7"/>
      <c r="I505" s="7" t="s">
        <v>34</v>
      </c>
      <c r="J505" s="7"/>
      <c r="K505" s="7"/>
      <c r="L505" s="45"/>
      <c r="M505" s="30" t="s">
        <v>34</v>
      </c>
      <c r="N505" s="29" t="s">
        <v>34</v>
      </c>
      <c r="O505" s="29" t="s">
        <v>34</v>
      </c>
      <c r="P505" s="29" t="s">
        <v>34</v>
      </c>
      <c r="Q505" s="29" t="s">
        <v>34</v>
      </c>
      <c r="R505" s="29" t="s">
        <v>34</v>
      </c>
      <c r="S505" s="29" t="s">
        <v>34</v>
      </c>
      <c r="T505" s="29">
        <v>3</v>
      </c>
      <c r="U505" s="32"/>
      <c r="V505" s="30"/>
      <c r="W505" s="30"/>
    </row>
    <row r="506" spans="1:23" x14ac:dyDescent="0.35">
      <c r="A506" s="33">
        <v>505</v>
      </c>
      <c r="B506" s="9" t="s">
        <v>8301</v>
      </c>
      <c r="C506" s="37" t="s">
        <v>8302</v>
      </c>
      <c r="D506" s="37" t="s">
        <v>8302</v>
      </c>
      <c r="E506" s="9" t="s">
        <v>8301</v>
      </c>
      <c r="F506" s="15"/>
      <c r="G506" s="10"/>
      <c r="H506" s="10"/>
      <c r="I506" s="7"/>
      <c r="J506" s="10"/>
      <c r="K506" s="10"/>
      <c r="L506" s="47"/>
      <c r="M506" s="32"/>
      <c r="U506" s="32"/>
      <c r="V506" s="30"/>
      <c r="W506" s="30"/>
    </row>
    <row r="507" spans="1:23" x14ac:dyDescent="0.35">
      <c r="A507" s="33">
        <v>506</v>
      </c>
      <c r="B507" s="18" t="s">
        <v>8299</v>
      </c>
      <c r="C507" s="35" t="s">
        <v>8300</v>
      </c>
      <c r="D507" s="35" t="s">
        <v>8300</v>
      </c>
      <c r="E507" s="18" t="s">
        <v>8299</v>
      </c>
      <c r="F507" s="20"/>
      <c r="G507" s="19"/>
      <c r="H507" s="19"/>
      <c r="I507" s="7"/>
      <c r="J507" s="19"/>
      <c r="K507" s="19"/>
      <c r="L507" s="46"/>
      <c r="M507" s="32"/>
      <c r="U507" s="32"/>
      <c r="V507" s="30"/>
      <c r="W507" s="30"/>
    </row>
    <row r="508" spans="1:23" x14ac:dyDescent="0.35">
      <c r="A508" s="33">
        <v>507</v>
      </c>
      <c r="B508" s="21" t="s">
        <v>8297</v>
      </c>
      <c r="C508" s="29" t="s">
        <v>8298</v>
      </c>
      <c r="D508" s="29" t="s">
        <v>8298</v>
      </c>
      <c r="E508" s="21" t="s">
        <v>8297</v>
      </c>
      <c r="F508" s="16"/>
      <c r="G508" s="7"/>
      <c r="H508" s="7"/>
      <c r="I508" s="7" t="s">
        <v>34</v>
      </c>
      <c r="J508" s="7"/>
      <c r="K508" s="7"/>
      <c r="L508" s="45"/>
      <c r="M508" s="30" t="s">
        <v>34</v>
      </c>
      <c r="N508" s="29" t="s">
        <v>34</v>
      </c>
      <c r="O508" s="29" t="s">
        <v>34</v>
      </c>
      <c r="P508" s="29" t="s">
        <v>34</v>
      </c>
      <c r="Q508" s="29" t="s">
        <v>34</v>
      </c>
      <c r="R508" s="29" t="s">
        <v>34</v>
      </c>
      <c r="S508" s="29" t="s">
        <v>34</v>
      </c>
      <c r="U508" s="30">
        <v>3</v>
      </c>
      <c r="V508" s="30"/>
      <c r="W508" s="30"/>
    </row>
    <row r="509" spans="1:23" x14ac:dyDescent="0.35">
      <c r="A509" s="33">
        <v>508</v>
      </c>
      <c r="B509" s="21" t="s">
        <v>8295</v>
      </c>
      <c r="C509" s="29" t="s">
        <v>8296</v>
      </c>
      <c r="D509" s="29" t="s">
        <v>8296</v>
      </c>
      <c r="E509" s="21" t="s">
        <v>8295</v>
      </c>
      <c r="F509" s="16"/>
      <c r="G509" s="7"/>
      <c r="H509" s="7"/>
      <c r="I509" s="7" t="s">
        <v>34</v>
      </c>
      <c r="J509" s="7"/>
      <c r="K509" s="7"/>
      <c r="L509" s="45"/>
      <c r="M509" s="30" t="s">
        <v>34</v>
      </c>
      <c r="N509" s="29" t="s">
        <v>34</v>
      </c>
      <c r="O509" s="29" t="s">
        <v>34</v>
      </c>
      <c r="P509" s="29" t="s">
        <v>34</v>
      </c>
      <c r="Q509" s="29" t="s">
        <v>34</v>
      </c>
      <c r="U509" s="32"/>
      <c r="V509" s="30"/>
      <c r="W509" s="30"/>
    </row>
    <row r="510" spans="1:23" ht="39" x14ac:dyDescent="0.35">
      <c r="A510" s="33">
        <v>509</v>
      </c>
      <c r="B510" s="21" t="s">
        <v>8293</v>
      </c>
      <c r="C510" s="29" t="s">
        <v>8294</v>
      </c>
      <c r="D510" s="29" t="s">
        <v>8294</v>
      </c>
      <c r="E510" s="21" t="s">
        <v>8293</v>
      </c>
      <c r="F510" s="16"/>
      <c r="G510" s="7"/>
      <c r="H510" s="7"/>
      <c r="I510" s="7" t="s">
        <v>34</v>
      </c>
      <c r="J510" s="7"/>
      <c r="K510" s="7"/>
      <c r="L510" s="45"/>
      <c r="M510" s="30" t="s">
        <v>34</v>
      </c>
      <c r="N510" s="29" t="s">
        <v>34</v>
      </c>
      <c r="O510" s="29" t="s">
        <v>34</v>
      </c>
      <c r="P510" s="29" t="s">
        <v>34</v>
      </c>
      <c r="Q510" s="29" t="s">
        <v>34</v>
      </c>
      <c r="U510" s="32"/>
      <c r="V510" s="30"/>
      <c r="W510" s="30"/>
    </row>
    <row r="511" spans="1:23" ht="39" x14ac:dyDescent="0.35">
      <c r="A511" s="33">
        <v>510</v>
      </c>
      <c r="B511" s="21" t="s">
        <v>8291</v>
      </c>
      <c r="C511" s="29" t="s">
        <v>8292</v>
      </c>
      <c r="D511" s="29" t="s">
        <v>8292</v>
      </c>
      <c r="E511" s="21" t="s">
        <v>8291</v>
      </c>
      <c r="F511" s="16"/>
      <c r="G511" s="7"/>
      <c r="H511" s="7"/>
      <c r="I511" s="7" t="s">
        <v>34</v>
      </c>
      <c r="J511" s="7"/>
      <c r="K511" s="7"/>
      <c r="L511" s="45"/>
      <c r="M511" s="30" t="s">
        <v>34</v>
      </c>
      <c r="N511" s="29" t="s">
        <v>34</v>
      </c>
      <c r="O511" s="29" t="s">
        <v>34</v>
      </c>
      <c r="P511" s="29" t="s">
        <v>34</v>
      </c>
      <c r="Q511" s="29" t="s">
        <v>34</v>
      </c>
      <c r="U511" s="32"/>
      <c r="V511" s="30"/>
      <c r="W511" s="30"/>
    </row>
    <row r="512" spans="1:23" ht="26" x14ac:dyDescent="0.35">
      <c r="A512" s="33">
        <v>511</v>
      </c>
      <c r="B512" s="21" t="s">
        <v>8289</v>
      </c>
      <c r="C512" s="29" t="s">
        <v>8290</v>
      </c>
      <c r="D512" s="29" t="s">
        <v>8290</v>
      </c>
      <c r="E512" s="21" t="s">
        <v>8289</v>
      </c>
      <c r="F512" s="16"/>
      <c r="G512" s="7"/>
      <c r="H512" s="7"/>
      <c r="I512" s="7" t="s">
        <v>34</v>
      </c>
      <c r="J512" s="7"/>
      <c r="K512" s="7"/>
      <c r="L512" s="45"/>
      <c r="M512" s="30" t="s">
        <v>34</v>
      </c>
      <c r="N512" s="29" t="s">
        <v>34</v>
      </c>
      <c r="O512" s="29" t="s">
        <v>34</v>
      </c>
      <c r="P512" s="29" t="s">
        <v>34</v>
      </c>
      <c r="Q512" s="29" t="s">
        <v>34</v>
      </c>
      <c r="U512" s="32"/>
      <c r="V512" s="30"/>
      <c r="W512" s="30"/>
    </row>
    <row r="513" spans="1:23" x14ac:dyDescent="0.35">
      <c r="A513" s="33">
        <v>512</v>
      </c>
      <c r="B513" s="9" t="s">
        <v>8287</v>
      </c>
      <c r="C513" s="37" t="s">
        <v>8288</v>
      </c>
      <c r="D513" s="37" t="s">
        <v>8288</v>
      </c>
      <c r="E513" s="9" t="s">
        <v>8287</v>
      </c>
      <c r="F513" s="15"/>
      <c r="G513" s="10"/>
      <c r="H513" s="10"/>
      <c r="I513" s="7"/>
      <c r="J513" s="10"/>
      <c r="K513" s="10"/>
      <c r="L513" s="47"/>
      <c r="M513" s="32"/>
      <c r="U513" s="32"/>
      <c r="V513" s="30"/>
      <c r="W513" s="30"/>
    </row>
    <row r="514" spans="1:23" x14ac:dyDescent="0.35">
      <c r="A514" s="33">
        <v>513</v>
      </c>
      <c r="B514" s="18" t="s">
        <v>8280</v>
      </c>
      <c r="C514" s="35" t="s">
        <v>8286</v>
      </c>
      <c r="D514" s="35" t="s">
        <v>8286</v>
      </c>
      <c r="E514" s="18" t="s">
        <v>8280</v>
      </c>
      <c r="F514" s="20"/>
      <c r="G514" s="19"/>
      <c r="H514" s="19"/>
      <c r="I514" s="7"/>
      <c r="J514" s="19"/>
      <c r="K514" s="19"/>
      <c r="L514" s="46"/>
      <c r="M514" s="32"/>
      <c r="U514" s="32"/>
      <c r="V514" s="30"/>
      <c r="W514" s="30"/>
    </row>
    <row r="515" spans="1:23" ht="52" x14ac:dyDescent="0.35">
      <c r="A515" s="33">
        <v>514</v>
      </c>
      <c r="B515" s="21" t="s">
        <v>8284</v>
      </c>
      <c r="C515" s="29" t="s">
        <v>8285</v>
      </c>
      <c r="D515" s="29" t="s">
        <v>8285</v>
      </c>
      <c r="E515" s="21" t="s">
        <v>8284</v>
      </c>
      <c r="F515" s="16"/>
      <c r="G515" s="7"/>
      <c r="H515" s="7"/>
      <c r="I515" s="7" t="s">
        <v>34</v>
      </c>
      <c r="J515" s="7"/>
      <c r="K515" s="7"/>
      <c r="L515" s="45"/>
      <c r="M515" s="30" t="s">
        <v>34</v>
      </c>
      <c r="N515" s="29" t="s">
        <v>34</v>
      </c>
      <c r="O515" s="29" t="s">
        <v>34</v>
      </c>
      <c r="P515" s="29" t="s">
        <v>34</v>
      </c>
      <c r="Q515" s="29" t="s">
        <v>34</v>
      </c>
      <c r="R515" s="29" t="s">
        <v>34</v>
      </c>
      <c r="S515" s="29" t="s">
        <v>34</v>
      </c>
      <c r="T515" s="29">
        <v>3</v>
      </c>
      <c r="U515" s="32"/>
      <c r="V515" s="30"/>
      <c r="W515" s="30"/>
    </row>
    <row r="516" spans="1:23" x14ac:dyDescent="0.35">
      <c r="A516" s="33">
        <v>515</v>
      </c>
      <c r="B516" s="9" t="s">
        <v>8282</v>
      </c>
      <c r="C516" s="37" t="s">
        <v>8283</v>
      </c>
      <c r="D516" s="37" t="s">
        <v>8283</v>
      </c>
      <c r="E516" s="9" t="s">
        <v>8282</v>
      </c>
      <c r="F516" s="15"/>
      <c r="G516" s="10"/>
      <c r="H516" s="10"/>
      <c r="I516" s="7"/>
      <c r="J516" s="10"/>
      <c r="K516" s="10"/>
      <c r="L516" s="47"/>
      <c r="M516" s="32"/>
      <c r="U516" s="32"/>
      <c r="V516" s="30"/>
      <c r="W516" s="30"/>
    </row>
    <row r="517" spans="1:23" x14ac:dyDescent="0.35">
      <c r="A517" s="33">
        <v>516</v>
      </c>
      <c r="B517" s="18" t="s">
        <v>8280</v>
      </c>
      <c r="C517" s="35" t="s">
        <v>8281</v>
      </c>
      <c r="D517" s="35" t="s">
        <v>8281</v>
      </c>
      <c r="E517" s="18" t="s">
        <v>8280</v>
      </c>
      <c r="F517" s="20"/>
      <c r="G517" s="19"/>
      <c r="H517" s="19"/>
      <c r="I517" s="7"/>
      <c r="J517" s="19"/>
      <c r="K517" s="19"/>
      <c r="L517" s="46"/>
      <c r="M517" s="32"/>
      <c r="U517" s="32"/>
      <c r="V517" s="30"/>
      <c r="W517" s="30"/>
    </row>
    <row r="518" spans="1:23" x14ac:dyDescent="0.35">
      <c r="A518" s="33">
        <v>517</v>
      </c>
      <c r="B518" s="21" t="s">
        <v>8278</v>
      </c>
      <c r="C518" s="29" t="s">
        <v>8279</v>
      </c>
      <c r="D518" s="29" t="s">
        <v>8279</v>
      </c>
      <c r="E518" s="21" t="s">
        <v>8278</v>
      </c>
      <c r="F518" s="16"/>
      <c r="G518" s="7"/>
      <c r="H518" s="7"/>
      <c r="I518" s="7" t="s">
        <v>34</v>
      </c>
      <c r="J518" s="7"/>
      <c r="K518" s="7"/>
      <c r="L518" s="45"/>
      <c r="M518" s="30" t="s">
        <v>34</v>
      </c>
      <c r="N518" s="29" t="s">
        <v>34</v>
      </c>
      <c r="O518" s="29" t="s">
        <v>34</v>
      </c>
      <c r="P518" s="29" t="s">
        <v>34</v>
      </c>
      <c r="Q518" s="29" t="s">
        <v>34</v>
      </c>
      <c r="U518" s="32"/>
      <c r="V518" s="30"/>
      <c r="W518" s="30"/>
    </row>
    <row r="519" spans="1:23" ht="39" x14ac:dyDescent="0.35">
      <c r="A519" s="33">
        <v>518</v>
      </c>
      <c r="B519" s="21" t="s">
        <v>8276</v>
      </c>
      <c r="C519" s="29" t="s">
        <v>8277</v>
      </c>
      <c r="D519" s="29" t="s">
        <v>8277</v>
      </c>
      <c r="E519" s="21" t="s">
        <v>8276</v>
      </c>
      <c r="F519" s="16"/>
      <c r="G519" s="7"/>
      <c r="H519" s="7"/>
      <c r="I519" s="7" t="s">
        <v>34</v>
      </c>
      <c r="J519" s="7"/>
      <c r="K519" s="7"/>
      <c r="L519" s="45"/>
      <c r="M519" s="30" t="s">
        <v>34</v>
      </c>
      <c r="N519" s="29" t="s">
        <v>34</v>
      </c>
      <c r="O519" s="29" t="s">
        <v>34</v>
      </c>
      <c r="P519" s="29" t="s">
        <v>34</v>
      </c>
      <c r="Q519" s="29" t="s">
        <v>34</v>
      </c>
      <c r="U519" s="32"/>
      <c r="V519" s="30"/>
      <c r="W519" s="30"/>
    </row>
    <row r="520" spans="1:23" x14ac:dyDescent="0.35">
      <c r="A520" s="33">
        <v>519</v>
      </c>
      <c r="B520" s="9" t="s">
        <v>8274</v>
      </c>
      <c r="C520" s="37" t="s">
        <v>8275</v>
      </c>
      <c r="D520" s="37" t="s">
        <v>8275</v>
      </c>
      <c r="E520" s="9" t="s">
        <v>8274</v>
      </c>
      <c r="F520" s="15"/>
      <c r="G520" s="10"/>
      <c r="H520" s="10"/>
      <c r="I520" s="7"/>
      <c r="J520" s="10"/>
      <c r="K520" s="10"/>
      <c r="L520" s="47"/>
      <c r="M520" s="32"/>
      <c r="U520" s="32"/>
      <c r="V520" s="30"/>
      <c r="W520" s="30"/>
    </row>
    <row r="521" spans="1:23" ht="26" x14ac:dyDescent="0.35">
      <c r="A521" s="33">
        <v>520</v>
      </c>
      <c r="B521" s="18" t="s">
        <v>8272</v>
      </c>
      <c r="C521" s="35" t="s">
        <v>8273</v>
      </c>
      <c r="D521" s="35" t="s">
        <v>8273</v>
      </c>
      <c r="E521" s="18" t="s">
        <v>8272</v>
      </c>
      <c r="F521" s="20"/>
      <c r="G521" s="19"/>
      <c r="H521" s="19"/>
      <c r="I521" s="7"/>
      <c r="J521" s="19"/>
      <c r="K521" s="19"/>
      <c r="L521" s="46"/>
      <c r="M521" s="32"/>
      <c r="U521" s="32"/>
      <c r="V521" s="30"/>
      <c r="W521" s="30"/>
    </row>
    <row r="522" spans="1:23" ht="26" x14ac:dyDescent="0.35">
      <c r="A522" s="33">
        <v>521</v>
      </c>
      <c r="B522" s="21" t="s">
        <v>8270</v>
      </c>
      <c r="C522" s="29" t="s">
        <v>8271</v>
      </c>
      <c r="D522" s="29" t="s">
        <v>8271</v>
      </c>
      <c r="E522" s="21" t="s">
        <v>8270</v>
      </c>
      <c r="F522" s="16"/>
      <c r="G522" s="7"/>
      <c r="H522" s="7"/>
      <c r="I522" s="7" t="s">
        <v>34</v>
      </c>
      <c r="J522" s="7"/>
      <c r="K522" s="7"/>
      <c r="L522" s="45"/>
      <c r="M522" s="30" t="s">
        <v>34</v>
      </c>
      <c r="N522" s="29" t="s">
        <v>34</v>
      </c>
      <c r="O522" s="29" t="s">
        <v>34</v>
      </c>
      <c r="P522" s="29" t="s">
        <v>34</v>
      </c>
      <c r="Q522" s="29" t="s">
        <v>34</v>
      </c>
      <c r="R522" s="29" t="s">
        <v>34</v>
      </c>
      <c r="S522" s="29" t="s">
        <v>34</v>
      </c>
      <c r="T522" s="29">
        <v>3</v>
      </c>
      <c r="U522" s="32"/>
      <c r="V522" s="30"/>
      <c r="W522" s="30"/>
    </row>
    <row r="523" spans="1:23" ht="26" x14ac:dyDescent="0.35">
      <c r="A523" s="33">
        <v>522</v>
      </c>
      <c r="B523" s="18" t="s">
        <v>8268</v>
      </c>
      <c r="C523" s="35" t="s">
        <v>8269</v>
      </c>
      <c r="D523" s="35" t="s">
        <v>8269</v>
      </c>
      <c r="E523" s="18" t="s">
        <v>8268</v>
      </c>
      <c r="F523" s="20"/>
      <c r="G523" s="19"/>
      <c r="H523" s="19"/>
      <c r="I523" s="7"/>
      <c r="J523" s="19"/>
      <c r="K523" s="19"/>
      <c r="L523" s="46"/>
      <c r="M523" s="32"/>
      <c r="U523" s="32"/>
      <c r="V523" s="30"/>
      <c r="W523" s="30"/>
    </row>
    <row r="524" spans="1:23" ht="26" x14ac:dyDescent="0.35">
      <c r="A524" s="33">
        <v>523</v>
      </c>
      <c r="B524" s="21" t="s">
        <v>8266</v>
      </c>
      <c r="C524" s="29" t="s">
        <v>8267</v>
      </c>
      <c r="D524" s="29" t="s">
        <v>8267</v>
      </c>
      <c r="E524" s="21" t="s">
        <v>8266</v>
      </c>
      <c r="F524" s="16"/>
      <c r="G524" s="7"/>
      <c r="H524" s="7"/>
      <c r="I524" s="7" t="s">
        <v>34</v>
      </c>
      <c r="J524" s="7"/>
      <c r="K524" s="7"/>
      <c r="L524" s="45"/>
      <c r="M524" s="30" t="s">
        <v>34</v>
      </c>
      <c r="N524" s="29" t="s">
        <v>34</v>
      </c>
      <c r="O524" s="29" t="s">
        <v>34</v>
      </c>
      <c r="P524" s="29" t="s">
        <v>34</v>
      </c>
      <c r="Q524" s="29" t="s">
        <v>34</v>
      </c>
      <c r="R524" s="29" t="s">
        <v>34</v>
      </c>
      <c r="S524" s="29" t="s">
        <v>34</v>
      </c>
      <c r="T524" s="29">
        <v>3</v>
      </c>
      <c r="U524" s="32"/>
      <c r="V524" s="30"/>
      <c r="W524" s="30"/>
    </row>
    <row r="525" spans="1:23" ht="26" x14ac:dyDescent="0.35">
      <c r="A525" s="33">
        <v>524</v>
      </c>
      <c r="B525" s="21" t="s">
        <v>8264</v>
      </c>
      <c r="C525" s="29" t="s">
        <v>8265</v>
      </c>
      <c r="D525" s="29" t="s">
        <v>8265</v>
      </c>
      <c r="E525" s="21" t="s">
        <v>8264</v>
      </c>
      <c r="F525" s="16"/>
      <c r="G525" s="7"/>
      <c r="H525" s="7"/>
      <c r="I525" s="7" t="s">
        <v>34</v>
      </c>
      <c r="J525" s="7"/>
      <c r="K525" s="7"/>
      <c r="L525" s="45"/>
      <c r="M525" s="30" t="s">
        <v>34</v>
      </c>
      <c r="N525" s="29" t="s">
        <v>34</v>
      </c>
      <c r="O525" s="29" t="s">
        <v>34</v>
      </c>
      <c r="P525" s="29" t="s">
        <v>34</v>
      </c>
      <c r="Q525" s="29" t="s">
        <v>34</v>
      </c>
      <c r="R525" s="29" t="s">
        <v>34</v>
      </c>
      <c r="S525" s="29" t="s">
        <v>34</v>
      </c>
      <c r="T525" s="29">
        <v>3</v>
      </c>
      <c r="U525" s="32"/>
      <c r="V525" s="30"/>
      <c r="W525" s="30"/>
    </row>
    <row r="526" spans="1:23" x14ac:dyDescent="0.35">
      <c r="A526" s="33">
        <v>525</v>
      </c>
      <c r="B526" s="21" t="s">
        <v>8262</v>
      </c>
      <c r="C526" s="29" t="s">
        <v>8263</v>
      </c>
      <c r="D526" s="29" t="s">
        <v>8263</v>
      </c>
      <c r="E526" s="21" t="s">
        <v>8262</v>
      </c>
      <c r="F526" s="16"/>
      <c r="G526" s="7"/>
      <c r="H526" s="7"/>
      <c r="I526" s="7" t="s">
        <v>34</v>
      </c>
      <c r="J526" s="7"/>
      <c r="K526" s="7"/>
      <c r="L526" s="45"/>
      <c r="M526" s="30" t="s">
        <v>34</v>
      </c>
      <c r="N526" s="29" t="s">
        <v>34</v>
      </c>
      <c r="O526" s="29" t="s">
        <v>34</v>
      </c>
      <c r="P526" s="29" t="s">
        <v>34</v>
      </c>
      <c r="Q526" s="29" t="s">
        <v>34</v>
      </c>
      <c r="R526" s="29" t="s">
        <v>34</v>
      </c>
      <c r="S526" s="29" t="s">
        <v>34</v>
      </c>
      <c r="T526" s="29">
        <v>3</v>
      </c>
      <c r="U526" s="32"/>
      <c r="V526" s="30"/>
      <c r="W526" s="30"/>
    </row>
    <row r="527" spans="1:23" x14ac:dyDescent="0.35">
      <c r="A527" s="33">
        <v>526</v>
      </c>
      <c r="B527" s="18" t="s">
        <v>8260</v>
      </c>
      <c r="C527" s="35" t="s">
        <v>8261</v>
      </c>
      <c r="D527" s="35" t="s">
        <v>8261</v>
      </c>
      <c r="E527" s="18" t="s">
        <v>8260</v>
      </c>
      <c r="F527" s="20"/>
      <c r="G527" s="19"/>
      <c r="H527" s="19"/>
      <c r="I527" s="7"/>
      <c r="J527" s="19"/>
      <c r="K527" s="19"/>
      <c r="L527" s="46"/>
      <c r="M527" s="32"/>
      <c r="U527" s="32"/>
      <c r="V527" s="30"/>
      <c r="W527" s="30"/>
    </row>
    <row r="528" spans="1:23" ht="26" x14ac:dyDescent="0.35">
      <c r="A528" s="33">
        <v>527</v>
      </c>
      <c r="B528" s="21" t="s">
        <v>8258</v>
      </c>
      <c r="C528" s="29" t="s">
        <v>8259</v>
      </c>
      <c r="D528" s="29" t="s">
        <v>8259</v>
      </c>
      <c r="E528" s="21" t="s">
        <v>8258</v>
      </c>
      <c r="F528" s="16"/>
      <c r="G528" s="7"/>
      <c r="H528" s="7"/>
      <c r="I528" s="7" t="s">
        <v>34</v>
      </c>
      <c r="J528" s="7"/>
      <c r="K528" s="7"/>
      <c r="L528" s="45"/>
      <c r="M528" s="30" t="s">
        <v>34</v>
      </c>
      <c r="N528" s="29" t="s">
        <v>34</v>
      </c>
      <c r="O528" s="29" t="s">
        <v>34</v>
      </c>
      <c r="P528" s="29" t="s">
        <v>34</v>
      </c>
      <c r="Q528" s="29" t="s">
        <v>34</v>
      </c>
      <c r="R528" s="29" t="s">
        <v>34</v>
      </c>
      <c r="S528" s="29" t="s">
        <v>34</v>
      </c>
      <c r="T528" s="29">
        <v>3</v>
      </c>
      <c r="U528" s="32"/>
      <c r="V528" s="30"/>
      <c r="W528" s="30"/>
    </row>
    <row r="529" spans="1:23" ht="26" x14ac:dyDescent="0.35">
      <c r="A529" s="33">
        <v>528</v>
      </c>
      <c r="B529" s="21" t="s">
        <v>8256</v>
      </c>
      <c r="C529" s="29" t="s">
        <v>8257</v>
      </c>
      <c r="D529" s="29" t="s">
        <v>8257</v>
      </c>
      <c r="E529" s="21" t="s">
        <v>8256</v>
      </c>
      <c r="F529" s="16"/>
      <c r="G529" s="7"/>
      <c r="H529" s="7"/>
      <c r="I529" s="7" t="s">
        <v>34</v>
      </c>
      <c r="J529" s="7"/>
      <c r="K529" s="7"/>
      <c r="L529" s="45"/>
      <c r="M529" s="30" t="s">
        <v>34</v>
      </c>
      <c r="N529" s="29" t="s">
        <v>34</v>
      </c>
      <c r="O529" s="29" t="s">
        <v>34</v>
      </c>
      <c r="P529" s="29" t="s">
        <v>34</v>
      </c>
      <c r="Q529" s="29" t="s">
        <v>34</v>
      </c>
      <c r="R529" s="29" t="s">
        <v>34</v>
      </c>
      <c r="S529" s="29" t="s">
        <v>34</v>
      </c>
      <c r="T529" s="29">
        <v>3</v>
      </c>
      <c r="U529" s="32"/>
      <c r="V529" s="30"/>
      <c r="W529" s="30"/>
    </row>
    <row r="530" spans="1:23" ht="26" x14ac:dyDescent="0.35">
      <c r="A530" s="33">
        <v>529</v>
      </c>
      <c r="B530" s="21" t="s">
        <v>8254</v>
      </c>
      <c r="C530" s="29" t="s">
        <v>8255</v>
      </c>
      <c r="D530" s="29" t="s">
        <v>8255</v>
      </c>
      <c r="E530" s="21" t="s">
        <v>8254</v>
      </c>
      <c r="F530" s="16"/>
      <c r="G530" s="7"/>
      <c r="H530" s="7"/>
      <c r="I530" s="7" t="s">
        <v>34</v>
      </c>
      <c r="J530" s="7"/>
      <c r="K530" s="7"/>
      <c r="L530" s="45"/>
      <c r="M530" s="30" t="s">
        <v>34</v>
      </c>
      <c r="N530" s="29" t="s">
        <v>34</v>
      </c>
      <c r="O530" s="29" t="s">
        <v>34</v>
      </c>
      <c r="P530" s="29" t="s">
        <v>34</v>
      </c>
      <c r="Q530" s="29" t="s">
        <v>34</v>
      </c>
      <c r="R530" s="29" t="s">
        <v>34</v>
      </c>
      <c r="S530" s="29" t="s">
        <v>34</v>
      </c>
      <c r="T530" s="29">
        <v>3</v>
      </c>
      <c r="U530" s="32"/>
      <c r="V530" s="30"/>
      <c r="W530" s="30"/>
    </row>
    <row r="531" spans="1:23" ht="91" x14ac:dyDescent="0.35">
      <c r="A531" s="33">
        <v>530</v>
      </c>
      <c r="B531" s="9" t="s">
        <v>8252</v>
      </c>
      <c r="C531" s="37" t="s">
        <v>8253</v>
      </c>
      <c r="D531" s="37" t="s">
        <v>8253</v>
      </c>
      <c r="E531" s="9" t="s">
        <v>8252</v>
      </c>
      <c r="F531" s="15"/>
      <c r="G531" s="10"/>
      <c r="H531" s="10"/>
      <c r="I531" s="7"/>
      <c r="J531" s="10"/>
      <c r="K531" s="10"/>
      <c r="L531" s="47"/>
      <c r="M531" s="32"/>
      <c r="U531" s="32"/>
      <c r="V531" s="16" t="s">
        <v>8251</v>
      </c>
      <c r="W531" s="30">
        <v>6</v>
      </c>
    </row>
    <row r="532" spans="1:23" ht="26" x14ac:dyDescent="0.35">
      <c r="A532" s="33">
        <v>531</v>
      </c>
      <c r="B532" s="18" t="s">
        <v>8249</v>
      </c>
      <c r="C532" s="35" t="s">
        <v>8250</v>
      </c>
      <c r="D532" s="35" t="s">
        <v>8250</v>
      </c>
      <c r="E532" s="18" t="s">
        <v>8249</v>
      </c>
      <c r="F532" s="20"/>
      <c r="G532" s="19"/>
      <c r="H532" s="19"/>
      <c r="I532" s="7"/>
      <c r="J532" s="19"/>
      <c r="K532" s="19"/>
      <c r="L532" s="46"/>
      <c r="M532" s="32"/>
      <c r="U532" s="32"/>
      <c r="V532" s="30"/>
      <c r="W532" s="30"/>
    </row>
    <row r="533" spans="1:23" ht="26" x14ac:dyDescent="0.35">
      <c r="A533" s="33">
        <v>532</v>
      </c>
      <c r="B533" s="21" t="s">
        <v>8247</v>
      </c>
      <c r="C533" s="29" t="s">
        <v>8248</v>
      </c>
      <c r="D533" s="29" t="s">
        <v>8248</v>
      </c>
      <c r="E533" s="21" t="s">
        <v>8247</v>
      </c>
      <c r="F533" s="16"/>
      <c r="G533" s="7"/>
      <c r="H533" s="7"/>
      <c r="I533" s="7" t="s">
        <v>34</v>
      </c>
      <c r="J533" s="7"/>
      <c r="K533" s="7"/>
      <c r="L533" s="45"/>
      <c r="M533" s="30" t="s">
        <v>34</v>
      </c>
      <c r="N533" s="29" t="s">
        <v>34</v>
      </c>
      <c r="O533" s="29" t="s">
        <v>34</v>
      </c>
      <c r="P533" s="29" t="s">
        <v>34</v>
      </c>
      <c r="Q533" s="29" t="s">
        <v>34</v>
      </c>
      <c r="R533" s="29" t="s">
        <v>34</v>
      </c>
      <c r="S533" s="29" t="s">
        <v>34</v>
      </c>
      <c r="T533" s="29">
        <v>3</v>
      </c>
      <c r="U533" s="32"/>
      <c r="V533" s="30"/>
      <c r="W533" s="30"/>
    </row>
    <row r="534" spans="1:23" ht="26" x14ac:dyDescent="0.35">
      <c r="A534" s="33">
        <v>533</v>
      </c>
      <c r="B534" s="21" t="s">
        <v>8245</v>
      </c>
      <c r="C534" s="29" t="s">
        <v>8246</v>
      </c>
      <c r="D534" s="29" t="s">
        <v>8246</v>
      </c>
      <c r="E534" s="21" t="s">
        <v>8245</v>
      </c>
      <c r="F534" s="16"/>
      <c r="G534" s="7"/>
      <c r="H534" s="7"/>
      <c r="I534" s="7" t="s">
        <v>34</v>
      </c>
      <c r="J534" s="7"/>
      <c r="K534" s="7"/>
      <c r="L534" s="45"/>
      <c r="M534" s="30" t="s">
        <v>34</v>
      </c>
      <c r="N534" s="29" t="s">
        <v>34</v>
      </c>
      <c r="O534" s="29" t="s">
        <v>34</v>
      </c>
      <c r="P534" s="29" t="s">
        <v>34</v>
      </c>
      <c r="Q534" s="29" t="s">
        <v>34</v>
      </c>
      <c r="R534" s="29" t="s">
        <v>34</v>
      </c>
      <c r="S534" s="29" t="s">
        <v>34</v>
      </c>
      <c r="T534" s="29">
        <v>3</v>
      </c>
      <c r="U534" s="32"/>
      <c r="V534" s="30"/>
      <c r="W534" s="30"/>
    </row>
    <row r="535" spans="1:23" ht="26" x14ac:dyDescent="0.35">
      <c r="A535" s="33">
        <v>534</v>
      </c>
      <c r="B535" s="21" t="s">
        <v>8243</v>
      </c>
      <c r="C535" s="29" t="s">
        <v>8244</v>
      </c>
      <c r="D535" s="29" t="s">
        <v>8244</v>
      </c>
      <c r="E535" s="21" t="s">
        <v>8243</v>
      </c>
      <c r="F535" s="16"/>
      <c r="G535" s="7"/>
      <c r="H535" s="7"/>
      <c r="I535" s="7" t="s">
        <v>34</v>
      </c>
      <c r="J535" s="7"/>
      <c r="K535" s="7"/>
      <c r="L535" s="45"/>
      <c r="M535" s="30" t="s">
        <v>34</v>
      </c>
      <c r="O535" s="29" t="s">
        <v>34</v>
      </c>
      <c r="P535" s="29" t="s">
        <v>34</v>
      </c>
      <c r="T535" s="29">
        <v>3</v>
      </c>
      <c r="U535" s="32"/>
      <c r="V535" s="30"/>
      <c r="W535" s="30"/>
    </row>
    <row r="536" spans="1:23" ht="39" x14ac:dyDescent="0.35">
      <c r="A536" s="33">
        <v>535</v>
      </c>
      <c r="B536" s="21" t="s">
        <v>8241</v>
      </c>
      <c r="C536" s="29" t="s">
        <v>8242</v>
      </c>
      <c r="D536" s="29" t="s">
        <v>8242</v>
      </c>
      <c r="E536" s="21" t="s">
        <v>8241</v>
      </c>
      <c r="F536" s="16"/>
      <c r="G536" s="7"/>
      <c r="H536" s="7"/>
      <c r="I536" s="7" t="s">
        <v>34</v>
      </c>
      <c r="J536" s="7"/>
      <c r="K536" s="7"/>
      <c r="L536" s="45"/>
      <c r="M536" s="30" t="s">
        <v>34</v>
      </c>
      <c r="N536" s="29" t="s">
        <v>34</v>
      </c>
      <c r="O536" s="29" t="s">
        <v>34</v>
      </c>
      <c r="P536" s="29" t="s">
        <v>34</v>
      </c>
      <c r="Q536" s="29" t="s">
        <v>34</v>
      </c>
      <c r="R536" s="29" t="s">
        <v>34</v>
      </c>
      <c r="S536" s="29" t="s">
        <v>34</v>
      </c>
      <c r="T536" s="29">
        <v>3</v>
      </c>
      <c r="U536" s="32"/>
      <c r="V536" s="30"/>
      <c r="W536" s="30"/>
    </row>
    <row r="537" spans="1:23" x14ac:dyDescent="0.35">
      <c r="A537" s="33">
        <v>536</v>
      </c>
      <c r="B537" s="18" t="s">
        <v>8239</v>
      </c>
      <c r="C537" s="35" t="s">
        <v>8240</v>
      </c>
      <c r="D537" s="35" t="s">
        <v>8240</v>
      </c>
      <c r="E537" s="18" t="s">
        <v>8239</v>
      </c>
      <c r="F537" s="20"/>
      <c r="G537" s="19"/>
      <c r="H537" s="19"/>
      <c r="I537" s="7"/>
      <c r="J537" s="19"/>
      <c r="K537" s="19"/>
      <c r="L537" s="46"/>
      <c r="M537" s="32"/>
      <c r="U537" s="32"/>
      <c r="V537" s="30"/>
      <c r="W537" s="30"/>
    </row>
    <row r="538" spans="1:23" ht="26" x14ac:dyDescent="0.35">
      <c r="A538" s="33">
        <v>537</v>
      </c>
      <c r="B538" s="21" t="s">
        <v>8237</v>
      </c>
      <c r="C538" s="29" t="s">
        <v>8238</v>
      </c>
      <c r="D538" s="29" t="s">
        <v>8238</v>
      </c>
      <c r="E538" s="21" t="s">
        <v>8237</v>
      </c>
      <c r="F538" s="16"/>
      <c r="G538" s="7"/>
      <c r="H538" s="7"/>
      <c r="I538" s="7" t="s">
        <v>34</v>
      </c>
      <c r="J538" s="7"/>
      <c r="K538" s="7"/>
      <c r="L538" s="45"/>
      <c r="M538" s="30" t="s">
        <v>34</v>
      </c>
      <c r="N538" s="29" t="s">
        <v>34</v>
      </c>
      <c r="O538" s="29" t="s">
        <v>34</v>
      </c>
      <c r="P538" s="29" t="s">
        <v>34</v>
      </c>
      <c r="Q538" s="29" t="s">
        <v>34</v>
      </c>
      <c r="R538" s="29" t="s">
        <v>34</v>
      </c>
      <c r="S538" s="29" t="s">
        <v>34</v>
      </c>
      <c r="T538" s="29">
        <v>3</v>
      </c>
      <c r="U538" s="32"/>
      <c r="V538" s="30"/>
      <c r="W538" s="30"/>
    </row>
    <row r="539" spans="1:23" ht="26" x14ac:dyDescent="0.35">
      <c r="A539" s="33">
        <v>538</v>
      </c>
      <c r="B539" s="21" t="s">
        <v>8235</v>
      </c>
      <c r="C539" s="29" t="s">
        <v>8236</v>
      </c>
      <c r="D539" s="29" t="s">
        <v>8236</v>
      </c>
      <c r="E539" s="21" t="s">
        <v>8235</v>
      </c>
      <c r="F539" s="16"/>
      <c r="G539" s="7"/>
      <c r="H539" s="7"/>
      <c r="I539" s="7" t="s">
        <v>34</v>
      </c>
      <c r="J539" s="7"/>
      <c r="K539" s="7"/>
      <c r="L539" s="45"/>
      <c r="M539" s="30" t="s">
        <v>34</v>
      </c>
      <c r="N539" s="29" t="s">
        <v>34</v>
      </c>
      <c r="O539" s="29" t="s">
        <v>34</v>
      </c>
      <c r="P539" s="29" t="s">
        <v>34</v>
      </c>
      <c r="Q539" s="29" t="s">
        <v>34</v>
      </c>
      <c r="U539" s="32"/>
      <c r="V539" s="30"/>
      <c r="W539" s="30"/>
    </row>
    <row r="540" spans="1:23" ht="26" x14ac:dyDescent="0.35">
      <c r="A540" s="33">
        <v>539</v>
      </c>
      <c r="B540" s="21" t="s">
        <v>8233</v>
      </c>
      <c r="C540" s="29" t="s">
        <v>8234</v>
      </c>
      <c r="D540" s="29" t="s">
        <v>8234</v>
      </c>
      <c r="E540" s="21" t="s">
        <v>8233</v>
      </c>
      <c r="F540" s="16"/>
      <c r="G540" s="7"/>
      <c r="H540" s="7"/>
      <c r="I540" s="7" t="s">
        <v>34</v>
      </c>
      <c r="J540" s="7"/>
      <c r="K540" s="7"/>
      <c r="L540" s="45"/>
      <c r="M540" s="30" t="s">
        <v>34</v>
      </c>
      <c r="N540" s="29" t="s">
        <v>34</v>
      </c>
      <c r="O540" s="29" t="s">
        <v>34</v>
      </c>
      <c r="P540" s="29" t="s">
        <v>34</v>
      </c>
      <c r="Q540" s="29" t="s">
        <v>34</v>
      </c>
      <c r="U540" s="32"/>
      <c r="V540" s="30"/>
      <c r="W540" s="30"/>
    </row>
    <row r="541" spans="1:23" ht="26" x14ac:dyDescent="0.35">
      <c r="A541" s="33">
        <v>540</v>
      </c>
      <c r="B541" s="21" t="s">
        <v>8231</v>
      </c>
      <c r="C541" s="29" t="s">
        <v>8232</v>
      </c>
      <c r="D541" s="29" t="s">
        <v>8232</v>
      </c>
      <c r="E541" s="21" t="s">
        <v>8231</v>
      </c>
      <c r="F541" s="16"/>
      <c r="G541" s="7"/>
      <c r="H541" s="7"/>
      <c r="I541" s="7" t="s">
        <v>34</v>
      </c>
      <c r="J541" s="7"/>
      <c r="K541" s="7"/>
      <c r="L541" s="45"/>
      <c r="M541" s="30" t="s">
        <v>34</v>
      </c>
      <c r="N541" s="29" t="s">
        <v>34</v>
      </c>
      <c r="O541" s="29" t="s">
        <v>34</v>
      </c>
      <c r="P541" s="29" t="s">
        <v>34</v>
      </c>
      <c r="Q541" s="29" t="s">
        <v>34</v>
      </c>
      <c r="R541" s="29" t="s">
        <v>34</v>
      </c>
      <c r="S541" s="29" t="s">
        <v>34</v>
      </c>
      <c r="T541" s="29">
        <v>3</v>
      </c>
      <c r="U541" s="32"/>
      <c r="V541" s="30"/>
      <c r="W541" s="30"/>
    </row>
    <row r="542" spans="1:23" ht="26" x14ac:dyDescent="0.35">
      <c r="A542" s="33">
        <v>541</v>
      </c>
      <c r="B542" s="21" t="s">
        <v>8229</v>
      </c>
      <c r="C542" s="29" t="s">
        <v>8230</v>
      </c>
      <c r="D542" s="29" t="s">
        <v>8230</v>
      </c>
      <c r="E542" s="21" t="s">
        <v>8229</v>
      </c>
      <c r="F542" s="16"/>
      <c r="G542" s="7"/>
      <c r="H542" s="7"/>
      <c r="I542" s="7" t="s">
        <v>34</v>
      </c>
      <c r="J542" s="7"/>
      <c r="K542" s="7"/>
      <c r="L542" s="45"/>
      <c r="M542" s="30" t="s">
        <v>34</v>
      </c>
      <c r="N542" s="29" t="s">
        <v>34</v>
      </c>
      <c r="O542" s="29" t="s">
        <v>34</v>
      </c>
      <c r="P542" s="29" t="s">
        <v>34</v>
      </c>
      <c r="Q542" s="29" t="s">
        <v>34</v>
      </c>
      <c r="R542" s="29" t="s">
        <v>34</v>
      </c>
      <c r="S542" s="29" t="s">
        <v>34</v>
      </c>
      <c r="T542" s="29">
        <v>3</v>
      </c>
      <c r="U542" s="32"/>
      <c r="V542" s="30"/>
      <c r="W542" s="30"/>
    </row>
    <row r="543" spans="1:23" ht="39" x14ac:dyDescent="0.35">
      <c r="A543" s="33">
        <v>542</v>
      </c>
      <c r="B543" s="21" t="s">
        <v>8227</v>
      </c>
      <c r="C543" s="29" t="s">
        <v>8228</v>
      </c>
      <c r="D543" s="29" t="s">
        <v>8228</v>
      </c>
      <c r="E543" s="21" t="s">
        <v>8227</v>
      </c>
      <c r="F543" s="16"/>
      <c r="G543" s="7"/>
      <c r="H543" s="7"/>
      <c r="I543" s="7" t="s">
        <v>34</v>
      </c>
      <c r="J543" s="7"/>
      <c r="K543" s="7"/>
      <c r="L543" s="45"/>
      <c r="M543" s="30" t="s">
        <v>34</v>
      </c>
      <c r="N543" s="29" t="s">
        <v>34</v>
      </c>
      <c r="O543" s="29" t="s">
        <v>34</v>
      </c>
      <c r="P543" s="29" t="s">
        <v>34</v>
      </c>
      <c r="Q543" s="29" t="s">
        <v>34</v>
      </c>
      <c r="R543" s="29" t="s">
        <v>34</v>
      </c>
      <c r="S543" s="29" t="s">
        <v>34</v>
      </c>
      <c r="T543" s="29">
        <v>3</v>
      </c>
      <c r="U543" s="32"/>
      <c r="V543" s="30"/>
      <c r="W543" s="30"/>
    </row>
    <row r="544" spans="1:23" x14ac:dyDescent="0.35">
      <c r="A544" s="33">
        <v>543</v>
      </c>
      <c r="B544" s="9" t="s">
        <v>8225</v>
      </c>
      <c r="C544" s="37" t="s">
        <v>8226</v>
      </c>
      <c r="D544" s="37" t="s">
        <v>8226</v>
      </c>
      <c r="E544" s="9" t="s">
        <v>8225</v>
      </c>
      <c r="F544" s="15"/>
      <c r="G544" s="10"/>
      <c r="H544" s="10"/>
      <c r="I544" s="7"/>
      <c r="J544" s="10"/>
      <c r="K544" s="10"/>
      <c r="L544" s="47"/>
      <c r="M544" s="32"/>
      <c r="U544" s="32"/>
      <c r="V544" s="30"/>
      <c r="W544" s="30"/>
    </row>
    <row r="545" spans="1:23" ht="143" x14ac:dyDescent="0.35">
      <c r="A545" s="33">
        <v>544</v>
      </c>
      <c r="B545" s="9" t="s">
        <v>8223</v>
      </c>
      <c r="C545" s="37" t="s">
        <v>8224</v>
      </c>
      <c r="D545" s="37" t="s">
        <v>8224</v>
      </c>
      <c r="E545" s="9" t="s">
        <v>8223</v>
      </c>
      <c r="F545" s="15"/>
      <c r="G545" s="10"/>
      <c r="H545" s="10"/>
      <c r="I545" s="7"/>
      <c r="J545" s="10"/>
      <c r="K545" s="10"/>
      <c r="L545" s="47"/>
      <c r="M545" s="32"/>
      <c r="U545" s="32"/>
      <c r="V545" s="16" t="s">
        <v>8222</v>
      </c>
      <c r="W545" s="30">
        <v>6</v>
      </c>
    </row>
    <row r="546" spans="1:23" x14ac:dyDescent="0.35">
      <c r="A546" s="33">
        <v>545</v>
      </c>
      <c r="B546" s="18" t="s">
        <v>8220</v>
      </c>
      <c r="C546" s="35" t="s">
        <v>8221</v>
      </c>
      <c r="D546" s="35" t="s">
        <v>8221</v>
      </c>
      <c r="E546" s="18" t="s">
        <v>8220</v>
      </c>
      <c r="F546" s="20"/>
      <c r="G546" s="19"/>
      <c r="H546" s="19"/>
      <c r="I546" s="7"/>
      <c r="J546" s="19"/>
      <c r="K546" s="19"/>
      <c r="L546" s="46"/>
      <c r="M546" s="32"/>
      <c r="U546" s="32"/>
      <c r="V546" s="30"/>
      <c r="W546" s="30"/>
    </row>
    <row r="547" spans="1:23" x14ac:dyDescent="0.35">
      <c r="A547" s="33">
        <v>546</v>
      </c>
      <c r="B547" s="21" t="s">
        <v>8218</v>
      </c>
      <c r="C547" s="29" t="s">
        <v>8219</v>
      </c>
      <c r="D547" s="29" t="s">
        <v>8219</v>
      </c>
      <c r="E547" s="21" t="s">
        <v>8218</v>
      </c>
      <c r="F547" s="16"/>
      <c r="G547" s="7"/>
      <c r="H547" s="7"/>
      <c r="I547" s="7" t="s">
        <v>34</v>
      </c>
      <c r="J547" s="7"/>
      <c r="K547" s="7"/>
      <c r="L547" s="45"/>
      <c r="M547" s="30" t="s">
        <v>34</v>
      </c>
      <c r="N547" s="29" t="s">
        <v>34</v>
      </c>
      <c r="O547" s="29" t="s">
        <v>34</v>
      </c>
      <c r="P547" s="29" t="s">
        <v>34</v>
      </c>
      <c r="Q547" s="29" t="s">
        <v>34</v>
      </c>
      <c r="R547" s="29" t="s">
        <v>34</v>
      </c>
      <c r="S547" s="29" t="s">
        <v>34</v>
      </c>
      <c r="U547" s="32"/>
      <c r="V547" s="30"/>
      <c r="W547" s="30"/>
    </row>
    <row r="548" spans="1:23" ht="26" x14ac:dyDescent="0.35">
      <c r="A548" s="33">
        <v>547</v>
      </c>
      <c r="B548" s="21" t="s">
        <v>8216</v>
      </c>
      <c r="C548" s="29" t="s">
        <v>8217</v>
      </c>
      <c r="D548" s="29" t="s">
        <v>8217</v>
      </c>
      <c r="E548" s="21" t="s">
        <v>8216</v>
      </c>
      <c r="F548" s="16"/>
      <c r="G548" s="7"/>
      <c r="H548" s="7"/>
      <c r="I548" s="7" t="s">
        <v>34</v>
      </c>
      <c r="J548" s="7"/>
      <c r="K548" s="7"/>
      <c r="L548" s="45"/>
      <c r="M548" s="30" t="s">
        <v>34</v>
      </c>
      <c r="N548" s="29" t="s">
        <v>34</v>
      </c>
      <c r="O548" s="29" t="s">
        <v>34</v>
      </c>
      <c r="P548" s="29" t="s">
        <v>34</v>
      </c>
      <c r="Q548" s="29" t="s">
        <v>34</v>
      </c>
      <c r="R548" s="29" t="s">
        <v>34</v>
      </c>
      <c r="S548" s="29" t="s">
        <v>34</v>
      </c>
      <c r="U548" s="32"/>
      <c r="V548" s="30"/>
      <c r="W548" s="30"/>
    </row>
    <row r="549" spans="1:23" x14ac:dyDescent="0.35">
      <c r="A549" s="33">
        <v>548</v>
      </c>
      <c r="B549" s="21" t="s">
        <v>8214</v>
      </c>
      <c r="C549" s="29" t="s">
        <v>8215</v>
      </c>
      <c r="D549" s="29" t="s">
        <v>8215</v>
      </c>
      <c r="E549" s="21" t="s">
        <v>8214</v>
      </c>
      <c r="F549" s="16"/>
      <c r="G549" s="7"/>
      <c r="H549" s="7"/>
      <c r="I549" s="7" t="s">
        <v>34</v>
      </c>
      <c r="J549" s="7"/>
      <c r="K549" s="7"/>
      <c r="L549" s="45"/>
      <c r="M549" s="30" t="s">
        <v>34</v>
      </c>
      <c r="N549" s="29" t="s">
        <v>34</v>
      </c>
      <c r="O549" s="29" t="s">
        <v>34</v>
      </c>
      <c r="P549" s="29" t="s">
        <v>34</v>
      </c>
      <c r="Q549" s="29" t="s">
        <v>34</v>
      </c>
      <c r="R549" s="29" t="s">
        <v>34</v>
      </c>
      <c r="S549" s="29" t="s">
        <v>34</v>
      </c>
      <c r="U549" s="30">
        <v>2</v>
      </c>
      <c r="V549" s="30"/>
      <c r="W549" s="30"/>
    </row>
    <row r="550" spans="1:23" ht="26" x14ac:dyDescent="0.35">
      <c r="A550" s="33">
        <v>549</v>
      </c>
      <c r="B550" s="21" t="s">
        <v>8212</v>
      </c>
      <c r="C550" s="29" t="s">
        <v>8213</v>
      </c>
      <c r="D550" s="29" t="s">
        <v>8213</v>
      </c>
      <c r="E550" s="21" t="s">
        <v>8212</v>
      </c>
      <c r="F550" s="16"/>
      <c r="G550" s="7"/>
      <c r="H550" s="7"/>
      <c r="I550" s="7" t="s">
        <v>34</v>
      </c>
      <c r="J550" s="7"/>
      <c r="K550" s="7"/>
      <c r="L550" s="45"/>
      <c r="M550" s="30" t="s">
        <v>34</v>
      </c>
      <c r="N550" s="29" t="s">
        <v>34</v>
      </c>
      <c r="O550" s="29" t="s">
        <v>34</v>
      </c>
      <c r="P550" s="29" t="s">
        <v>34</v>
      </c>
      <c r="Q550" s="29" t="s">
        <v>34</v>
      </c>
      <c r="R550" s="29" t="s">
        <v>34</v>
      </c>
      <c r="S550" s="29" t="s">
        <v>34</v>
      </c>
      <c r="U550" s="30">
        <v>2</v>
      </c>
      <c r="V550" s="30"/>
      <c r="W550" s="30"/>
    </row>
    <row r="551" spans="1:23" x14ac:dyDescent="0.35">
      <c r="A551" s="33">
        <v>550</v>
      </c>
      <c r="B551" s="21" t="s">
        <v>8210</v>
      </c>
      <c r="C551" s="29" t="s">
        <v>8211</v>
      </c>
      <c r="D551" s="29" t="s">
        <v>8211</v>
      </c>
      <c r="E551" s="21" t="s">
        <v>8210</v>
      </c>
      <c r="F551" s="16"/>
      <c r="G551" s="7"/>
      <c r="H551" s="7"/>
      <c r="I551" s="7" t="s">
        <v>34</v>
      </c>
      <c r="J551" s="7"/>
      <c r="K551" s="7"/>
      <c r="L551" s="45"/>
      <c r="M551" s="30" t="s">
        <v>34</v>
      </c>
      <c r="N551" s="29" t="s">
        <v>34</v>
      </c>
      <c r="O551" s="29" t="s">
        <v>34</v>
      </c>
      <c r="P551" s="29" t="s">
        <v>34</v>
      </c>
      <c r="Q551" s="29" t="s">
        <v>34</v>
      </c>
      <c r="R551" s="29" t="s">
        <v>34</v>
      </c>
      <c r="S551" s="29" t="s">
        <v>34</v>
      </c>
      <c r="U551" s="32"/>
      <c r="V551" s="30"/>
      <c r="W551" s="30"/>
    </row>
    <row r="552" spans="1:23" x14ac:dyDescent="0.35">
      <c r="A552" s="33">
        <v>551</v>
      </c>
      <c r="B552" s="21" t="s">
        <v>8208</v>
      </c>
      <c r="C552" s="29" t="s">
        <v>8209</v>
      </c>
      <c r="D552" s="29" t="s">
        <v>8209</v>
      </c>
      <c r="E552" s="21" t="s">
        <v>8208</v>
      </c>
      <c r="F552" s="16"/>
      <c r="G552" s="7"/>
      <c r="H552" s="7"/>
      <c r="I552" s="7" t="s">
        <v>34</v>
      </c>
      <c r="J552" s="7"/>
      <c r="K552" s="7"/>
      <c r="L552" s="45"/>
      <c r="M552" s="30" t="s">
        <v>34</v>
      </c>
      <c r="N552" s="29" t="s">
        <v>34</v>
      </c>
      <c r="O552" s="29" t="s">
        <v>34</v>
      </c>
      <c r="P552" s="29" t="s">
        <v>34</v>
      </c>
      <c r="Q552" s="29" t="s">
        <v>34</v>
      </c>
      <c r="R552" s="29" t="s">
        <v>34</v>
      </c>
      <c r="S552" s="29" t="s">
        <v>34</v>
      </c>
      <c r="T552" s="29">
        <v>2</v>
      </c>
      <c r="U552" s="32"/>
      <c r="V552" s="30"/>
      <c r="W552" s="30"/>
    </row>
    <row r="553" spans="1:23" x14ac:dyDescent="0.35">
      <c r="A553" s="33">
        <v>552</v>
      </c>
      <c r="B553" s="21" t="s">
        <v>8206</v>
      </c>
      <c r="C553" s="29" t="s">
        <v>8207</v>
      </c>
      <c r="D553" s="29" t="s">
        <v>8207</v>
      </c>
      <c r="E553" s="21" t="s">
        <v>8206</v>
      </c>
      <c r="F553" s="16"/>
      <c r="G553" s="7"/>
      <c r="H553" s="7"/>
      <c r="I553" s="7" t="s">
        <v>34</v>
      </c>
      <c r="J553" s="7"/>
      <c r="K553" s="7"/>
      <c r="L553" s="45"/>
      <c r="M553" s="30" t="s">
        <v>34</v>
      </c>
      <c r="N553" s="29" t="s">
        <v>34</v>
      </c>
      <c r="O553" s="29" t="s">
        <v>34</v>
      </c>
      <c r="P553" s="29" t="s">
        <v>34</v>
      </c>
      <c r="Q553" s="29" t="s">
        <v>34</v>
      </c>
      <c r="R553" s="29" t="s">
        <v>34</v>
      </c>
      <c r="S553" s="29" t="s">
        <v>34</v>
      </c>
      <c r="U553" s="30">
        <v>2</v>
      </c>
      <c r="V553" s="30"/>
      <c r="W553" s="30"/>
    </row>
    <row r="554" spans="1:23" x14ac:dyDescent="0.35">
      <c r="A554" s="33">
        <v>553</v>
      </c>
      <c r="B554" s="21" t="s">
        <v>8204</v>
      </c>
      <c r="C554" s="29" t="s">
        <v>8205</v>
      </c>
      <c r="D554" s="29" t="s">
        <v>8205</v>
      </c>
      <c r="E554" s="21" t="s">
        <v>8204</v>
      </c>
      <c r="F554" s="16"/>
      <c r="G554" s="7"/>
      <c r="H554" s="7"/>
      <c r="I554" s="7" t="s">
        <v>34</v>
      </c>
      <c r="J554" s="7"/>
      <c r="K554" s="7"/>
      <c r="L554" s="45"/>
      <c r="M554" s="30" t="s">
        <v>34</v>
      </c>
      <c r="N554" s="29" t="s">
        <v>34</v>
      </c>
      <c r="O554" s="29" t="s">
        <v>34</v>
      </c>
      <c r="P554" s="29" t="s">
        <v>34</v>
      </c>
      <c r="Q554" s="29" t="s">
        <v>34</v>
      </c>
      <c r="R554" s="29" t="s">
        <v>34</v>
      </c>
      <c r="S554" s="29" t="s">
        <v>34</v>
      </c>
      <c r="T554" s="29">
        <v>2</v>
      </c>
      <c r="U554" s="32"/>
      <c r="V554" s="30"/>
      <c r="W554" s="30"/>
    </row>
    <row r="555" spans="1:23" ht="26" x14ac:dyDescent="0.35">
      <c r="A555" s="33">
        <v>554</v>
      </c>
      <c r="B555" s="21" t="s">
        <v>8202</v>
      </c>
      <c r="C555" s="29" t="s">
        <v>8203</v>
      </c>
      <c r="D555" s="29" t="s">
        <v>8203</v>
      </c>
      <c r="E555" s="21" t="s">
        <v>8202</v>
      </c>
      <c r="F555" s="16"/>
      <c r="G555" s="7"/>
      <c r="H555" s="7"/>
      <c r="I555" s="7" t="s">
        <v>34</v>
      </c>
      <c r="J555" s="7"/>
      <c r="K555" s="7"/>
      <c r="L555" s="45"/>
      <c r="M555" s="30" t="s">
        <v>34</v>
      </c>
      <c r="N555" s="29" t="s">
        <v>34</v>
      </c>
      <c r="O555" s="29" t="s">
        <v>34</v>
      </c>
      <c r="P555" s="29" t="s">
        <v>34</v>
      </c>
      <c r="Q555" s="29" t="s">
        <v>34</v>
      </c>
      <c r="R555" s="29" t="s">
        <v>34</v>
      </c>
      <c r="S555" s="29" t="s">
        <v>34</v>
      </c>
      <c r="T555" s="29">
        <v>2</v>
      </c>
      <c r="U555" s="32"/>
      <c r="V555" s="30"/>
      <c r="W555" s="30"/>
    </row>
    <row r="556" spans="1:23" ht="26" x14ac:dyDescent="0.35">
      <c r="A556" s="33">
        <v>555</v>
      </c>
      <c r="B556" s="21" t="s">
        <v>8200</v>
      </c>
      <c r="C556" s="29" t="s">
        <v>8201</v>
      </c>
      <c r="D556" s="29" t="s">
        <v>8201</v>
      </c>
      <c r="E556" s="21" t="s">
        <v>8200</v>
      </c>
      <c r="F556" s="16"/>
      <c r="G556" s="7"/>
      <c r="H556" s="7"/>
      <c r="I556" s="7" t="s">
        <v>34</v>
      </c>
      <c r="J556" s="7"/>
      <c r="K556" s="7"/>
      <c r="L556" s="45"/>
      <c r="M556" s="30" t="s">
        <v>34</v>
      </c>
      <c r="N556" s="29" t="s">
        <v>34</v>
      </c>
      <c r="O556" s="29" t="s">
        <v>34</v>
      </c>
      <c r="P556" s="29" t="s">
        <v>34</v>
      </c>
      <c r="Q556" s="29" t="s">
        <v>34</v>
      </c>
      <c r="R556" s="29" t="s">
        <v>34</v>
      </c>
      <c r="S556" s="29" t="s">
        <v>34</v>
      </c>
      <c r="T556" s="29">
        <v>2</v>
      </c>
      <c r="U556" s="32"/>
      <c r="V556" s="30"/>
      <c r="W556" s="30"/>
    </row>
    <row r="557" spans="1:23" x14ac:dyDescent="0.35">
      <c r="A557" s="33">
        <v>556</v>
      </c>
      <c r="B557" s="21" t="s">
        <v>8198</v>
      </c>
      <c r="C557" s="29" t="s">
        <v>8199</v>
      </c>
      <c r="D557" s="29" t="s">
        <v>8199</v>
      </c>
      <c r="E557" s="21" t="s">
        <v>8198</v>
      </c>
      <c r="F557" s="16"/>
      <c r="G557" s="7"/>
      <c r="H557" s="7"/>
      <c r="I557" s="7" t="s">
        <v>34</v>
      </c>
      <c r="J557" s="7"/>
      <c r="K557" s="7"/>
      <c r="L557" s="45"/>
      <c r="M557" s="30" t="s">
        <v>34</v>
      </c>
      <c r="N557" s="29" t="s">
        <v>34</v>
      </c>
      <c r="O557" s="29" t="s">
        <v>34</v>
      </c>
      <c r="P557" s="29" t="s">
        <v>34</v>
      </c>
      <c r="Q557" s="29" t="s">
        <v>34</v>
      </c>
      <c r="R557" s="29" t="s">
        <v>34</v>
      </c>
      <c r="S557" s="29" t="s">
        <v>34</v>
      </c>
      <c r="U557" s="30">
        <v>2</v>
      </c>
      <c r="V557" s="30"/>
      <c r="W557" s="30"/>
    </row>
    <row r="558" spans="1:23" ht="26" x14ac:dyDescent="0.35">
      <c r="A558" s="33">
        <v>557</v>
      </c>
      <c r="B558" s="21" t="s">
        <v>8196</v>
      </c>
      <c r="C558" s="29" t="s">
        <v>8197</v>
      </c>
      <c r="D558" s="29" t="s">
        <v>8197</v>
      </c>
      <c r="E558" s="21" t="s">
        <v>8196</v>
      </c>
      <c r="F558" s="16"/>
      <c r="G558" s="7"/>
      <c r="H558" s="7"/>
      <c r="I558" s="7" t="s">
        <v>34</v>
      </c>
      <c r="J558" s="7"/>
      <c r="K558" s="7"/>
      <c r="L558" s="45"/>
      <c r="M558" s="30" t="s">
        <v>34</v>
      </c>
      <c r="N558" s="29" t="s">
        <v>34</v>
      </c>
      <c r="O558" s="29" t="s">
        <v>34</v>
      </c>
      <c r="P558" s="29" t="s">
        <v>34</v>
      </c>
      <c r="Q558" s="29" t="s">
        <v>34</v>
      </c>
      <c r="R558" s="29" t="s">
        <v>34</v>
      </c>
      <c r="S558" s="29" t="s">
        <v>34</v>
      </c>
      <c r="T558" s="29">
        <v>2</v>
      </c>
      <c r="U558" s="32"/>
      <c r="V558" s="30"/>
      <c r="W558" s="30"/>
    </row>
    <row r="559" spans="1:23" ht="26" x14ac:dyDescent="0.35">
      <c r="A559" s="33">
        <v>558</v>
      </c>
      <c r="B559" s="21" t="s">
        <v>8194</v>
      </c>
      <c r="C559" s="29" t="s">
        <v>8195</v>
      </c>
      <c r="D559" s="29" t="s">
        <v>8195</v>
      </c>
      <c r="E559" s="21" t="s">
        <v>8194</v>
      </c>
      <c r="F559" s="16"/>
      <c r="G559" s="7"/>
      <c r="H559" s="7"/>
      <c r="I559" s="7" t="s">
        <v>34</v>
      </c>
      <c r="J559" s="7"/>
      <c r="K559" s="7"/>
      <c r="L559" s="45"/>
      <c r="M559" s="30" t="s">
        <v>34</v>
      </c>
      <c r="N559" s="29" t="s">
        <v>34</v>
      </c>
      <c r="O559" s="29" t="s">
        <v>34</v>
      </c>
      <c r="P559" s="29" t="s">
        <v>34</v>
      </c>
      <c r="Q559" s="29" t="s">
        <v>34</v>
      </c>
      <c r="R559" s="29" t="s">
        <v>34</v>
      </c>
      <c r="S559" s="29" t="s">
        <v>34</v>
      </c>
      <c r="T559" s="29">
        <v>2</v>
      </c>
      <c r="U559" s="32"/>
      <c r="V559" s="30"/>
      <c r="W559" s="30"/>
    </row>
    <row r="560" spans="1:23" ht="26" x14ac:dyDescent="0.35">
      <c r="A560" s="33">
        <v>559</v>
      </c>
      <c r="B560" s="21" t="s">
        <v>8192</v>
      </c>
      <c r="C560" s="29" t="s">
        <v>8193</v>
      </c>
      <c r="D560" s="29" t="s">
        <v>8193</v>
      </c>
      <c r="E560" s="21" t="s">
        <v>8192</v>
      </c>
      <c r="F560" s="16"/>
      <c r="G560" s="7"/>
      <c r="H560" s="7"/>
      <c r="I560" s="7" t="s">
        <v>34</v>
      </c>
      <c r="J560" s="7"/>
      <c r="K560" s="7"/>
      <c r="L560" s="45"/>
      <c r="M560" s="30" t="s">
        <v>34</v>
      </c>
      <c r="N560" s="29" t="s">
        <v>34</v>
      </c>
      <c r="O560" s="29" t="s">
        <v>34</v>
      </c>
      <c r="P560" s="29" t="s">
        <v>34</v>
      </c>
      <c r="Q560" s="29" t="s">
        <v>34</v>
      </c>
      <c r="R560" s="29" t="s">
        <v>34</v>
      </c>
      <c r="U560" s="32"/>
      <c r="V560" s="30"/>
      <c r="W560" s="30"/>
    </row>
    <row r="561" spans="1:23" ht="39" x14ac:dyDescent="0.35">
      <c r="A561" s="33">
        <v>560</v>
      </c>
      <c r="B561" s="21" t="s">
        <v>8190</v>
      </c>
      <c r="C561" s="29" t="s">
        <v>8191</v>
      </c>
      <c r="D561" s="29" t="s">
        <v>8191</v>
      </c>
      <c r="E561" s="21" t="s">
        <v>8190</v>
      </c>
      <c r="F561" s="16"/>
      <c r="G561" s="7"/>
      <c r="H561" s="7"/>
      <c r="I561" s="7" t="s">
        <v>34</v>
      </c>
      <c r="J561" s="7"/>
      <c r="K561" s="7"/>
      <c r="L561" s="45"/>
      <c r="M561" s="30" t="s">
        <v>34</v>
      </c>
      <c r="N561" s="29" t="s">
        <v>34</v>
      </c>
      <c r="O561" s="29" t="s">
        <v>34</v>
      </c>
      <c r="P561" s="29" t="s">
        <v>34</v>
      </c>
      <c r="Q561" s="29" t="s">
        <v>34</v>
      </c>
      <c r="R561" s="29" t="s">
        <v>34</v>
      </c>
      <c r="U561" s="32"/>
      <c r="V561" s="30"/>
      <c r="W561" s="30"/>
    </row>
    <row r="562" spans="1:23" ht="26" x14ac:dyDescent="0.35">
      <c r="A562" s="33">
        <v>561</v>
      </c>
      <c r="B562" s="21" t="s">
        <v>8188</v>
      </c>
      <c r="C562" s="29" t="s">
        <v>8189</v>
      </c>
      <c r="D562" s="29" t="s">
        <v>8189</v>
      </c>
      <c r="E562" s="21" t="s">
        <v>8188</v>
      </c>
      <c r="F562" s="16"/>
      <c r="G562" s="7"/>
      <c r="H562" s="7"/>
      <c r="I562" s="7" t="s">
        <v>34</v>
      </c>
      <c r="J562" s="7"/>
      <c r="K562" s="7"/>
      <c r="L562" s="45"/>
      <c r="M562" s="30" t="s">
        <v>34</v>
      </c>
      <c r="N562" s="29" t="s">
        <v>34</v>
      </c>
      <c r="O562" s="29" t="s">
        <v>34</v>
      </c>
      <c r="P562" s="29" t="s">
        <v>34</v>
      </c>
      <c r="Q562" s="29" t="s">
        <v>34</v>
      </c>
      <c r="R562" s="29" t="s">
        <v>34</v>
      </c>
      <c r="S562" s="29" t="s">
        <v>34</v>
      </c>
      <c r="T562" s="29">
        <v>2</v>
      </c>
      <c r="U562" s="32"/>
      <c r="V562" s="30"/>
      <c r="W562" s="30"/>
    </row>
    <row r="563" spans="1:23" x14ac:dyDescent="0.35">
      <c r="A563" s="33">
        <v>562</v>
      </c>
      <c r="B563" s="21" t="s">
        <v>8186</v>
      </c>
      <c r="C563" s="29" t="s">
        <v>8187</v>
      </c>
      <c r="D563" s="29" t="s">
        <v>8187</v>
      </c>
      <c r="E563" s="21" t="s">
        <v>8186</v>
      </c>
      <c r="F563" s="16"/>
      <c r="G563" s="7"/>
      <c r="H563" s="7"/>
      <c r="I563" s="7" t="s">
        <v>34</v>
      </c>
      <c r="J563" s="7"/>
      <c r="K563" s="7"/>
      <c r="L563" s="45"/>
      <c r="M563" s="30" t="s">
        <v>34</v>
      </c>
      <c r="N563" s="29" t="s">
        <v>34</v>
      </c>
      <c r="O563" s="29" t="s">
        <v>34</v>
      </c>
      <c r="P563" s="29" t="s">
        <v>34</v>
      </c>
      <c r="Q563" s="29" t="s">
        <v>34</v>
      </c>
      <c r="R563" s="29" t="s">
        <v>34</v>
      </c>
      <c r="S563" s="29" t="s">
        <v>34</v>
      </c>
      <c r="U563" s="30">
        <v>2</v>
      </c>
      <c r="V563" s="30"/>
      <c r="W563" s="30"/>
    </row>
    <row r="564" spans="1:23" x14ac:dyDescent="0.35">
      <c r="A564" s="33">
        <v>563</v>
      </c>
      <c r="B564" s="21" t="s">
        <v>8184</v>
      </c>
      <c r="C564" s="29" t="s">
        <v>8185</v>
      </c>
      <c r="D564" s="29" t="s">
        <v>8185</v>
      </c>
      <c r="E564" s="21" t="s">
        <v>8184</v>
      </c>
      <c r="F564" s="16"/>
      <c r="G564" s="7"/>
      <c r="H564" s="7"/>
      <c r="I564" s="7" t="s">
        <v>34</v>
      </c>
      <c r="J564" s="7"/>
      <c r="K564" s="7"/>
      <c r="L564" s="45"/>
      <c r="M564" s="30" t="s">
        <v>34</v>
      </c>
      <c r="N564" s="29" t="s">
        <v>34</v>
      </c>
      <c r="O564" s="29" t="s">
        <v>34</v>
      </c>
      <c r="P564" s="29" t="s">
        <v>34</v>
      </c>
      <c r="Q564" s="29" t="s">
        <v>34</v>
      </c>
      <c r="R564" s="29" t="s">
        <v>34</v>
      </c>
      <c r="S564" s="29" t="s">
        <v>34</v>
      </c>
      <c r="U564" s="30">
        <v>2</v>
      </c>
      <c r="V564" s="30"/>
      <c r="W564" s="30"/>
    </row>
    <row r="565" spans="1:23" x14ac:dyDescent="0.35">
      <c r="A565" s="33">
        <v>564</v>
      </c>
      <c r="B565" s="21" t="s">
        <v>8182</v>
      </c>
      <c r="C565" s="29" t="s">
        <v>8183</v>
      </c>
      <c r="D565" s="29" t="s">
        <v>8183</v>
      </c>
      <c r="E565" s="21" t="s">
        <v>8182</v>
      </c>
      <c r="F565" s="16"/>
      <c r="G565" s="7"/>
      <c r="H565" s="7"/>
      <c r="I565" s="7" t="s">
        <v>34</v>
      </c>
      <c r="J565" s="7"/>
      <c r="K565" s="7"/>
      <c r="L565" s="45"/>
      <c r="M565" s="30" t="s">
        <v>34</v>
      </c>
      <c r="N565" s="29" t="s">
        <v>34</v>
      </c>
      <c r="O565" s="29" t="s">
        <v>34</v>
      </c>
      <c r="P565" s="29" t="s">
        <v>34</v>
      </c>
      <c r="Q565" s="29" t="s">
        <v>34</v>
      </c>
      <c r="R565" s="29" t="s">
        <v>34</v>
      </c>
      <c r="S565" s="29" t="s">
        <v>34</v>
      </c>
      <c r="U565" s="30">
        <v>2</v>
      </c>
      <c r="V565" s="30"/>
      <c r="W565" s="30"/>
    </row>
    <row r="566" spans="1:23" ht="26" x14ac:dyDescent="0.35">
      <c r="A566" s="33">
        <v>565</v>
      </c>
      <c r="B566" s="21" t="s">
        <v>8180</v>
      </c>
      <c r="C566" s="29" t="s">
        <v>8181</v>
      </c>
      <c r="D566" s="29" t="s">
        <v>8181</v>
      </c>
      <c r="E566" s="21" t="s">
        <v>8180</v>
      </c>
      <c r="F566" s="16"/>
      <c r="G566" s="7"/>
      <c r="H566" s="7"/>
      <c r="I566" s="7" t="s">
        <v>34</v>
      </c>
      <c r="J566" s="7"/>
      <c r="K566" s="7"/>
      <c r="L566" s="45"/>
      <c r="M566" s="30" t="s">
        <v>34</v>
      </c>
      <c r="N566" s="29" t="s">
        <v>34</v>
      </c>
      <c r="O566" s="29" t="s">
        <v>34</v>
      </c>
      <c r="P566" s="29" t="s">
        <v>34</v>
      </c>
      <c r="Q566" s="29" t="s">
        <v>34</v>
      </c>
      <c r="R566" s="29" t="s">
        <v>34</v>
      </c>
      <c r="S566" s="29" t="s">
        <v>34</v>
      </c>
      <c r="U566" s="30">
        <v>2</v>
      </c>
      <c r="V566" s="30"/>
      <c r="W566" s="30"/>
    </row>
    <row r="567" spans="1:23" x14ac:dyDescent="0.35">
      <c r="A567" s="33">
        <v>566</v>
      </c>
      <c r="B567" s="21" t="s">
        <v>8178</v>
      </c>
      <c r="C567" s="29" t="s">
        <v>8179</v>
      </c>
      <c r="D567" s="29" t="s">
        <v>8179</v>
      </c>
      <c r="E567" s="21" t="s">
        <v>8178</v>
      </c>
      <c r="F567" s="16"/>
      <c r="G567" s="7"/>
      <c r="H567" s="7"/>
      <c r="I567" s="7" t="s">
        <v>34</v>
      </c>
      <c r="J567" s="7"/>
      <c r="K567" s="7"/>
      <c r="L567" s="45"/>
      <c r="M567" s="30" t="s">
        <v>34</v>
      </c>
      <c r="N567" s="29" t="s">
        <v>34</v>
      </c>
      <c r="O567" s="29" t="s">
        <v>34</v>
      </c>
      <c r="P567" s="29" t="s">
        <v>34</v>
      </c>
      <c r="Q567" s="29" t="s">
        <v>34</v>
      </c>
      <c r="R567" s="29" t="s">
        <v>34</v>
      </c>
      <c r="S567" s="29" t="s">
        <v>34</v>
      </c>
      <c r="U567" s="30">
        <v>2</v>
      </c>
      <c r="V567" s="30"/>
      <c r="W567" s="30"/>
    </row>
    <row r="568" spans="1:23" ht="26" x14ac:dyDescent="0.35">
      <c r="A568" s="33">
        <v>567</v>
      </c>
      <c r="B568" s="21" t="s">
        <v>8176</v>
      </c>
      <c r="C568" s="29" t="s">
        <v>8177</v>
      </c>
      <c r="D568" s="29" t="s">
        <v>8177</v>
      </c>
      <c r="E568" s="21" t="s">
        <v>8176</v>
      </c>
      <c r="F568" s="16"/>
      <c r="G568" s="7"/>
      <c r="H568" s="7"/>
      <c r="I568" s="7" t="s">
        <v>34</v>
      </c>
      <c r="J568" s="7"/>
      <c r="K568" s="7"/>
      <c r="L568" s="45"/>
      <c r="M568" s="30" t="s">
        <v>34</v>
      </c>
      <c r="N568" s="29" t="s">
        <v>34</v>
      </c>
      <c r="O568" s="29" t="s">
        <v>34</v>
      </c>
      <c r="P568" s="29" t="s">
        <v>34</v>
      </c>
      <c r="Q568" s="29" t="s">
        <v>34</v>
      </c>
      <c r="R568" s="29" t="s">
        <v>34</v>
      </c>
      <c r="S568" s="29" t="s">
        <v>34</v>
      </c>
      <c r="T568" s="29">
        <v>2</v>
      </c>
      <c r="U568" s="32"/>
      <c r="V568" s="30"/>
      <c r="W568" s="30"/>
    </row>
    <row r="569" spans="1:23" x14ac:dyDescent="0.35">
      <c r="A569" s="33">
        <v>568</v>
      </c>
      <c r="B569" s="21" t="s">
        <v>8174</v>
      </c>
      <c r="C569" s="29" t="s">
        <v>8175</v>
      </c>
      <c r="D569" s="29" t="s">
        <v>8175</v>
      </c>
      <c r="E569" s="21" t="s">
        <v>8174</v>
      </c>
      <c r="F569" s="16"/>
      <c r="G569" s="7"/>
      <c r="H569" s="7"/>
      <c r="I569" s="7" t="s">
        <v>34</v>
      </c>
      <c r="J569" s="7"/>
      <c r="K569" s="7"/>
      <c r="L569" s="45"/>
      <c r="M569" s="30" t="s">
        <v>34</v>
      </c>
      <c r="N569" s="29" t="s">
        <v>34</v>
      </c>
      <c r="O569" s="29" t="s">
        <v>34</v>
      </c>
      <c r="P569" s="29" t="s">
        <v>34</v>
      </c>
      <c r="Q569" s="29" t="s">
        <v>34</v>
      </c>
      <c r="R569" s="29" t="s">
        <v>34</v>
      </c>
      <c r="S569" s="29" t="s">
        <v>34</v>
      </c>
      <c r="U569" s="30">
        <v>2</v>
      </c>
      <c r="V569" s="30"/>
      <c r="W569" s="30"/>
    </row>
    <row r="570" spans="1:23" ht="26" x14ac:dyDescent="0.35">
      <c r="A570" s="33">
        <v>569</v>
      </c>
      <c r="B570" s="21" t="s">
        <v>8172</v>
      </c>
      <c r="C570" s="29" t="s">
        <v>8173</v>
      </c>
      <c r="D570" s="29" t="s">
        <v>8173</v>
      </c>
      <c r="E570" s="21" t="s">
        <v>8172</v>
      </c>
      <c r="F570" s="16"/>
      <c r="G570" s="7"/>
      <c r="H570" s="7"/>
      <c r="I570" s="7" t="s">
        <v>34</v>
      </c>
      <c r="J570" s="7"/>
      <c r="K570" s="7"/>
      <c r="L570" s="45"/>
      <c r="M570" s="30" t="s">
        <v>34</v>
      </c>
      <c r="N570" s="29" t="s">
        <v>34</v>
      </c>
      <c r="O570" s="29" t="s">
        <v>34</v>
      </c>
      <c r="P570" s="29" t="s">
        <v>34</v>
      </c>
      <c r="Q570" s="29" t="s">
        <v>34</v>
      </c>
      <c r="R570" s="29" t="s">
        <v>34</v>
      </c>
      <c r="S570" s="29" t="s">
        <v>34</v>
      </c>
      <c r="U570" s="32"/>
      <c r="V570" s="30"/>
      <c r="W570" s="30"/>
    </row>
    <row r="571" spans="1:23" ht="26" x14ac:dyDescent="0.35">
      <c r="A571" s="33">
        <v>570</v>
      </c>
      <c r="B571" s="21" t="s">
        <v>8170</v>
      </c>
      <c r="C571" s="29" t="s">
        <v>8171</v>
      </c>
      <c r="D571" s="29" t="s">
        <v>8171</v>
      </c>
      <c r="E571" s="21" t="s">
        <v>8170</v>
      </c>
      <c r="F571" s="16"/>
      <c r="G571" s="7"/>
      <c r="H571" s="7"/>
      <c r="I571" s="7" t="s">
        <v>34</v>
      </c>
      <c r="J571" s="7"/>
      <c r="K571" s="7"/>
      <c r="L571" s="45"/>
      <c r="M571" s="30" t="s">
        <v>34</v>
      </c>
      <c r="N571" s="29" t="s">
        <v>34</v>
      </c>
      <c r="O571" s="29" t="s">
        <v>34</v>
      </c>
      <c r="P571" s="29" t="s">
        <v>34</v>
      </c>
      <c r="Q571" s="29" t="s">
        <v>34</v>
      </c>
      <c r="R571" s="29" t="s">
        <v>34</v>
      </c>
      <c r="U571" s="32"/>
      <c r="V571" s="30"/>
      <c r="W571" s="30"/>
    </row>
    <row r="572" spans="1:23" x14ac:dyDescent="0.35">
      <c r="A572" s="33">
        <v>571</v>
      </c>
      <c r="B572" s="18" t="s">
        <v>8168</v>
      </c>
      <c r="C572" s="35" t="s">
        <v>8169</v>
      </c>
      <c r="D572" s="35" t="s">
        <v>8169</v>
      </c>
      <c r="E572" s="18" t="s">
        <v>8168</v>
      </c>
      <c r="F572" s="20"/>
      <c r="G572" s="19"/>
      <c r="H572" s="19"/>
      <c r="I572" s="7"/>
      <c r="J572" s="19"/>
      <c r="K572" s="19"/>
      <c r="L572" s="46"/>
      <c r="M572" s="32"/>
      <c r="U572" s="32"/>
      <c r="V572" s="30"/>
      <c r="W572" s="30"/>
    </row>
    <row r="573" spans="1:23" x14ac:dyDescent="0.35">
      <c r="A573" s="33">
        <v>572</v>
      </c>
      <c r="B573" s="21" t="s">
        <v>8166</v>
      </c>
      <c r="C573" s="29" t="s">
        <v>8167</v>
      </c>
      <c r="D573" s="29" t="s">
        <v>8167</v>
      </c>
      <c r="E573" s="21" t="s">
        <v>8166</v>
      </c>
      <c r="F573" s="16"/>
      <c r="G573" s="7"/>
      <c r="H573" s="7"/>
      <c r="I573" s="7" t="s">
        <v>34</v>
      </c>
      <c r="J573" s="7"/>
      <c r="K573" s="7"/>
      <c r="L573" s="45"/>
      <c r="M573" s="30" t="s">
        <v>34</v>
      </c>
      <c r="N573" s="29" t="s">
        <v>34</v>
      </c>
      <c r="O573" s="29" t="s">
        <v>34</v>
      </c>
      <c r="P573" s="29" t="s">
        <v>34</v>
      </c>
      <c r="Q573" s="29" t="s">
        <v>34</v>
      </c>
      <c r="R573" s="29" t="s">
        <v>34</v>
      </c>
      <c r="U573" s="32"/>
      <c r="V573" s="30"/>
      <c r="W573" s="30"/>
    </row>
    <row r="574" spans="1:23" ht="39" x14ac:dyDescent="0.35">
      <c r="A574" s="33">
        <v>573</v>
      </c>
      <c r="B574" s="21" t="s">
        <v>8164</v>
      </c>
      <c r="C574" s="29" t="s">
        <v>8165</v>
      </c>
      <c r="D574" s="29" t="s">
        <v>8165</v>
      </c>
      <c r="E574" s="21" t="s">
        <v>8164</v>
      </c>
      <c r="F574" s="16"/>
      <c r="G574" s="7"/>
      <c r="H574" s="7"/>
      <c r="I574" s="7" t="s">
        <v>34</v>
      </c>
      <c r="J574" s="7"/>
      <c r="K574" s="7"/>
      <c r="L574" s="16" t="s">
        <v>34</v>
      </c>
      <c r="M574" s="30" t="s">
        <v>34</v>
      </c>
      <c r="N574" s="29" t="s">
        <v>34</v>
      </c>
      <c r="O574" s="29" t="s">
        <v>34</v>
      </c>
      <c r="P574" s="29" t="s">
        <v>34</v>
      </c>
      <c r="Q574" s="29" t="s">
        <v>34</v>
      </c>
      <c r="R574" s="29" t="s">
        <v>34</v>
      </c>
      <c r="U574" s="32"/>
      <c r="V574" s="30"/>
      <c r="W574" s="30"/>
    </row>
    <row r="575" spans="1:23" x14ac:dyDescent="0.35">
      <c r="A575" s="33">
        <v>574</v>
      </c>
      <c r="B575" s="18" t="s">
        <v>8162</v>
      </c>
      <c r="C575" s="35" t="s">
        <v>8163</v>
      </c>
      <c r="D575" s="35" t="s">
        <v>8163</v>
      </c>
      <c r="E575" s="18" t="s">
        <v>8162</v>
      </c>
      <c r="F575" s="20"/>
      <c r="G575" s="19"/>
      <c r="H575" s="19"/>
      <c r="I575" s="7"/>
      <c r="J575" s="19"/>
      <c r="K575" s="19"/>
      <c r="L575" s="46"/>
      <c r="M575" s="32"/>
      <c r="U575" s="32"/>
      <c r="V575" s="30"/>
      <c r="W575" s="30"/>
    </row>
    <row r="576" spans="1:23" x14ac:dyDescent="0.35">
      <c r="A576" s="33">
        <v>575</v>
      </c>
      <c r="B576" s="21" t="s">
        <v>8160</v>
      </c>
      <c r="C576" s="29" t="s">
        <v>8161</v>
      </c>
      <c r="D576" s="29" t="s">
        <v>8161</v>
      </c>
      <c r="E576" s="21" t="s">
        <v>8160</v>
      </c>
      <c r="F576" s="16"/>
      <c r="G576" s="7"/>
      <c r="H576" s="7"/>
      <c r="I576" s="7" t="s">
        <v>34</v>
      </c>
      <c r="J576" s="7"/>
      <c r="K576" s="7"/>
      <c r="L576" s="45"/>
      <c r="M576" s="30" t="s">
        <v>34</v>
      </c>
      <c r="N576" s="29" t="s">
        <v>34</v>
      </c>
      <c r="O576" s="29" t="s">
        <v>34</v>
      </c>
      <c r="P576" s="29" t="s">
        <v>34</v>
      </c>
      <c r="Q576" s="29" t="s">
        <v>34</v>
      </c>
      <c r="R576" s="29" t="s">
        <v>34</v>
      </c>
      <c r="S576" s="29" t="s">
        <v>34</v>
      </c>
      <c r="U576" s="32"/>
      <c r="V576" s="30"/>
      <c r="W576" s="30"/>
    </row>
    <row r="577" spans="1:23" ht="26" x14ac:dyDescent="0.35">
      <c r="A577" s="33">
        <v>576</v>
      </c>
      <c r="B577" s="21" t="s">
        <v>8158</v>
      </c>
      <c r="C577" s="29" t="s">
        <v>8159</v>
      </c>
      <c r="D577" s="29" t="s">
        <v>8159</v>
      </c>
      <c r="E577" s="21" t="s">
        <v>8158</v>
      </c>
      <c r="F577" s="16"/>
      <c r="G577" s="7"/>
      <c r="H577" s="7"/>
      <c r="I577" s="7" t="s">
        <v>34</v>
      </c>
      <c r="J577" s="7"/>
      <c r="K577" s="7"/>
      <c r="L577" s="45"/>
      <c r="M577" s="30" t="s">
        <v>34</v>
      </c>
      <c r="N577" s="29" t="s">
        <v>34</v>
      </c>
      <c r="O577" s="29" t="s">
        <v>34</v>
      </c>
      <c r="P577" s="29" t="s">
        <v>34</v>
      </c>
      <c r="Q577" s="29" t="s">
        <v>34</v>
      </c>
      <c r="R577" s="29" t="s">
        <v>34</v>
      </c>
      <c r="S577" s="29" t="s">
        <v>34</v>
      </c>
      <c r="U577" s="32"/>
      <c r="V577" s="30"/>
      <c r="W577" s="30"/>
    </row>
    <row r="578" spans="1:23" x14ac:dyDescent="0.35">
      <c r="A578" s="33">
        <v>577</v>
      </c>
      <c r="B578" s="21" t="s">
        <v>8156</v>
      </c>
      <c r="C578" s="29" t="s">
        <v>8157</v>
      </c>
      <c r="D578" s="29" t="s">
        <v>8157</v>
      </c>
      <c r="E578" s="21" t="s">
        <v>8156</v>
      </c>
      <c r="F578" s="16"/>
      <c r="G578" s="7"/>
      <c r="H578" s="7"/>
      <c r="I578" s="7" t="s">
        <v>34</v>
      </c>
      <c r="J578" s="7"/>
      <c r="K578" s="7"/>
      <c r="L578" s="45"/>
      <c r="M578" s="30" t="s">
        <v>34</v>
      </c>
      <c r="N578" s="29" t="s">
        <v>34</v>
      </c>
      <c r="O578" s="29" t="s">
        <v>34</v>
      </c>
      <c r="P578" s="29" t="s">
        <v>34</v>
      </c>
      <c r="Q578" s="29" t="s">
        <v>34</v>
      </c>
      <c r="R578" s="29" t="s">
        <v>34</v>
      </c>
      <c r="S578" s="29" t="s">
        <v>34</v>
      </c>
      <c r="U578" s="32"/>
      <c r="V578" s="30"/>
      <c r="W578" s="30"/>
    </row>
    <row r="579" spans="1:23" ht="52" x14ac:dyDescent="0.35">
      <c r="A579" s="33">
        <v>578</v>
      </c>
      <c r="B579" s="21" t="s">
        <v>8154</v>
      </c>
      <c r="C579" s="29" t="s">
        <v>8155</v>
      </c>
      <c r="D579" s="29" t="s">
        <v>8155</v>
      </c>
      <c r="E579" s="21" t="s">
        <v>8154</v>
      </c>
      <c r="F579" s="16"/>
      <c r="G579" s="7"/>
      <c r="H579" s="7"/>
      <c r="I579" s="7" t="s">
        <v>34</v>
      </c>
      <c r="J579" s="7"/>
      <c r="K579" s="7"/>
      <c r="L579" s="45"/>
      <c r="M579" s="30" t="s">
        <v>34</v>
      </c>
      <c r="N579" s="29" t="s">
        <v>34</v>
      </c>
      <c r="O579" s="29" t="s">
        <v>34</v>
      </c>
      <c r="P579" s="29" t="s">
        <v>34</v>
      </c>
      <c r="Q579" s="29" t="s">
        <v>34</v>
      </c>
      <c r="R579" s="29" t="s">
        <v>34</v>
      </c>
      <c r="S579" s="29" t="s">
        <v>34</v>
      </c>
      <c r="U579" s="32"/>
      <c r="V579" s="30"/>
      <c r="W579" s="30"/>
    </row>
    <row r="580" spans="1:23" ht="39" x14ac:dyDescent="0.35">
      <c r="A580" s="33">
        <v>579</v>
      </c>
      <c r="B580" s="21" t="s">
        <v>8152</v>
      </c>
      <c r="C580" s="29" t="s">
        <v>8153</v>
      </c>
      <c r="D580" s="29" t="s">
        <v>8153</v>
      </c>
      <c r="E580" s="21" t="s">
        <v>8152</v>
      </c>
      <c r="F580" s="16"/>
      <c r="G580" s="7"/>
      <c r="H580" s="7"/>
      <c r="I580" s="7" t="s">
        <v>34</v>
      </c>
      <c r="J580" s="7"/>
      <c r="K580" s="7"/>
      <c r="L580" s="45"/>
      <c r="M580" s="30" t="s">
        <v>34</v>
      </c>
      <c r="N580" s="29" t="s">
        <v>34</v>
      </c>
      <c r="O580" s="29" t="s">
        <v>34</v>
      </c>
      <c r="P580" s="29" t="s">
        <v>34</v>
      </c>
      <c r="Q580" s="29" t="s">
        <v>34</v>
      </c>
      <c r="R580" s="29" t="s">
        <v>34</v>
      </c>
      <c r="S580" s="29" t="s">
        <v>34</v>
      </c>
      <c r="U580" s="32"/>
      <c r="V580" s="30"/>
      <c r="W580" s="30"/>
    </row>
    <row r="581" spans="1:23" ht="52" x14ac:dyDescent="0.35">
      <c r="A581" s="33">
        <v>580</v>
      </c>
      <c r="B581" s="21" t="s">
        <v>8150</v>
      </c>
      <c r="C581" s="29" t="s">
        <v>8151</v>
      </c>
      <c r="D581" s="29" t="s">
        <v>8151</v>
      </c>
      <c r="E581" s="21" t="s">
        <v>8150</v>
      </c>
      <c r="F581" s="16"/>
      <c r="G581" s="7"/>
      <c r="H581" s="7"/>
      <c r="I581" s="7" t="s">
        <v>34</v>
      </c>
      <c r="J581" s="7"/>
      <c r="K581" s="7"/>
      <c r="L581" s="45"/>
      <c r="M581" s="30" t="s">
        <v>34</v>
      </c>
      <c r="U581" s="32"/>
      <c r="V581" s="30"/>
      <c r="W581" s="30"/>
    </row>
    <row r="582" spans="1:23" ht="26" x14ac:dyDescent="0.35">
      <c r="A582" s="33">
        <v>581</v>
      </c>
      <c r="B582" s="18" t="s">
        <v>8148</v>
      </c>
      <c r="C582" s="35" t="s">
        <v>8149</v>
      </c>
      <c r="D582" s="35" t="s">
        <v>8149</v>
      </c>
      <c r="E582" s="18" t="s">
        <v>8148</v>
      </c>
      <c r="F582" s="20"/>
      <c r="G582" s="19"/>
      <c r="H582" s="19"/>
      <c r="I582" s="7"/>
      <c r="J582" s="19"/>
      <c r="K582" s="19"/>
      <c r="L582" s="46"/>
      <c r="M582" s="32"/>
      <c r="U582" s="32"/>
      <c r="V582" s="30"/>
      <c r="W582" s="30"/>
    </row>
    <row r="583" spans="1:23" ht="26" x14ac:dyDescent="0.35">
      <c r="A583" s="33">
        <v>582</v>
      </c>
      <c r="B583" s="21" t="s">
        <v>8146</v>
      </c>
      <c r="C583" s="29" t="s">
        <v>8147</v>
      </c>
      <c r="D583" s="29" t="s">
        <v>8147</v>
      </c>
      <c r="E583" s="21" t="s">
        <v>8146</v>
      </c>
      <c r="F583" s="16"/>
      <c r="G583" s="7"/>
      <c r="H583" s="7"/>
      <c r="I583" s="7" t="s">
        <v>34</v>
      </c>
      <c r="J583" s="7"/>
      <c r="K583" s="7"/>
      <c r="L583" s="45"/>
      <c r="M583" s="30" t="s">
        <v>34</v>
      </c>
      <c r="N583" s="29" t="s">
        <v>34</v>
      </c>
      <c r="O583" s="29" t="s">
        <v>34</v>
      </c>
      <c r="P583" s="29" t="s">
        <v>34</v>
      </c>
      <c r="Q583" s="29" t="s">
        <v>34</v>
      </c>
      <c r="R583" s="29" t="s">
        <v>34</v>
      </c>
      <c r="U583" s="32"/>
      <c r="V583" s="30"/>
      <c r="W583" s="30"/>
    </row>
    <row r="584" spans="1:23" x14ac:dyDescent="0.35">
      <c r="A584" s="33">
        <v>583</v>
      </c>
      <c r="B584" s="21" t="s">
        <v>8144</v>
      </c>
      <c r="C584" s="29" t="s">
        <v>8145</v>
      </c>
      <c r="D584" s="29" t="s">
        <v>8145</v>
      </c>
      <c r="E584" s="21" t="s">
        <v>8144</v>
      </c>
      <c r="F584" s="16"/>
      <c r="G584" s="7"/>
      <c r="H584" s="7"/>
      <c r="I584" s="7" t="s">
        <v>34</v>
      </c>
      <c r="J584" s="7"/>
      <c r="K584" s="7"/>
      <c r="L584" s="45"/>
      <c r="M584" s="30" t="s">
        <v>34</v>
      </c>
      <c r="N584" s="29" t="s">
        <v>34</v>
      </c>
      <c r="O584" s="29" t="s">
        <v>34</v>
      </c>
      <c r="P584" s="29" t="s">
        <v>34</v>
      </c>
      <c r="Q584" s="29" t="s">
        <v>34</v>
      </c>
      <c r="R584" s="29" t="s">
        <v>34</v>
      </c>
      <c r="S584" s="29" t="s">
        <v>34</v>
      </c>
      <c r="T584" s="29">
        <v>2</v>
      </c>
      <c r="U584" s="32"/>
      <c r="V584" s="30"/>
      <c r="W584" s="30"/>
    </row>
    <row r="585" spans="1:23" ht="26" x14ac:dyDescent="0.35">
      <c r="A585" s="33">
        <v>584</v>
      </c>
      <c r="B585" s="21" t="s">
        <v>8142</v>
      </c>
      <c r="C585" s="29" t="s">
        <v>8143</v>
      </c>
      <c r="D585" s="29" t="s">
        <v>8143</v>
      </c>
      <c r="E585" s="21" t="s">
        <v>8142</v>
      </c>
      <c r="F585" s="16"/>
      <c r="G585" s="7"/>
      <c r="H585" s="7"/>
      <c r="I585" s="7" t="s">
        <v>34</v>
      </c>
      <c r="J585" s="7"/>
      <c r="K585" s="7"/>
      <c r="L585" s="45"/>
      <c r="M585" s="30" t="s">
        <v>34</v>
      </c>
      <c r="N585" s="29" t="s">
        <v>34</v>
      </c>
      <c r="O585" s="29" t="s">
        <v>34</v>
      </c>
      <c r="P585" s="29" t="s">
        <v>34</v>
      </c>
      <c r="Q585" s="29" t="s">
        <v>34</v>
      </c>
      <c r="R585" s="29" t="s">
        <v>34</v>
      </c>
      <c r="S585" s="29" t="s">
        <v>34</v>
      </c>
      <c r="T585" s="29">
        <v>2</v>
      </c>
      <c r="U585" s="32"/>
      <c r="V585" s="30"/>
      <c r="W585" s="30"/>
    </row>
    <row r="586" spans="1:23" ht="26" x14ac:dyDescent="0.35">
      <c r="A586" s="33">
        <v>585</v>
      </c>
      <c r="B586" s="21" t="s">
        <v>8140</v>
      </c>
      <c r="C586" s="29" t="s">
        <v>8141</v>
      </c>
      <c r="D586" s="29" t="s">
        <v>8141</v>
      </c>
      <c r="E586" s="21" t="s">
        <v>8140</v>
      </c>
      <c r="F586" s="16"/>
      <c r="G586" s="7"/>
      <c r="H586" s="7"/>
      <c r="I586" s="7" t="s">
        <v>34</v>
      </c>
      <c r="J586" s="7"/>
      <c r="K586" s="7"/>
      <c r="L586" s="45"/>
      <c r="M586" s="30" t="s">
        <v>34</v>
      </c>
      <c r="N586" s="29" t="s">
        <v>34</v>
      </c>
      <c r="O586" s="29" t="s">
        <v>34</v>
      </c>
      <c r="P586" s="29" t="s">
        <v>34</v>
      </c>
      <c r="Q586" s="29" t="s">
        <v>34</v>
      </c>
      <c r="R586" s="29" t="s">
        <v>34</v>
      </c>
      <c r="S586" s="29" t="s">
        <v>34</v>
      </c>
      <c r="T586" s="29">
        <v>2</v>
      </c>
      <c r="U586" s="32"/>
      <c r="V586" s="30"/>
      <c r="W586" s="30"/>
    </row>
    <row r="587" spans="1:23" x14ac:dyDescent="0.35">
      <c r="A587" s="33">
        <v>586</v>
      </c>
      <c r="B587" s="21" t="s">
        <v>8138</v>
      </c>
      <c r="C587" s="29" t="s">
        <v>8139</v>
      </c>
      <c r="D587" s="29" t="s">
        <v>8139</v>
      </c>
      <c r="E587" s="21" t="s">
        <v>8138</v>
      </c>
      <c r="F587" s="16"/>
      <c r="G587" s="7"/>
      <c r="H587" s="7"/>
      <c r="I587" s="7" t="s">
        <v>34</v>
      </c>
      <c r="J587" s="7"/>
      <c r="K587" s="7"/>
      <c r="L587" s="45"/>
      <c r="M587" s="30" t="s">
        <v>34</v>
      </c>
      <c r="N587" s="29" t="s">
        <v>34</v>
      </c>
      <c r="O587" s="29" t="s">
        <v>34</v>
      </c>
      <c r="P587" s="29" t="s">
        <v>34</v>
      </c>
      <c r="Q587" s="29" t="s">
        <v>34</v>
      </c>
      <c r="R587" s="29" t="s">
        <v>34</v>
      </c>
      <c r="S587" s="29" t="s">
        <v>34</v>
      </c>
      <c r="T587" s="29">
        <v>2</v>
      </c>
      <c r="U587" s="32"/>
      <c r="V587" s="30"/>
      <c r="W587" s="30"/>
    </row>
    <row r="588" spans="1:23" ht="117" x14ac:dyDescent="0.35">
      <c r="A588" s="33">
        <v>587</v>
      </c>
      <c r="B588" s="18" t="s">
        <v>8136</v>
      </c>
      <c r="C588" s="35" t="s">
        <v>8137</v>
      </c>
      <c r="D588" s="35" t="s">
        <v>8137</v>
      </c>
      <c r="E588" s="18" t="s">
        <v>8136</v>
      </c>
      <c r="F588" s="20"/>
      <c r="G588" s="19"/>
      <c r="H588" s="19"/>
      <c r="I588" s="7"/>
      <c r="J588" s="19"/>
      <c r="K588" s="19"/>
      <c r="L588" s="46"/>
      <c r="M588" s="32"/>
      <c r="U588" s="32"/>
      <c r="V588" s="16" t="s">
        <v>8135</v>
      </c>
      <c r="W588" s="30">
        <v>6</v>
      </c>
    </row>
    <row r="589" spans="1:23" ht="26" x14ac:dyDescent="0.35">
      <c r="A589" s="33">
        <v>588</v>
      </c>
      <c r="B589" s="21" t="s">
        <v>8133</v>
      </c>
      <c r="C589" s="29" t="s">
        <v>8134</v>
      </c>
      <c r="D589" s="29" t="s">
        <v>8134</v>
      </c>
      <c r="E589" s="21" t="s">
        <v>8133</v>
      </c>
      <c r="F589" s="16"/>
      <c r="G589" s="7"/>
      <c r="H589" s="7"/>
      <c r="I589" s="7" t="s">
        <v>34</v>
      </c>
      <c r="J589" s="7"/>
      <c r="K589" s="7"/>
      <c r="L589" s="45"/>
      <c r="M589" s="30" t="s">
        <v>34</v>
      </c>
      <c r="N589" s="29" t="s">
        <v>34</v>
      </c>
      <c r="O589" s="29" t="s">
        <v>34</v>
      </c>
      <c r="P589" s="29" t="s">
        <v>34</v>
      </c>
      <c r="Q589" s="29" t="s">
        <v>34</v>
      </c>
      <c r="R589" s="29" t="s">
        <v>34</v>
      </c>
      <c r="S589" s="29" t="s">
        <v>34</v>
      </c>
      <c r="U589" s="32"/>
      <c r="V589" s="30"/>
      <c r="W589" s="30"/>
    </row>
    <row r="590" spans="1:23" x14ac:dyDescent="0.35">
      <c r="A590" s="33">
        <v>589</v>
      </c>
      <c r="B590" s="21" t="s">
        <v>8131</v>
      </c>
      <c r="C590" s="29" t="s">
        <v>8132</v>
      </c>
      <c r="D590" s="29" t="s">
        <v>8132</v>
      </c>
      <c r="E590" s="21" t="s">
        <v>8131</v>
      </c>
      <c r="F590" s="16"/>
      <c r="G590" s="7"/>
      <c r="H590" s="7"/>
      <c r="I590" s="7" t="s">
        <v>34</v>
      </c>
      <c r="J590" s="7"/>
      <c r="K590" s="7"/>
      <c r="L590" s="45"/>
      <c r="M590" s="30" t="s">
        <v>34</v>
      </c>
      <c r="N590" s="29" t="s">
        <v>34</v>
      </c>
      <c r="O590" s="29" t="s">
        <v>34</v>
      </c>
      <c r="P590" s="29" t="s">
        <v>34</v>
      </c>
      <c r="Q590" s="29" t="s">
        <v>34</v>
      </c>
      <c r="R590" s="29" t="s">
        <v>34</v>
      </c>
      <c r="S590" s="29" t="s">
        <v>34</v>
      </c>
      <c r="U590" s="32"/>
      <c r="V590" s="30"/>
      <c r="W590" s="30"/>
    </row>
    <row r="591" spans="1:23" ht="26" x14ac:dyDescent="0.35">
      <c r="A591" s="33">
        <v>590</v>
      </c>
      <c r="B591" s="21" t="s">
        <v>8129</v>
      </c>
      <c r="C591" s="29" t="s">
        <v>8130</v>
      </c>
      <c r="D591" s="29" t="s">
        <v>8130</v>
      </c>
      <c r="E591" s="21" t="s">
        <v>8129</v>
      </c>
      <c r="F591" s="16"/>
      <c r="G591" s="7"/>
      <c r="H591" s="7"/>
      <c r="I591" s="7" t="s">
        <v>34</v>
      </c>
      <c r="J591" s="7"/>
      <c r="K591" s="7"/>
      <c r="L591" s="45"/>
      <c r="M591" s="30" t="s">
        <v>34</v>
      </c>
      <c r="N591" s="29" t="s">
        <v>34</v>
      </c>
      <c r="O591" s="29" t="s">
        <v>34</v>
      </c>
      <c r="P591" s="29" t="s">
        <v>34</v>
      </c>
      <c r="Q591" s="29" t="s">
        <v>34</v>
      </c>
      <c r="R591" s="29" t="s">
        <v>34</v>
      </c>
      <c r="S591" s="29" t="s">
        <v>34</v>
      </c>
      <c r="U591" s="32"/>
      <c r="V591" s="30"/>
      <c r="W591" s="30"/>
    </row>
    <row r="592" spans="1:23" ht="65" x14ac:dyDescent="0.35">
      <c r="A592" s="33">
        <v>591</v>
      </c>
      <c r="B592" s="9" t="s">
        <v>8127</v>
      </c>
      <c r="C592" s="37" t="s">
        <v>8128</v>
      </c>
      <c r="D592" s="37" t="s">
        <v>8128</v>
      </c>
      <c r="E592" s="9" t="s">
        <v>8127</v>
      </c>
      <c r="F592" s="15"/>
      <c r="G592" s="10"/>
      <c r="H592" s="10"/>
      <c r="I592" s="7"/>
      <c r="J592" s="10"/>
      <c r="K592" s="10"/>
      <c r="L592" s="47"/>
      <c r="M592" s="32"/>
      <c r="U592" s="32"/>
      <c r="V592" s="16" t="s">
        <v>8126</v>
      </c>
      <c r="W592" s="30">
        <v>6</v>
      </c>
    </row>
    <row r="593" spans="1:23" x14ac:dyDescent="0.35">
      <c r="A593" s="33">
        <v>592</v>
      </c>
      <c r="B593" s="18" t="s">
        <v>8124</v>
      </c>
      <c r="C593" s="35" t="s">
        <v>8125</v>
      </c>
      <c r="D593" s="35" t="s">
        <v>8125</v>
      </c>
      <c r="E593" s="18" t="s">
        <v>8124</v>
      </c>
      <c r="F593" s="20"/>
      <c r="G593" s="19"/>
      <c r="H593" s="19"/>
      <c r="I593" s="7"/>
      <c r="J593" s="19"/>
      <c r="K593" s="19"/>
      <c r="L593" s="46"/>
      <c r="M593" s="32"/>
      <c r="U593" s="32"/>
      <c r="V593" s="30"/>
      <c r="W593" s="30"/>
    </row>
    <row r="594" spans="1:23" ht="143" x14ac:dyDescent="0.35">
      <c r="A594" s="33">
        <v>593</v>
      </c>
      <c r="B594" s="21" t="s">
        <v>8122</v>
      </c>
      <c r="C594" s="29" t="s">
        <v>8123</v>
      </c>
      <c r="D594" s="29" t="s">
        <v>8123</v>
      </c>
      <c r="E594" s="21" t="s">
        <v>8122</v>
      </c>
      <c r="F594" s="16"/>
      <c r="G594" s="7"/>
      <c r="H594" s="7"/>
      <c r="I594" s="7" t="s">
        <v>34</v>
      </c>
      <c r="J594" s="7"/>
      <c r="K594" s="7"/>
      <c r="L594" s="45"/>
      <c r="M594" s="30" t="s">
        <v>34</v>
      </c>
      <c r="N594" s="29" t="s">
        <v>34</v>
      </c>
      <c r="O594" s="29" t="s">
        <v>34</v>
      </c>
      <c r="P594" s="29" t="s">
        <v>34</v>
      </c>
      <c r="Q594" s="29" t="s">
        <v>34</v>
      </c>
      <c r="R594" s="29" t="s">
        <v>34</v>
      </c>
      <c r="S594" s="29" t="s">
        <v>34</v>
      </c>
      <c r="T594" s="29">
        <v>2</v>
      </c>
      <c r="U594" s="32"/>
      <c r="V594" s="16" t="s">
        <v>8121</v>
      </c>
      <c r="W594" s="30">
        <v>6</v>
      </c>
    </row>
    <row r="595" spans="1:23" ht="39" x14ac:dyDescent="0.35">
      <c r="A595" s="33">
        <v>594</v>
      </c>
      <c r="B595" s="21" t="s">
        <v>8119</v>
      </c>
      <c r="C595" s="29" t="s">
        <v>8120</v>
      </c>
      <c r="D595" s="29" t="s">
        <v>8120</v>
      </c>
      <c r="E595" s="21" t="s">
        <v>8119</v>
      </c>
      <c r="F595" s="16"/>
      <c r="G595" s="7"/>
      <c r="H595" s="7"/>
      <c r="I595" s="7" t="s">
        <v>34</v>
      </c>
      <c r="J595" s="7"/>
      <c r="K595" s="7"/>
      <c r="L595" s="45"/>
      <c r="M595" s="30" t="s">
        <v>34</v>
      </c>
      <c r="N595" s="29" t="s">
        <v>34</v>
      </c>
      <c r="O595" s="29" t="s">
        <v>34</v>
      </c>
      <c r="P595" s="29" t="s">
        <v>34</v>
      </c>
      <c r="Q595" s="29" t="s">
        <v>34</v>
      </c>
      <c r="R595" s="29" t="s">
        <v>34</v>
      </c>
      <c r="S595" s="29" t="s">
        <v>34</v>
      </c>
      <c r="T595" s="29">
        <v>2</v>
      </c>
      <c r="U595" s="32"/>
      <c r="V595" s="30"/>
      <c r="W595" s="30"/>
    </row>
    <row r="596" spans="1:23" x14ac:dyDescent="0.35">
      <c r="A596" s="33">
        <v>595</v>
      </c>
      <c r="B596" s="18" t="s">
        <v>8117</v>
      </c>
      <c r="C596" s="35" t="s">
        <v>8118</v>
      </c>
      <c r="D596" s="35" t="s">
        <v>8118</v>
      </c>
      <c r="E596" s="18" t="s">
        <v>8117</v>
      </c>
      <c r="F596" s="20"/>
      <c r="G596" s="19"/>
      <c r="H596" s="19"/>
      <c r="I596" s="7"/>
      <c r="J596" s="19"/>
      <c r="K596" s="19"/>
      <c r="L596" s="46"/>
      <c r="M596" s="32"/>
      <c r="U596" s="32"/>
      <c r="V596" s="30"/>
      <c r="W596" s="30"/>
    </row>
    <row r="597" spans="1:23" ht="65" x14ac:dyDescent="0.35">
      <c r="A597" s="33">
        <v>596</v>
      </c>
      <c r="B597" s="21" t="s">
        <v>8115</v>
      </c>
      <c r="C597" s="29" t="s">
        <v>8116</v>
      </c>
      <c r="D597" s="29" t="s">
        <v>8116</v>
      </c>
      <c r="E597" s="21" t="s">
        <v>8115</v>
      </c>
      <c r="F597" s="16"/>
      <c r="G597" s="7"/>
      <c r="H597" s="7"/>
      <c r="I597" s="7" t="s">
        <v>34</v>
      </c>
      <c r="J597" s="7"/>
      <c r="K597" s="7"/>
      <c r="L597" s="45"/>
      <c r="M597" s="30" t="s">
        <v>34</v>
      </c>
      <c r="N597" s="29" t="s">
        <v>34</v>
      </c>
      <c r="O597" s="29" t="s">
        <v>34</v>
      </c>
      <c r="P597" s="29" t="s">
        <v>34</v>
      </c>
      <c r="Q597" s="29" t="s">
        <v>34</v>
      </c>
      <c r="R597" s="29" t="s">
        <v>34</v>
      </c>
      <c r="S597" s="29" t="s">
        <v>34</v>
      </c>
      <c r="T597" s="29">
        <v>2</v>
      </c>
      <c r="U597" s="32"/>
      <c r="V597" s="30"/>
      <c r="W597" s="30"/>
    </row>
    <row r="598" spans="1:23" ht="26" x14ac:dyDescent="0.35">
      <c r="A598" s="33">
        <v>597</v>
      </c>
      <c r="B598" s="21" t="s">
        <v>8113</v>
      </c>
      <c r="C598" s="29" t="s">
        <v>8114</v>
      </c>
      <c r="D598" s="29" t="s">
        <v>8114</v>
      </c>
      <c r="E598" s="21" t="s">
        <v>8113</v>
      </c>
      <c r="F598" s="16"/>
      <c r="G598" s="7"/>
      <c r="H598" s="7"/>
      <c r="I598" s="7" t="s">
        <v>34</v>
      </c>
      <c r="J598" s="7"/>
      <c r="K598" s="7"/>
      <c r="L598" s="45"/>
      <c r="M598" s="30" t="s">
        <v>34</v>
      </c>
      <c r="N598" s="29" t="s">
        <v>34</v>
      </c>
      <c r="O598" s="29" t="s">
        <v>34</v>
      </c>
      <c r="P598" s="29" t="s">
        <v>34</v>
      </c>
      <c r="Q598" s="29" t="s">
        <v>34</v>
      </c>
      <c r="R598" s="29" t="s">
        <v>34</v>
      </c>
      <c r="S598" s="29" t="s">
        <v>34</v>
      </c>
      <c r="U598" s="32"/>
      <c r="V598" s="30"/>
      <c r="W598" s="30"/>
    </row>
    <row r="599" spans="1:23" x14ac:dyDescent="0.35">
      <c r="A599" s="33">
        <v>598</v>
      </c>
      <c r="B599" s="18" t="s">
        <v>8111</v>
      </c>
      <c r="C599" s="35" t="s">
        <v>8112</v>
      </c>
      <c r="D599" s="35" t="s">
        <v>8112</v>
      </c>
      <c r="E599" s="18" t="s">
        <v>8111</v>
      </c>
      <c r="F599" s="20"/>
      <c r="G599" s="19"/>
      <c r="H599" s="19"/>
      <c r="I599" s="7"/>
      <c r="J599" s="19"/>
      <c r="K599" s="19"/>
      <c r="L599" s="46"/>
      <c r="M599" s="32"/>
      <c r="U599" s="32"/>
      <c r="V599" s="30"/>
      <c r="W599" s="30"/>
    </row>
    <row r="600" spans="1:23" x14ac:dyDescent="0.35">
      <c r="A600" s="33">
        <v>599</v>
      </c>
      <c r="B600" s="21" t="s">
        <v>8109</v>
      </c>
      <c r="C600" s="29" t="s">
        <v>8110</v>
      </c>
      <c r="D600" s="29" t="s">
        <v>8110</v>
      </c>
      <c r="E600" s="21" t="s">
        <v>8109</v>
      </c>
      <c r="F600" s="16"/>
      <c r="G600" s="7"/>
      <c r="H600" s="7"/>
      <c r="I600" s="7" t="s">
        <v>34</v>
      </c>
      <c r="J600" s="7"/>
      <c r="K600" s="7"/>
      <c r="L600" s="45"/>
      <c r="M600" s="30" t="s">
        <v>34</v>
      </c>
      <c r="N600" s="29" t="s">
        <v>34</v>
      </c>
      <c r="O600" s="29" t="s">
        <v>34</v>
      </c>
      <c r="U600" s="32"/>
      <c r="V600" s="30"/>
      <c r="W600" s="30"/>
    </row>
    <row r="601" spans="1:23" ht="26" x14ac:dyDescent="0.35">
      <c r="A601" s="33">
        <v>600</v>
      </c>
      <c r="B601" s="21" t="s">
        <v>8107</v>
      </c>
      <c r="C601" s="29" t="s">
        <v>8108</v>
      </c>
      <c r="D601" s="29" t="s">
        <v>8108</v>
      </c>
      <c r="E601" s="21" t="s">
        <v>8107</v>
      </c>
      <c r="F601" s="16"/>
      <c r="G601" s="7"/>
      <c r="H601" s="7"/>
      <c r="I601" s="7" t="s">
        <v>34</v>
      </c>
      <c r="J601" s="7"/>
      <c r="K601" s="7"/>
      <c r="L601" s="45"/>
      <c r="M601" s="30" t="s">
        <v>34</v>
      </c>
      <c r="N601" s="29" t="s">
        <v>34</v>
      </c>
      <c r="O601" s="29" t="s">
        <v>34</v>
      </c>
      <c r="U601" s="32"/>
      <c r="V601" s="30"/>
      <c r="W601" s="30"/>
    </row>
    <row r="602" spans="1:23" x14ac:dyDescent="0.35">
      <c r="A602" s="33">
        <v>601</v>
      </c>
      <c r="B602" s="21" t="s">
        <v>8105</v>
      </c>
      <c r="C602" s="29" t="s">
        <v>8106</v>
      </c>
      <c r="D602" s="29" t="s">
        <v>8106</v>
      </c>
      <c r="E602" s="21" t="s">
        <v>8105</v>
      </c>
      <c r="F602" s="16"/>
      <c r="G602" s="7"/>
      <c r="H602" s="7"/>
      <c r="I602" s="7" t="s">
        <v>34</v>
      </c>
      <c r="J602" s="7"/>
      <c r="K602" s="7"/>
      <c r="L602" s="45"/>
      <c r="M602" s="30" t="s">
        <v>34</v>
      </c>
      <c r="N602" s="29" t="s">
        <v>34</v>
      </c>
      <c r="O602" s="29" t="s">
        <v>34</v>
      </c>
      <c r="U602" s="32"/>
      <c r="V602" s="30"/>
      <c r="W602" s="30"/>
    </row>
    <row r="603" spans="1:23" x14ac:dyDescent="0.35">
      <c r="A603" s="33">
        <v>602</v>
      </c>
      <c r="B603" s="21" t="s">
        <v>8103</v>
      </c>
      <c r="C603" s="29" t="s">
        <v>8104</v>
      </c>
      <c r="D603" s="29" t="s">
        <v>8104</v>
      </c>
      <c r="E603" s="21" t="s">
        <v>8103</v>
      </c>
      <c r="F603" s="16"/>
      <c r="G603" s="7"/>
      <c r="H603" s="7"/>
      <c r="I603" s="7" t="s">
        <v>34</v>
      </c>
      <c r="J603" s="7"/>
      <c r="K603" s="7"/>
      <c r="L603" s="45"/>
      <c r="M603" s="30" t="s">
        <v>34</v>
      </c>
      <c r="N603" s="29" t="s">
        <v>34</v>
      </c>
      <c r="O603" s="29" t="s">
        <v>34</v>
      </c>
      <c r="U603" s="32"/>
      <c r="V603" s="30"/>
      <c r="W603" s="30"/>
    </row>
    <row r="604" spans="1:23" ht="26" x14ac:dyDescent="0.35">
      <c r="A604" s="33">
        <v>603</v>
      </c>
      <c r="B604" s="21" t="s">
        <v>8101</v>
      </c>
      <c r="C604" s="29" t="s">
        <v>8102</v>
      </c>
      <c r="D604" s="29" t="s">
        <v>8102</v>
      </c>
      <c r="E604" s="21" t="s">
        <v>8101</v>
      </c>
      <c r="F604" s="16"/>
      <c r="G604" s="7"/>
      <c r="H604" s="7"/>
      <c r="I604" s="7" t="s">
        <v>34</v>
      </c>
      <c r="J604" s="7"/>
      <c r="K604" s="7"/>
      <c r="L604" s="45"/>
      <c r="M604" s="30" t="s">
        <v>34</v>
      </c>
      <c r="N604" s="29" t="s">
        <v>34</v>
      </c>
      <c r="O604" s="29" t="s">
        <v>34</v>
      </c>
      <c r="U604" s="32"/>
      <c r="V604" s="30"/>
      <c r="W604" s="30"/>
    </row>
    <row r="605" spans="1:23" ht="65" x14ac:dyDescent="0.35">
      <c r="A605" s="33">
        <v>604</v>
      </c>
      <c r="B605" s="21" t="s">
        <v>8099</v>
      </c>
      <c r="C605" s="29" t="s">
        <v>8100</v>
      </c>
      <c r="D605" s="29" t="s">
        <v>8100</v>
      </c>
      <c r="E605" s="21" t="s">
        <v>8099</v>
      </c>
      <c r="F605" s="16"/>
      <c r="G605" s="7"/>
      <c r="H605" s="7"/>
      <c r="I605" s="7" t="s">
        <v>34</v>
      </c>
      <c r="J605" s="7"/>
      <c r="K605" s="7"/>
      <c r="L605" s="45"/>
      <c r="M605" s="30" t="s">
        <v>34</v>
      </c>
      <c r="N605" s="29" t="s">
        <v>34</v>
      </c>
      <c r="O605" s="29" t="s">
        <v>34</v>
      </c>
      <c r="U605" s="32"/>
      <c r="V605" s="30"/>
      <c r="W605" s="30"/>
    </row>
    <row r="606" spans="1:23" x14ac:dyDescent="0.35">
      <c r="A606" s="33">
        <v>605</v>
      </c>
      <c r="B606" s="18" t="s">
        <v>8097</v>
      </c>
      <c r="C606" s="35" t="s">
        <v>8098</v>
      </c>
      <c r="D606" s="35" t="s">
        <v>8098</v>
      </c>
      <c r="E606" s="18" t="s">
        <v>8097</v>
      </c>
      <c r="F606" s="20"/>
      <c r="G606" s="19"/>
      <c r="H606" s="19"/>
      <c r="I606" s="7"/>
      <c r="J606" s="19"/>
      <c r="K606" s="19"/>
      <c r="L606" s="46"/>
      <c r="M606" s="32"/>
      <c r="U606" s="32"/>
      <c r="V606" s="30"/>
      <c r="W606" s="30"/>
    </row>
    <row r="607" spans="1:23" ht="52" x14ac:dyDescent="0.35">
      <c r="A607" s="33">
        <v>606</v>
      </c>
      <c r="B607" s="21" t="s">
        <v>8095</v>
      </c>
      <c r="C607" s="29" t="s">
        <v>8096</v>
      </c>
      <c r="D607" s="29" t="s">
        <v>8096</v>
      </c>
      <c r="E607" s="21" t="s">
        <v>8095</v>
      </c>
      <c r="F607" s="16"/>
      <c r="G607" s="7"/>
      <c r="H607" s="7"/>
      <c r="I607" s="7" t="s">
        <v>34</v>
      </c>
      <c r="J607" s="7"/>
      <c r="K607" s="7"/>
      <c r="L607" s="45"/>
      <c r="M607" s="30" t="s">
        <v>34</v>
      </c>
      <c r="N607" s="29" t="s">
        <v>34</v>
      </c>
      <c r="O607" s="29" t="s">
        <v>34</v>
      </c>
      <c r="P607" s="29" t="s">
        <v>34</v>
      </c>
      <c r="Q607" s="29" t="s">
        <v>34</v>
      </c>
      <c r="U607" s="32"/>
      <c r="V607" s="30"/>
      <c r="W607" s="30"/>
    </row>
    <row r="608" spans="1:23" ht="39" x14ac:dyDescent="0.35">
      <c r="A608" s="33">
        <v>607</v>
      </c>
      <c r="B608" s="21" t="s">
        <v>8093</v>
      </c>
      <c r="C608" s="29" t="s">
        <v>8094</v>
      </c>
      <c r="D608" s="29" t="s">
        <v>8094</v>
      </c>
      <c r="E608" s="21" t="s">
        <v>8093</v>
      </c>
      <c r="F608" s="16"/>
      <c r="G608" s="7"/>
      <c r="H608" s="7"/>
      <c r="I608" s="7" t="s">
        <v>34</v>
      </c>
      <c r="J608" s="7"/>
      <c r="K608" s="7"/>
      <c r="L608" s="45"/>
      <c r="M608" s="30" t="s">
        <v>34</v>
      </c>
      <c r="N608" s="29" t="s">
        <v>34</v>
      </c>
      <c r="O608" s="29" t="s">
        <v>34</v>
      </c>
      <c r="P608" s="29" t="s">
        <v>34</v>
      </c>
      <c r="Q608" s="29" t="s">
        <v>34</v>
      </c>
      <c r="U608" s="32"/>
      <c r="V608" s="30"/>
      <c r="W608" s="30"/>
    </row>
    <row r="609" spans="1:23" ht="52" x14ac:dyDescent="0.35">
      <c r="A609" s="33">
        <v>608</v>
      </c>
      <c r="B609" s="21" t="s">
        <v>8091</v>
      </c>
      <c r="C609" s="29" t="s">
        <v>8092</v>
      </c>
      <c r="D609" s="29" t="s">
        <v>8092</v>
      </c>
      <c r="E609" s="21" t="s">
        <v>8091</v>
      </c>
      <c r="F609" s="16"/>
      <c r="G609" s="7"/>
      <c r="H609" s="7"/>
      <c r="I609" s="7" t="s">
        <v>34</v>
      </c>
      <c r="J609" s="7"/>
      <c r="K609" s="7"/>
      <c r="L609" s="45"/>
      <c r="M609" s="30" t="s">
        <v>34</v>
      </c>
      <c r="N609" s="29" t="s">
        <v>34</v>
      </c>
      <c r="O609" s="29" t="s">
        <v>34</v>
      </c>
      <c r="P609" s="29" t="s">
        <v>34</v>
      </c>
      <c r="Q609" s="29" t="s">
        <v>34</v>
      </c>
      <c r="U609" s="32"/>
      <c r="V609" s="30"/>
      <c r="W609" s="30"/>
    </row>
    <row r="610" spans="1:23" ht="26" x14ac:dyDescent="0.35">
      <c r="A610" s="33">
        <v>609</v>
      </c>
      <c r="B610" s="21" t="s">
        <v>8089</v>
      </c>
      <c r="C610" s="29" t="s">
        <v>8090</v>
      </c>
      <c r="D610" s="29" t="s">
        <v>8090</v>
      </c>
      <c r="E610" s="21" t="s">
        <v>8089</v>
      </c>
      <c r="F610" s="16"/>
      <c r="G610" s="7"/>
      <c r="H610" s="7"/>
      <c r="I610" s="7" t="s">
        <v>34</v>
      </c>
      <c r="J610" s="7"/>
      <c r="K610" s="7"/>
      <c r="L610" s="45"/>
      <c r="M610" s="30" t="s">
        <v>34</v>
      </c>
      <c r="N610" s="29" t="s">
        <v>34</v>
      </c>
      <c r="O610" s="29" t="s">
        <v>34</v>
      </c>
      <c r="P610" s="29" t="s">
        <v>34</v>
      </c>
      <c r="Q610" s="29" t="s">
        <v>34</v>
      </c>
      <c r="U610" s="32"/>
      <c r="V610" s="30"/>
      <c r="W610" s="30"/>
    </row>
    <row r="611" spans="1:23" ht="52" x14ac:dyDescent="0.35">
      <c r="A611" s="33">
        <v>610</v>
      </c>
      <c r="B611" s="21" t="s">
        <v>8087</v>
      </c>
      <c r="C611" s="29" t="s">
        <v>8088</v>
      </c>
      <c r="D611" s="29" t="s">
        <v>8088</v>
      </c>
      <c r="E611" s="21" t="s">
        <v>8087</v>
      </c>
      <c r="F611" s="16"/>
      <c r="G611" s="7"/>
      <c r="H611" s="7"/>
      <c r="I611" s="7" t="s">
        <v>34</v>
      </c>
      <c r="J611" s="7"/>
      <c r="K611" s="7"/>
      <c r="L611" s="45"/>
      <c r="M611" s="30" t="s">
        <v>34</v>
      </c>
      <c r="N611" s="29" t="s">
        <v>34</v>
      </c>
      <c r="O611" s="29" t="s">
        <v>34</v>
      </c>
      <c r="P611" s="29" t="s">
        <v>34</v>
      </c>
      <c r="Q611" s="29" t="s">
        <v>34</v>
      </c>
      <c r="U611" s="32"/>
      <c r="V611" s="30"/>
      <c r="W611" s="30"/>
    </row>
    <row r="612" spans="1:23" x14ac:dyDescent="0.35">
      <c r="A612" s="33">
        <v>611</v>
      </c>
      <c r="B612" s="9" t="s">
        <v>8085</v>
      </c>
      <c r="C612" s="37" t="s">
        <v>8086</v>
      </c>
      <c r="D612" s="37" t="s">
        <v>8086</v>
      </c>
      <c r="E612" s="9" t="s">
        <v>8085</v>
      </c>
      <c r="F612" s="15"/>
      <c r="G612" s="10"/>
      <c r="H612" s="10"/>
      <c r="I612" s="7"/>
      <c r="J612" s="10"/>
      <c r="K612" s="10"/>
      <c r="L612" s="47"/>
      <c r="M612" s="32"/>
      <c r="U612" s="32"/>
      <c r="V612" s="30"/>
      <c r="W612" s="30"/>
    </row>
    <row r="613" spans="1:23" x14ac:dyDescent="0.35">
      <c r="A613" s="33">
        <v>612</v>
      </c>
      <c r="B613" s="18" t="s">
        <v>8083</v>
      </c>
      <c r="C613" s="35" t="s">
        <v>8084</v>
      </c>
      <c r="D613" s="35" t="s">
        <v>8084</v>
      </c>
      <c r="E613" s="18" t="s">
        <v>8083</v>
      </c>
      <c r="F613" s="20"/>
      <c r="G613" s="19"/>
      <c r="H613" s="19"/>
      <c r="I613" s="7"/>
      <c r="J613" s="19"/>
      <c r="K613" s="19"/>
      <c r="L613" s="46"/>
      <c r="M613" s="32"/>
      <c r="U613" s="32"/>
      <c r="V613" s="30"/>
      <c r="W613" s="30"/>
    </row>
    <row r="614" spans="1:23" ht="143" x14ac:dyDescent="0.35">
      <c r="A614" s="33">
        <v>613</v>
      </c>
      <c r="B614" s="21" t="s">
        <v>8081</v>
      </c>
      <c r="C614" s="29" t="s">
        <v>8082</v>
      </c>
      <c r="D614" s="29" t="s">
        <v>8082</v>
      </c>
      <c r="E614" s="21" t="s">
        <v>8081</v>
      </c>
      <c r="F614" s="16"/>
      <c r="G614" s="7"/>
      <c r="H614" s="7"/>
      <c r="I614" s="7" t="s">
        <v>34</v>
      </c>
      <c r="J614" s="7"/>
      <c r="K614" s="7"/>
      <c r="L614" s="45"/>
      <c r="M614" s="30" t="s">
        <v>34</v>
      </c>
      <c r="N614" s="29" t="s">
        <v>34</v>
      </c>
      <c r="O614" s="29" t="s">
        <v>34</v>
      </c>
      <c r="P614" s="29" t="s">
        <v>34</v>
      </c>
      <c r="Q614" s="29" t="s">
        <v>34</v>
      </c>
      <c r="R614" s="29" t="s">
        <v>34</v>
      </c>
      <c r="S614" s="29" t="s">
        <v>34</v>
      </c>
      <c r="T614" s="29">
        <v>2</v>
      </c>
      <c r="U614" s="30">
        <v>3</v>
      </c>
      <c r="V614" s="16" t="s">
        <v>8080</v>
      </c>
      <c r="W614" s="30">
        <v>6</v>
      </c>
    </row>
    <row r="615" spans="1:23" ht="52" x14ac:dyDescent="0.35">
      <c r="A615" s="33">
        <v>614</v>
      </c>
      <c r="B615" s="21" t="s">
        <v>8078</v>
      </c>
      <c r="C615" s="29" t="s">
        <v>8079</v>
      </c>
      <c r="D615" s="29" t="s">
        <v>8079</v>
      </c>
      <c r="E615" s="21" t="s">
        <v>8078</v>
      </c>
      <c r="F615" s="16"/>
      <c r="G615" s="7"/>
      <c r="H615" s="7"/>
      <c r="I615" s="7" t="s">
        <v>34</v>
      </c>
      <c r="J615" s="7"/>
      <c r="K615" s="7"/>
      <c r="L615" s="45"/>
      <c r="M615" s="30" t="s">
        <v>34</v>
      </c>
      <c r="N615" s="29" t="s">
        <v>34</v>
      </c>
      <c r="O615" s="29" t="s">
        <v>34</v>
      </c>
      <c r="P615" s="29" t="s">
        <v>34</v>
      </c>
      <c r="Q615" s="29" t="s">
        <v>34</v>
      </c>
      <c r="U615" s="32"/>
      <c r="V615" s="16" t="s">
        <v>8077</v>
      </c>
      <c r="W615" s="30">
        <v>6</v>
      </c>
    </row>
    <row r="616" spans="1:23" ht="52" x14ac:dyDescent="0.35">
      <c r="A616" s="33">
        <v>615</v>
      </c>
      <c r="B616" s="21" t="s">
        <v>8075</v>
      </c>
      <c r="C616" s="29" t="s">
        <v>8076</v>
      </c>
      <c r="D616" s="29" t="s">
        <v>8076</v>
      </c>
      <c r="E616" s="21" t="s">
        <v>8075</v>
      </c>
      <c r="F616" s="16"/>
      <c r="G616" s="7"/>
      <c r="H616" s="7"/>
      <c r="I616" s="7" t="s">
        <v>34</v>
      </c>
      <c r="J616" s="7"/>
      <c r="K616" s="7"/>
      <c r="L616" s="45"/>
      <c r="M616" s="30" t="s">
        <v>34</v>
      </c>
      <c r="N616" s="29" t="s">
        <v>34</v>
      </c>
      <c r="O616" s="29" t="s">
        <v>34</v>
      </c>
      <c r="P616" s="29" t="s">
        <v>34</v>
      </c>
      <c r="Q616" s="29" t="s">
        <v>34</v>
      </c>
      <c r="R616" s="29" t="s">
        <v>34</v>
      </c>
      <c r="S616" s="29" t="s">
        <v>34</v>
      </c>
      <c r="T616" s="29">
        <v>2</v>
      </c>
      <c r="U616" s="30">
        <v>1</v>
      </c>
      <c r="V616" s="16" t="s">
        <v>8074</v>
      </c>
      <c r="W616" s="30">
        <v>6</v>
      </c>
    </row>
    <row r="617" spans="1:23" ht="52" x14ac:dyDescent="0.35">
      <c r="A617" s="33">
        <v>616</v>
      </c>
      <c r="B617" s="21" t="s">
        <v>8072</v>
      </c>
      <c r="C617" s="29" t="s">
        <v>8073</v>
      </c>
      <c r="D617" s="29" t="s">
        <v>8073</v>
      </c>
      <c r="E617" s="21" t="s">
        <v>8072</v>
      </c>
      <c r="F617" s="16"/>
      <c r="G617" s="7"/>
      <c r="H617" s="7"/>
      <c r="I617" s="7" t="s">
        <v>34</v>
      </c>
      <c r="J617" s="7"/>
      <c r="K617" s="7"/>
      <c r="L617" s="45"/>
      <c r="M617" s="30" t="s">
        <v>34</v>
      </c>
      <c r="N617" s="29" t="s">
        <v>34</v>
      </c>
      <c r="O617" s="29" t="s">
        <v>34</v>
      </c>
      <c r="P617" s="29" t="s">
        <v>34</v>
      </c>
      <c r="Q617" s="29" t="s">
        <v>34</v>
      </c>
      <c r="R617" s="29" t="s">
        <v>34</v>
      </c>
      <c r="S617" s="29" t="s">
        <v>34</v>
      </c>
      <c r="T617" s="29">
        <v>2</v>
      </c>
      <c r="U617" s="30">
        <v>1</v>
      </c>
      <c r="V617" s="16" t="s">
        <v>8071</v>
      </c>
      <c r="W617" s="30">
        <v>6</v>
      </c>
    </row>
    <row r="618" spans="1:23" ht="91" x14ac:dyDescent="0.35">
      <c r="A618" s="33">
        <v>617</v>
      </c>
      <c r="B618" s="21" t="s">
        <v>8069</v>
      </c>
      <c r="C618" s="29" t="s">
        <v>8070</v>
      </c>
      <c r="D618" s="29" t="s">
        <v>8070</v>
      </c>
      <c r="E618" s="21" t="s">
        <v>8069</v>
      </c>
      <c r="F618" s="16"/>
      <c r="G618" s="7"/>
      <c r="H618" s="7"/>
      <c r="I618" s="7" t="s">
        <v>34</v>
      </c>
      <c r="J618" s="7"/>
      <c r="K618" s="7"/>
      <c r="L618" s="45"/>
      <c r="M618" s="30" t="s">
        <v>34</v>
      </c>
      <c r="N618" s="29" t="s">
        <v>34</v>
      </c>
      <c r="O618" s="29" t="s">
        <v>34</v>
      </c>
      <c r="P618" s="29" t="s">
        <v>34</v>
      </c>
      <c r="Q618" s="29" t="s">
        <v>34</v>
      </c>
      <c r="R618" s="29" t="s">
        <v>34</v>
      </c>
      <c r="S618" s="29" t="s">
        <v>34</v>
      </c>
      <c r="T618" s="29">
        <v>2</v>
      </c>
      <c r="U618" s="30">
        <v>1</v>
      </c>
      <c r="V618" s="16" t="s">
        <v>8068</v>
      </c>
      <c r="W618" s="30">
        <v>6</v>
      </c>
    </row>
    <row r="619" spans="1:23" ht="104" x14ac:dyDescent="0.35">
      <c r="A619" s="33">
        <v>618</v>
      </c>
      <c r="B619" s="18" t="s">
        <v>8066</v>
      </c>
      <c r="C619" s="35" t="s">
        <v>8067</v>
      </c>
      <c r="D619" s="35" t="s">
        <v>8067</v>
      </c>
      <c r="E619" s="18" t="s">
        <v>8066</v>
      </c>
      <c r="F619" s="20"/>
      <c r="G619" s="19"/>
      <c r="H619" s="19"/>
      <c r="I619" s="7"/>
      <c r="J619" s="19"/>
      <c r="K619" s="19"/>
      <c r="L619" s="46"/>
      <c r="M619" s="32"/>
      <c r="U619" s="32"/>
      <c r="V619" s="16" t="s">
        <v>8065</v>
      </c>
      <c r="W619" s="30">
        <v>6</v>
      </c>
    </row>
    <row r="620" spans="1:23" ht="52" x14ac:dyDescent="0.35">
      <c r="A620" s="33">
        <v>619</v>
      </c>
      <c r="B620" s="21" t="s">
        <v>8063</v>
      </c>
      <c r="C620" s="29" t="s">
        <v>8064</v>
      </c>
      <c r="D620" s="29" t="s">
        <v>8064</v>
      </c>
      <c r="E620" s="21" t="s">
        <v>8063</v>
      </c>
      <c r="F620" s="16"/>
      <c r="G620" s="7"/>
      <c r="H620" s="7"/>
      <c r="I620" s="7" t="s">
        <v>34</v>
      </c>
      <c r="J620" s="7"/>
      <c r="K620" s="7"/>
      <c r="L620" s="45"/>
      <c r="M620" s="30" t="s">
        <v>34</v>
      </c>
      <c r="N620" s="29" t="s">
        <v>34</v>
      </c>
      <c r="O620" s="29" t="s">
        <v>34</v>
      </c>
      <c r="P620" s="29" t="s">
        <v>34</v>
      </c>
      <c r="Q620" s="29" t="s">
        <v>34</v>
      </c>
      <c r="R620" s="29" t="s">
        <v>34</v>
      </c>
      <c r="S620" s="29" t="s">
        <v>34</v>
      </c>
      <c r="T620" s="29">
        <v>2</v>
      </c>
      <c r="U620" s="30">
        <v>1</v>
      </c>
      <c r="V620" s="16"/>
      <c r="W620" s="30"/>
    </row>
    <row r="621" spans="1:23" ht="26" x14ac:dyDescent="0.35">
      <c r="A621" s="33">
        <v>620</v>
      </c>
      <c r="B621" s="21" t="s">
        <v>8061</v>
      </c>
      <c r="C621" s="29" t="s">
        <v>8062</v>
      </c>
      <c r="D621" s="29" t="s">
        <v>8062</v>
      </c>
      <c r="E621" s="21" t="s">
        <v>8061</v>
      </c>
      <c r="F621" s="16"/>
      <c r="G621" s="7"/>
      <c r="H621" s="7"/>
      <c r="I621" s="7" t="s">
        <v>34</v>
      </c>
      <c r="J621" s="7"/>
      <c r="K621" s="7"/>
      <c r="L621" s="45"/>
      <c r="M621" s="30" t="s">
        <v>34</v>
      </c>
      <c r="N621" s="29" t="s">
        <v>34</v>
      </c>
      <c r="O621" s="29" t="s">
        <v>34</v>
      </c>
      <c r="P621" s="29" t="s">
        <v>34</v>
      </c>
      <c r="Q621" s="29" t="s">
        <v>34</v>
      </c>
      <c r="U621" s="32"/>
      <c r="V621" s="30"/>
      <c r="W621" s="30"/>
    </row>
    <row r="622" spans="1:23" ht="65" x14ac:dyDescent="0.35">
      <c r="A622" s="33">
        <v>621</v>
      </c>
      <c r="B622" s="18" t="s">
        <v>8059</v>
      </c>
      <c r="C622" s="35" t="s">
        <v>8060</v>
      </c>
      <c r="D622" s="35" t="s">
        <v>8060</v>
      </c>
      <c r="E622" s="18" t="s">
        <v>8059</v>
      </c>
      <c r="F622" s="20"/>
      <c r="G622" s="19"/>
      <c r="H622" s="19"/>
      <c r="I622" s="7"/>
      <c r="J622" s="19"/>
      <c r="K622" s="19"/>
      <c r="L622" s="46"/>
      <c r="M622" s="32"/>
      <c r="U622" s="32"/>
      <c r="V622" s="16" t="s">
        <v>8058</v>
      </c>
      <c r="W622" s="30">
        <v>6</v>
      </c>
    </row>
    <row r="623" spans="1:23" x14ac:dyDescent="0.35">
      <c r="A623" s="33">
        <v>622</v>
      </c>
      <c r="B623" s="21" t="s">
        <v>8056</v>
      </c>
      <c r="C623" s="29" t="s">
        <v>8057</v>
      </c>
      <c r="D623" s="29" t="s">
        <v>8057</v>
      </c>
      <c r="E623" s="21" t="s">
        <v>8056</v>
      </c>
      <c r="F623" s="16"/>
      <c r="G623" s="7"/>
      <c r="H623" s="7"/>
      <c r="I623" s="7" t="s">
        <v>34</v>
      </c>
      <c r="J623" s="7"/>
      <c r="K623" s="7"/>
      <c r="L623" s="45"/>
      <c r="M623" s="30" t="s">
        <v>34</v>
      </c>
      <c r="N623" s="29" t="s">
        <v>34</v>
      </c>
      <c r="O623" s="29" t="s">
        <v>34</v>
      </c>
      <c r="P623" s="29" t="s">
        <v>34</v>
      </c>
      <c r="Q623" s="29" t="s">
        <v>34</v>
      </c>
      <c r="R623" s="29" t="s">
        <v>34</v>
      </c>
      <c r="S623" s="29" t="s">
        <v>34</v>
      </c>
      <c r="T623" s="29">
        <v>2</v>
      </c>
      <c r="U623" s="30">
        <v>1</v>
      </c>
      <c r="V623" s="30"/>
      <c r="W623" s="30"/>
    </row>
    <row r="624" spans="1:23" ht="52" x14ac:dyDescent="0.35">
      <c r="A624" s="33">
        <v>623</v>
      </c>
      <c r="B624" s="21" t="s">
        <v>8054</v>
      </c>
      <c r="C624" s="29" t="s">
        <v>8055</v>
      </c>
      <c r="D624" s="29" t="s">
        <v>8055</v>
      </c>
      <c r="E624" s="21" t="s">
        <v>8054</v>
      </c>
      <c r="F624" s="16"/>
      <c r="G624" s="7"/>
      <c r="H624" s="7"/>
      <c r="I624" s="7" t="s">
        <v>34</v>
      </c>
      <c r="J624" s="7"/>
      <c r="K624" s="7"/>
      <c r="L624" s="45"/>
      <c r="M624" s="30" t="s">
        <v>34</v>
      </c>
      <c r="N624" s="29" t="s">
        <v>34</v>
      </c>
      <c r="O624" s="29" t="s">
        <v>34</v>
      </c>
      <c r="P624" s="29" t="s">
        <v>34</v>
      </c>
      <c r="Q624" s="29" t="s">
        <v>34</v>
      </c>
      <c r="R624" s="29" t="s">
        <v>34</v>
      </c>
      <c r="S624" s="29" t="s">
        <v>34</v>
      </c>
      <c r="T624" s="29">
        <v>2</v>
      </c>
      <c r="U624" s="30">
        <v>1</v>
      </c>
      <c r="V624" s="30"/>
      <c r="W624" s="30"/>
    </row>
    <row r="625" spans="1:23" ht="52" x14ac:dyDescent="0.35">
      <c r="A625" s="33">
        <v>624</v>
      </c>
      <c r="B625" s="21" t="s">
        <v>8052</v>
      </c>
      <c r="C625" s="29" t="s">
        <v>8053</v>
      </c>
      <c r="D625" s="29" t="s">
        <v>8053</v>
      </c>
      <c r="E625" s="21" t="s">
        <v>8052</v>
      </c>
      <c r="F625" s="16"/>
      <c r="G625" s="7"/>
      <c r="H625" s="7"/>
      <c r="I625" s="7" t="s">
        <v>34</v>
      </c>
      <c r="J625" s="7"/>
      <c r="K625" s="7"/>
      <c r="L625" s="45"/>
      <c r="M625" s="30" t="s">
        <v>34</v>
      </c>
      <c r="N625" s="29" t="s">
        <v>34</v>
      </c>
      <c r="O625" s="29" t="s">
        <v>34</v>
      </c>
      <c r="P625" s="29" t="s">
        <v>34</v>
      </c>
      <c r="Q625" s="29" t="s">
        <v>34</v>
      </c>
      <c r="R625" s="29" t="s">
        <v>34</v>
      </c>
      <c r="S625" s="29" t="s">
        <v>34</v>
      </c>
      <c r="T625" s="29">
        <v>2</v>
      </c>
      <c r="U625" s="30">
        <v>1</v>
      </c>
      <c r="V625" s="30"/>
      <c r="W625" s="30"/>
    </row>
    <row r="626" spans="1:23" ht="52" x14ac:dyDescent="0.35">
      <c r="A626" s="33">
        <v>625</v>
      </c>
      <c r="B626" s="18" t="s">
        <v>8050</v>
      </c>
      <c r="C626" s="35" t="s">
        <v>8051</v>
      </c>
      <c r="D626" s="35" t="s">
        <v>8051</v>
      </c>
      <c r="E626" s="18" t="s">
        <v>8050</v>
      </c>
      <c r="F626" s="20"/>
      <c r="G626" s="19"/>
      <c r="H626" s="19"/>
      <c r="I626" s="7"/>
      <c r="J626" s="19"/>
      <c r="K626" s="19"/>
      <c r="L626" s="46"/>
      <c r="M626" s="32"/>
      <c r="U626" s="32"/>
      <c r="V626" s="16" t="s">
        <v>8049</v>
      </c>
      <c r="W626" s="30">
        <v>6</v>
      </c>
    </row>
    <row r="627" spans="1:23" ht="26" x14ac:dyDescent="0.35">
      <c r="A627" s="33">
        <v>626</v>
      </c>
      <c r="B627" s="21" t="s">
        <v>8047</v>
      </c>
      <c r="C627" s="29" t="s">
        <v>8048</v>
      </c>
      <c r="D627" s="29" t="s">
        <v>8048</v>
      </c>
      <c r="E627" s="21" t="s">
        <v>8047</v>
      </c>
      <c r="F627" s="16"/>
      <c r="G627" s="7"/>
      <c r="H627" s="7"/>
      <c r="I627" s="7" t="s">
        <v>34</v>
      </c>
      <c r="J627" s="7"/>
      <c r="K627" s="7"/>
      <c r="L627" s="45"/>
      <c r="M627" s="30" t="s">
        <v>34</v>
      </c>
      <c r="N627" s="29" t="s">
        <v>34</v>
      </c>
      <c r="O627" s="29" t="s">
        <v>34</v>
      </c>
      <c r="P627" s="29" t="s">
        <v>34</v>
      </c>
      <c r="Q627" s="29" t="s">
        <v>34</v>
      </c>
      <c r="R627" s="29" t="s">
        <v>34</v>
      </c>
      <c r="S627" s="29" t="s">
        <v>34</v>
      </c>
      <c r="T627" s="29">
        <v>2</v>
      </c>
      <c r="U627" s="30">
        <v>1</v>
      </c>
      <c r="V627" s="30"/>
      <c r="W627" s="30"/>
    </row>
    <row r="628" spans="1:23" x14ac:dyDescent="0.35">
      <c r="A628" s="33">
        <v>627</v>
      </c>
      <c r="B628" s="9" t="s">
        <v>8045</v>
      </c>
      <c r="C628" s="37" t="s">
        <v>8046</v>
      </c>
      <c r="D628" s="37" t="s">
        <v>8046</v>
      </c>
      <c r="E628" s="9" t="s">
        <v>8045</v>
      </c>
      <c r="F628" s="15"/>
      <c r="G628" s="10"/>
      <c r="H628" s="10"/>
      <c r="I628" s="7"/>
      <c r="J628" s="10"/>
      <c r="K628" s="10"/>
      <c r="L628" s="47"/>
      <c r="M628" s="32"/>
      <c r="U628" s="32"/>
      <c r="V628" s="30"/>
      <c r="W628" s="30"/>
    </row>
    <row r="629" spans="1:23" ht="65" x14ac:dyDescent="0.35">
      <c r="A629" s="33">
        <v>628</v>
      </c>
      <c r="B629" s="18" t="s">
        <v>8043</v>
      </c>
      <c r="C629" s="35" t="s">
        <v>8044</v>
      </c>
      <c r="D629" s="35" t="s">
        <v>8044</v>
      </c>
      <c r="E629" s="18" t="s">
        <v>8043</v>
      </c>
      <c r="F629" s="20"/>
      <c r="G629" s="19"/>
      <c r="H629" s="19"/>
      <c r="I629" s="7"/>
      <c r="J629" s="19"/>
      <c r="K629" s="19"/>
      <c r="L629" s="46"/>
      <c r="M629" s="32"/>
      <c r="U629" s="32"/>
      <c r="V629" s="16" t="s">
        <v>8042</v>
      </c>
      <c r="W629" s="30">
        <v>6</v>
      </c>
    </row>
    <row r="630" spans="1:23" ht="104" x14ac:dyDescent="0.35">
      <c r="A630" s="33">
        <v>629</v>
      </c>
      <c r="B630" s="21" t="s">
        <v>8040</v>
      </c>
      <c r="C630" s="29" t="s">
        <v>8041</v>
      </c>
      <c r="D630" s="29" t="s">
        <v>8041</v>
      </c>
      <c r="E630" s="21" t="s">
        <v>8040</v>
      </c>
      <c r="F630" s="16"/>
      <c r="G630" s="7"/>
      <c r="H630" s="7"/>
      <c r="I630" s="7" t="s">
        <v>34</v>
      </c>
      <c r="J630" s="7"/>
      <c r="K630" s="7"/>
      <c r="L630" s="16" t="s">
        <v>34</v>
      </c>
      <c r="M630" s="30" t="s">
        <v>34</v>
      </c>
      <c r="N630" s="29" t="s">
        <v>34</v>
      </c>
      <c r="O630" s="29" t="s">
        <v>34</v>
      </c>
      <c r="P630" s="29" t="s">
        <v>34</v>
      </c>
      <c r="Q630" s="29" t="s">
        <v>34</v>
      </c>
      <c r="R630" s="29" t="s">
        <v>34</v>
      </c>
      <c r="S630" s="29" t="s">
        <v>34</v>
      </c>
      <c r="U630" s="32"/>
      <c r="V630" s="16" t="s">
        <v>8039</v>
      </c>
      <c r="W630" s="30">
        <v>6</v>
      </c>
    </row>
    <row r="631" spans="1:23" ht="39" x14ac:dyDescent="0.35">
      <c r="A631" s="33">
        <v>630</v>
      </c>
      <c r="B631" s="21" t="s">
        <v>8037</v>
      </c>
      <c r="C631" s="29" t="s">
        <v>8038</v>
      </c>
      <c r="D631" s="29" t="s">
        <v>8038</v>
      </c>
      <c r="E631" s="21" t="s">
        <v>8037</v>
      </c>
      <c r="F631" s="16"/>
      <c r="G631" s="7"/>
      <c r="H631" s="7"/>
      <c r="I631" s="7" t="s">
        <v>34</v>
      </c>
      <c r="J631" s="7"/>
      <c r="K631" s="7"/>
      <c r="L631" s="16" t="s">
        <v>34</v>
      </c>
      <c r="M631" s="30" t="s">
        <v>34</v>
      </c>
      <c r="N631" s="29" t="s">
        <v>34</v>
      </c>
      <c r="O631" s="29" t="s">
        <v>34</v>
      </c>
      <c r="P631" s="29" t="s">
        <v>34</v>
      </c>
      <c r="Q631" s="29" t="s">
        <v>34</v>
      </c>
      <c r="R631" s="29" t="s">
        <v>34</v>
      </c>
      <c r="S631" s="29" t="s">
        <v>34</v>
      </c>
      <c r="U631" s="32"/>
      <c r="V631" s="30"/>
      <c r="W631" s="30"/>
    </row>
    <row r="632" spans="1:23" ht="26" x14ac:dyDescent="0.35">
      <c r="A632" s="33">
        <v>631</v>
      </c>
      <c r="B632" s="21" t="s">
        <v>8035</v>
      </c>
      <c r="C632" s="29" t="s">
        <v>8036</v>
      </c>
      <c r="D632" s="29" t="s">
        <v>8036</v>
      </c>
      <c r="E632" s="21" t="s">
        <v>8035</v>
      </c>
      <c r="F632" s="16"/>
      <c r="G632" s="7"/>
      <c r="H632" s="7"/>
      <c r="I632" s="7" t="s">
        <v>34</v>
      </c>
      <c r="J632" s="7"/>
      <c r="K632" s="7"/>
      <c r="L632" s="16" t="s">
        <v>34</v>
      </c>
      <c r="M632" s="30" t="s">
        <v>34</v>
      </c>
      <c r="N632" s="29" t="s">
        <v>34</v>
      </c>
      <c r="O632" s="29" t="s">
        <v>34</v>
      </c>
      <c r="P632" s="29" t="s">
        <v>34</v>
      </c>
      <c r="Q632" s="29" t="s">
        <v>34</v>
      </c>
      <c r="R632" s="29" t="s">
        <v>34</v>
      </c>
      <c r="U632" s="32"/>
      <c r="V632" s="30"/>
      <c r="W632" s="30"/>
    </row>
    <row r="633" spans="1:23" ht="26" x14ac:dyDescent="0.35">
      <c r="A633" s="33">
        <v>632</v>
      </c>
      <c r="B633" s="21" t="s">
        <v>8033</v>
      </c>
      <c r="C633" s="29" t="s">
        <v>8034</v>
      </c>
      <c r="D633" s="29" t="s">
        <v>8034</v>
      </c>
      <c r="E633" s="21" t="s">
        <v>8033</v>
      </c>
      <c r="F633" s="16"/>
      <c r="G633" s="7"/>
      <c r="H633" s="7"/>
      <c r="I633" s="7" t="s">
        <v>34</v>
      </c>
      <c r="J633" s="7"/>
      <c r="K633" s="7"/>
      <c r="L633" s="16" t="s">
        <v>34</v>
      </c>
      <c r="M633" s="30" t="s">
        <v>34</v>
      </c>
      <c r="N633" s="29" t="s">
        <v>34</v>
      </c>
      <c r="O633" s="29" t="s">
        <v>34</v>
      </c>
      <c r="P633" s="29" t="s">
        <v>34</v>
      </c>
      <c r="Q633" s="29" t="s">
        <v>34</v>
      </c>
      <c r="R633" s="29" t="s">
        <v>34</v>
      </c>
      <c r="U633" s="32"/>
      <c r="V633" s="30"/>
      <c r="W633" s="30"/>
    </row>
    <row r="634" spans="1:23" ht="26" x14ac:dyDescent="0.35">
      <c r="A634" s="33">
        <v>633</v>
      </c>
      <c r="B634" s="21" t="s">
        <v>8031</v>
      </c>
      <c r="C634" s="29" t="s">
        <v>8032</v>
      </c>
      <c r="D634" s="29" t="s">
        <v>8032</v>
      </c>
      <c r="E634" s="21" t="s">
        <v>8031</v>
      </c>
      <c r="F634" s="16"/>
      <c r="G634" s="7"/>
      <c r="H634" s="7"/>
      <c r="I634" s="7" t="s">
        <v>34</v>
      </c>
      <c r="J634" s="7"/>
      <c r="K634" s="7"/>
      <c r="L634" s="16" t="s">
        <v>34</v>
      </c>
      <c r="M634" s="30" t="s">
        <v>34</v>
      </c>
      <c r="N634" s="29" t="s">
        <v>34</v>
      </c>
      <c r="O634" s="29" t="s">
        <v>34</v>
      </c>
      <c r="P634" s="29" t="s">
        <v>34</v>
      </c>
      <c r="Q634" s="29" t="s">
        <v>34</v>
      </c>
      <c r="R634" s="29" t="s">
        <v>34</v>
      </c>
      <c r="U634" s="32"/>
      <c r="V634" s="30"/>
      <c r="W634" s="30"/>
    </row>
    <row r="635" spans="1:23" ht="26" x14ac:dyDescent="0.35">
      <c r="A635" s="33">
        <v>634</v>
      </c>
      <c r="B635" s="21" t="s">
        <v>8029</v>
      </c>
      <c r="C635" s="29" t="s">
        <v>8030</v>
      </c>
      <c r="D635" s="29" t="s">
        <v>8030</v>
      </c>
      <c r="E635" s="21" t="s">
        <v>8029</v>
      </c>
      <c r="F635" s="16"/>
      <c r="G635" s="7"/>
      <c r="H635" s="7"/>
      <c r="I635" s="7" t="s">
        <v>34</v>
      </c>
      <c r="J635" s="7"/>
      <c r="K635" s="7"/>
      <c r="L635" s="16" t="s">
        <v>34</v>
      </c>
      <c r="M635" s="30" t="s">
        <v>34</v>
      </c>
      <c r="O635" s="29" t="s">
        <v>34</v>
      </c>
      <c r="P635" s="29" t="s">
        <v>34</v>
      </c>
      <c r="U635" s="32"/>
      <c r="V635" s="30"/>
      <c r="W635" s="30"/>
    </row>
    <row r="636" spans="1:23" x14ac:dyDescent="0.35">
      <c r="A636" s="33">
        <v>635</v>
      </c>
      <c r="B636" s="18" t="s">
        <v>8027</v>
      </c>
      <c r="C636" s="35" t="s">
        <v>8028</v>
      </c>
      <c r="D636" s="35" t="s">
        <v>8028</v>
      </c>
      <c r="E636" s="18" t="s">
        <v>8027</v>
      </c>
      <c r="F636" s="20"/>
      <c r="G636" s="19"/>
      <c r="H636" s="19"/>
      <c r="I636" s="7"/>
      <c r="J636" s="19"/>
      <c r="K636" s="19"/>
      <c r="L636" s="46"/>
      <c r="M636" s="32"/>
      <c r="U636" s="32"/>
      <c r="V636" s="30"/>
      <c r="W636" s="30"/>
    </row>
    <row r="637" spans="1:23" ht="65" x14ac:dyDescent="0.35">
      <c r="A637" s="33">
        <v>636</v>
      </c>
      <c r="B637" s="21" t="s">
        <v>8025</v>
      </c>
      <c r="C637" s="29" t="s">
        <v>8026</v>
      </c>
      <c r="D637" s="29" t="s">
        <v>8026</v>
      </c>
      <c r="E637" s="21" t="s">
        <v>8025</v>
      </c>
      <c r="F637" s="16"/>
      <c r="G637" s="7"/>
      <c r="H637" s="7"/>
      <c r="I637" s="7" t="s">
        <v>34</v>
      </c>
      <c r="J637" s="7"/>
      <c r="K637" s="7"/>
      <c r="L637" s="16" t="s">
        <v>34</v>
      </c>
      <c r="M637" s="30" t="s">
        <v>34</v>
      </c>
      <c r="N637" s="29" t="s">
        <v>34</v>
      </c>
      <c r="O637" s="29" t="s">
        <v>34</v>
      </c>
      <c r="P637" s="29" t="s">
        <v>34</v>
      </c>
      <c r="Q637" s="29" t="s">
        <v>34</v>
      </c>
      <c r="R637" s="29" t="s">
        <v>34</v>
      </c>
      <c r="U637" s="32"/>
      <c r="V637" s="30"/>
      <c r="W637" s="30"/>
    </row>
    <row r="638" spans="1:23" x14ac:dyDescent="0.35">
      <c r="A638" s="27" t="s">
        <v>2200</v>
      </c>
      <c r="B638" s="21"/>
      <c r="C638" s="29"/>
      <c r="D638" s="29"/>
      <c r="E638" s="21"/>
      <c r="F638" s="7">
        <f>SUBTOTAL(103,Table11018[Renumbered])</f>
        <v>0</v>
      </c>
      <c r="G638" s="7">
        <f>SUBTOTAL(103,Table11018[New])</f>
        <v>0</v>
      </c>
      <c r="H638" s="7">
        <f>SUBTOTAL(103,Table11018[Deleted])</f>
        <v>0</v>
      </c>
      <c r="I638" s="7">
        <f>SUBTOTAL(103,Table11018[Text unmodified])</f>
        <v>464</v>
      </c>
      <c r="J638" s="7">
        <f>SUBTOTAL(103,Table11018[Reworded, intent the same])</f>
        <v>3</v>
      </c>
      <c r="K638" s="7">
        <f>SUBTOTAL(103,Table11018[Reworded, intent modified])</f>
        <v>0</v>
      </c>
      <c r="L638" s="45">
        <f>SUBTOTAL(103,Table11018[BK])</f>
        <v>15</v>
      </c>
      <c r="M638" s="30">
        <f>SUBTOTAL(103,Table11018[ATPL(A)])</f>
        <v>464</v>
      </c>
      <c r="N638" s="29">
        <f>SUBTOTAL(103,Table11018[CPL(A)])</f>
        <v>450</v>
      </c>
      <c r="O638" s="29">
        <f>SUBTOTAL(103,Table11018[ATPL(H)/IR])</f>
        <v>447</v>
      </c>
      <c r="P638" s="29">
        <f>SUBTOTAL(103,Table11018[ATPL(H)/VFR])</f>
        <v>441</v>
      </c>
      <c r="Q638" s="29">
        <f>SUBTOTAL(103,Table11018[CPL(H)])</f>
        <v>430</v>
      </c>
      <c r="R638" s="29">
        <f>SUBTOTAL(103,Table11018[IR])</f>
        <v>389</v>
      </c>
      <c r="S638" s="29">
        <f>SUBTOTAL(103,Table11018[CBIR(A)])</f>
        <v>371</v>
      </c>
      <c r="T638" s="29">
        <f>SUBTOTAL(103,Table11018[BIR exam])</f>
        <v>163</v>
      </c>
      <c r="U638" s="30">
        <f>SUBTOTAL(103,Table11018[BIR BK])</f>
        <v>109</v>
      </c>
      <c r="V638" s="30"/>
      <c r="W638" s="29"/>
    </row>
  </sheetData>
  <pageMargins left="0.70866141732283472" right="0.70866141732283472" top="0.74803149606299213" bottom="0.74803149606299213" header="0.31496062992125984" footer="0.31496062992125984"/>
  <pageSetup paperSize="9" scale="78" fitToHeight="0" orientation="portrait" r:id="rId1"/>
  <headerFooter>
    <oddHeader>&amp;LTK Syllabus Comparision Doc v.6</oddHeader>
    <oddFooter>&amp;LEASA&amp;R17/12/2025</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FACFF-3F67-40D7-A556-6AE12D2D28C6}">
  <sheetPr>
    <pageSetUpPr fitToPage="1"/>
  </sheetPr>
  <dimension ref="A1:W190"/>
  <sheetViews>
    <sheetView zoomScaleNormal="100" workbookViewId="0">
      <pane ySplit="1" topLeftCell="A2" activePane="bottomLeft" state="frozen"/>
      <selection activeCell="F1" sqref="F1"/>
      <selection pane="bottomLeft" activeCell="E2" sqref="E2"/>
    </sheetView>
  </sheetViews>
  <sheetFormatPr defaultColWidth="9" defaultRowHeight="14.5" outlineLevelCol="1" x14ac:dyDescent="0.35"/>
  <cols>
    <col min="1" max="1" width="4.453125" style="27" customWidth="1"/>
    <col min="2" max="2" width="41.81640625" style="28" hidden="1" customWidth="1" outlineLevel="1"/>
    <col min="3" max="3" width="13.81640625" style="27" hidden="1" customWidth="1" outlineLevel="1"/>
    <col min="4" max="4" width="13.81640625" style="44" customWidth="1" collapsed="1"/>
    <col min="5" max="5" width="41.81640625" style="28" customWidth="1"/>
    <col min="6" max="11" width="3.81640625" style="27" hidden="1" customWidth="1" outlineLevel="1"/>
    <col min="12" max="12" width="2.1796875" style="27" customWidth="1" collapsed="1"/>
    <col min="13" max="21" width="2.1796875" style="27" customWidth="1"/>
    <col min="22" max="22" width="20.81640625" style="53" customWidth="1"/>
    <col min="23" max="23" width="9" style="56"/>
    <col min="24" max="16384" width="9" style="27"/>
  </cols>
  <sheetData>
    <row r="1" spans="1:23" ht="81" customHeight="1" x14ac:dyDescent="0.35">
      <c r="A1" s="1" t="s">
        <v>0</v>
      </c>
      <c r="B1" s="2" t="s">
        <v>1</v>
      </c>
      <c r="C1" s="2" t="s">
        <v>2</v>
      </c>
      <c r="D1" s="2" t="s">
        <v>3</v>
      </c>
      <c r="E1" s="2" t="s">
        <v>4</v>
      </c>
      <c r="F1" s="3" t="s">
        <v>5</v>
      </c>
      <c r="G1" s="3" t="s">
        <v>6</v>
      </c>
      <c r="H1" s="3" t="s">
        <v>7</v>
      </c>
      <c r="I1" s="3" t="s">
        <v>8</v>
      </c>
      <c r="J1" s="3" t="s">
        <v>9</v>
      </c>
      <c r="K1" s="4" t="s">
        <v>10</v>
      </c>
      <c r="L1" s="5" t="s">
        <v>11</v>
      </c>
      <c r="M1" s="6" t="s">
        <v>12</v>
      </c>
      <c r="N1" s="6" t="s">
        <v>13</v>
      </c>
      <c r="O1" s="6" t="s">
        <v>14</v>
      </c>
      <c r="P1" s="6" t="s">
        <v>15</v>
      </c>
      <c r="Q1" s="6" t="s">
        <v>16</v>
      </c>
      <c r="R1" s="6" t="s">
        <v>17</v>
      </c>
      <c r="S1" s="6" t="s">
        <v>18</v>
      </c>
      <c r="T1" s="6" t="s">
        <v>19</v>
      </c>
      <c r="U1" s="5" t="s">
        <v>20</v>
      </c>
      <c r="V1" s="2" t="s">
        <v>3977</v>
      </c>
      <c r="W1" s="2" t="s">
        <v>14757</v>
      </c>
    </row>
    <row r="2" spans="1:23" x14ac:dyDescent="0.35">
      <c r="A2" s="33">
        <v>1</v>
      </c>
      <c r="B2" s="9" t="s">
        <v>9320</v>
      </c>
      <c r="C2" s="37" t="s">
        <v>9321</v>
      </c>
      <c r="D2" s="37" t="s">
        <v>9321</v>
      </c>
      <c r="E2" s="9" t="s">
        <v>9320</v>
      </c>
      <c r="F2" s="11"/>
      <c r="G2" s="10"/>
      <c r="H2" s="10"/>
      <c r="I2" s="7"/>
      <c r="J2" s="10"/>
      <c r="K2" s="10"/>
      <c r="L2" s="48"/>
      <c r="M2" s="42"/>
      <c r="U2" s="41"/>
      <c r="V2" s="2" t="s">
        <v>9710</v>
      </c>
      <c r="W2" s="53">
        <v>6</v>
      </c>
    </row>
    <row r="3" spans="1:23" x14ac:dyDescent="0.35">
      <c r="A3" s="33">
        <v>2</v>
      </c>
      <c r="B3" s="9" t="s">
        <v>9322</v>
      </c>
      <c r="C3" s="37" t="s">
        <v>9323</v>
      </c>
      <c r="D3" s="37" t="s">
        <v>9323</v>
      </c>
      <c r="E3" s="9" t="s">
        <v>9322</v>
      </c>
      <c r="F3" s="15"/>
      <c r="G3" s="10"/>
      <c r="H3" s="10"/>
      <c r="I3" s="7"/>
      <c r="J3" s="10"/>
      <c r="K3" s="10"/>
      <c r="L3" s="47"/>
      <c r="M3" s="32"/>
      <c r="U3" s="31"/>
      <c r="W3" s="53"/>
    </row>
    <row r="4" spans="1:23" x14ac:dyDescent="0.35">
      <c r="A4" s="33">
        <v>3</v>
      </c>
      <c r="B4" s="9" t="s">
        <v>9324</v>
      </c>
      <c r="C4" s="37" t="s">
        <v>9325</v>
      </c>
      <c r="D4" s="37" t="s">
        <v>9325</v>
      </c>
      <c r="E4" s="9" t="s">
        <v>9324</v>
      </c>
      <c r="F4" s="15"/>
      <c r="G4" s="10"/>
      <c r="H4" s="10"/>
      <c r="I4" s="7"/>
      <c r="J4" s="10"/>
      <c r="K4" s="10"/>
      <c r="L4" s="47"/>
      <c r="M4" s="32"/>
      <c r="U4" s="31"/>
      <c r="W4" s="53"/>
    </row>
    <row r="5" spans="1:23" x14ac:dyDescent="0.35">
      <c r="A5" s="33">
        <v>4</v>
      </c>
      <c r="B5" s="18" t="s">
        <v>9326</v>
      </c>
      <c r="C5" s="35" t="s">
        <v>9327</v>
      </c>
      <c r="D5" s="35" t="s">
        <v>9327</v>
      </c>
      <c r="E5" s="18" t="s">
        <v>9326</v>
      </c>
      <c r="F5" s="20"/>
      <c r="G5" s="19"/>
      <c r="H5" s="19"/>
      <c r="I5" s="7" t="s">
        <v>34</v>
      </c>
      <c r="J5" s="19"/>
      <c r="K5" s="19"/>
      <c r="L5" s="46"/>
      <c r="M5" s="32"/>
      <c r="U5" s="31"/>
      <c r="W5" s="53"/>
    </row>
    <row r="6" spans="1:23" ht="39" x14ac:dyDescent="0.35">
      <c r="A6" s="33">
        <v>5</v>
      </c>
      <c r="B6" s="21" t="s">
        <v>9328</v>
      </c>
      <c r="C6" s="29" t="s">
        <v>9329</v>
      </c>
      <c r="D6" s="29" t="s">
        <v>9329</v>
      </c>
      <c r="E6" s="21" t="s">
        <v>9328</v>
      </c>
      <c r="F6" s="16"/>
      <c r="G6" s="7"/>
      <c r="H6" s="7"/>
      <c r="I6" s="7" t="s">
        <v>34</v>
      </c>
      <c r="J6" s="7"/>
      <c r="K6" s="7"/>
      <c r="L6" s="16" t="s">
        <v>34</v>
      </c>
      <c r="M6" s="30" t="s">
        <v>34</v>
      </c>
      <c r="N6" s="29" t="s">
        <v>34</v>
      </c>
      <c r="O6" s="29" t="s">
        <v>34</v>
      </c>
      <c r="P6" s="29" t="s">
        <v>34</v>
      </c>
      <c r="Q6" s="29" t="s">
        <v>34</v>
      </c>
      <c r="U6" s="31"/>
      <c r="W6" s="53"/>
    </row>
    <row r="7" spans="1:23" ht="52" x14ac:dyDescent="0.35">
      <c r="A7" s="33">
        <v>6</v>
      </c>
      <c r="B7" s="21" t="s">
        <v>9330</v>
      </c>
      <c r="C7" s="29" t="s">
        <v>9331</v>
      </c>
      <c r="D7" s="29" t="s">
        <v>9331</v>
      </c>
      <c r="E7" s="21" t="s">
        <v>9330</v>
      </c>
      <c r="F7" s="16"/>
      <c r="G7" s="7"/>
      <c r="H7" s="7"/>
      <c r="I7" s="7" t="s">
        <v>34</v>
      </c>
      <c r="J7" s="7"/>
      <c r="K7" s="7"/>
      <c r="L7" s="16" t="s">
        <v>34</v>
      </c>
      <c r="M7" s="30" t="s">
        <v>34</v>
      </c>
      <c r="N7" s="29" t="s">
        <v>34</v>
      </c>
      <c r="O7" s="29" t="s">
        <v>34</v>
      </c>
      <c r="P7" s="29" t="s">
        <v>34</v>
      </c>
      <c r="Q7" s="29" t="s">
        <v>34</v>
      </c>
      <c r="U7" s="31"/>
      <c r="W7" s="53"/>
    </row>
    <row r="8" spans="1:23" ht="91" x14ac:dyDescent="0.35">
      <c r="A8" s="33">
        <v>7</v>
      </c>
      <c r="B8" s="21" t="s">
        <v>9332</v>
      </c>
      <c r="C8" s="29" t="s">
        <v>9333</v>
      </c>
      <c r="D8" s="29" t="s">
        <v>9333</v>
      </c>
      <c r="E8" s="21" t="s">
        <v>9332</v>
      </c>
      <c r="F8" s="16"/>
      <c r="G8" s="7"/>
      <c r="H8" s="7"/>
      <c r="I8" s="7" t="s">
        <v>34</v>
      </c>
      <c r="J8" s="7"/>
      <c r="K8" s="7"/>
      <c r="L8" s="45"/>
      <c r="M8" s="30" t="s">
        <v>34</v>
      </c>
      <c r="N8" s="29" t="s">
        <v>34</v>
      </c>
      <c r="O8" s="29" t="s">
        <v>34</v>
      </c>
      <c r="P8" s="29" t="s">
        <v>34</v>
      </c>
      <c r="Q8" s="29" t="s">
        <v>34</v>
      </c>
      <c r="U8" s="31"/>
      <c r="V8" s="2" t="s">
        <v>9334</v>
      </c>
      <c r="W8" s="53">
        <v>6</v>
      </c>
    </row>
    <row r="9" spans="1:23" x14ac:dyDescent="0.35">
      <c r="A9" s="33">
        <v>8</v>
      </c>
      <c r="B9" s="18" t="s">
        <v>9335</v>
      </c>
      <c r="C9" s="35" t="s">
        <v>9336</v>
      </c>
      <c r="D9" s="35" t="s">
        <v>9336</v>
      </c>
      <c r="E9" s="18" t="s">
        <v>9335</v>
      </c>
      <c r="F9" s="20"/>
      <c r="G9" s="19"/>
      <c r="H9" s="19"/>
      <c r="I9" s="7" t="s">
        <v>34</v>
      </c>
      <c r="J9" s="19"/>
      <c r="K9" s="19"/>
      <c r="L9" s="46"/>
      <c r="M9" s="32"/>
      <c r="U9" s="31"/>
      <c r="W9" s="53"/>
    </row>
    <row r="10" spans="1:23" ht="52" x14ac:dyDescent="0.35">
      <c r="A10" s="33">
        <v>9</v>
      </c>
      <c r="B10" s="21" t="s">
        <v>9337</v>
      </c>
      <c r="C10" s="29" t="s">
        <v>9338</v>
      </c>
      <c r="D10" s="29" t="s">
        <v>9338</v>
      </c>
      <c r="E10" s="21" t="s">
        <v>9337</v>
      </c>
      <c r="F10" s="16"/>
      <c r="G10" s="7"/>
      <c r="H10" s="7"/>
      <c r="I10" s="7" t="s">
        <v>34</v>
      </c>
      <c r="J10" s="7"/>
      <c r="K10" s="7"/>
      <c r="L10" s="16" t="s">
        <v>34</v>
      </c>
      <c r="M10" s="30" t="s">
        <v>34</v>
      </c>
      <c r="N10" s="29" t="s">
        <v>34</v>
      </c>
      <c r="O10" s="29" t="s">
        <v>34</v>
      </c>
      <c r="P10" s="29" t="s">
        <v>34</v>
      </c>
      <c r="Q10" s="29" t="s">
        <v>34</v>
      </c>
      <c r="U10" s="31"/>
      <c r="W10" s="53"/>
    </row>
    <row r="11" spans="1:23" ht="26" x14ac:dyDescent="0.35">
      <c r="A11" s="33">
        <v>10</v>
      </c>
      <c r="B11" s="21" t="s">
        <v>9339</v>
      </c>
      <c r="C11" s="29" t="s">
        <v>9340</v>
      </c>
      <c r="D11" s="29" t="s">
        <v>9340</v>
      </c>
      <c r="E11" s="21" t="s">
        <v>9339</v>
      </c>
      <c r="F11" s="16"/>
      <c r="G11" s="7"/>
      <c r="H11" s="7"/>
      <c r="I11" s="7" t="s">
        <v>34</v>
      </c>
      <c r="J11" s="7"/>
      <c r="K11" s="7"/>
      <c r="L11" s="45"/>
      <c r="M11" s="30" t="s">
        <v>34</v>
      </c>
      <c r="N11" s="29" t="s">
        <v>34</v>
      </c>
      <c r="O11" s="29" t="s">
        <v>34</v>
      </c>
      <c r="P11" s="29" t="s">
        <v>34</v>
      </c>
      <c r="Q11" s="29" t="s">
        <v>34</v>
      </c>
      <c r="U11" s="31"/>
      <c r="W11" s="53"/>
    </row>
    <row r="12" spans="1:23" x14ac:dyDescent="0.35">
      <c r="A12" s="33">
        <v>11</v>
      </c>
      <c r="B12" s="9" t="s">
        <v>9341</v>
      </c>
      <c r="C12" s="37" t="s">
        <v>9342</v>
      </c>
      <c r="D12" s="37" t="s">
        <v>9342</v>
      </c>
      <c r="E12" s="9" t="s">
        <v>9341</v>
      </c>
      <c r="F12" s="15"/>
      <c r="G12" s="10"/>
      <c r="H12" s="10"/>
      <c r="I12" s="7"/>
      <c r="J12" s="10"/>
      <c r="K12" s="10"/>
      <c r="L12" s="47"/>
      <c r="M12" s="32"/>
      <c r="U12" s="31"/>
      <c r="W12" s="53"/>
    </row>
    <row r="13" spans="1:23" x14ac:dyDescent="0.35">
      <c r="A13" s="33">
        <v>12</v>
      </c>
      <c r="B13" s="18" t="s">
        <v>9343</v>
      </c>
      <c r="C13" s="35" t="s">
        <v>9344</v>
      </c>
      <c r="D13" s="35" t="s">
        <v>9344</v>
      </c>
      <c r="E13" s="18" t="s">
        <v>9343</v>
      </c>
      <c r="F13" s="20"/>
      <c r="G13" s="19"/>
      <c r="H13" s="19"/>
      <c r="I13" s="7" t="s">
        <v>34</v>
      </c>
      <c r="J13" s="19"/>
      <c r="K13" s="19"/>
      <c r="L13" s="46"/>
      <c r="M13" s="32"/>
      <c r="U13" s="31"/>
      <c r="W13" s="53"/>
    </row>
    <row r="14" spans="1:23" ht="26" x14ac:dyDescent="0.35">
      <c r="A14" s="33">
        <v>13</v>
      </c>
      <c r="B14" s="21" t="s">
        <v>9345</v>
      </c>
      <c r="C14" s="29" t="s">
        <v>9346</v>
      </c>
      <c r="D14" s="29" t="s">
        <v>9346</v>
      </c>
      <c r="E14" s="21" t="s">
        <v>9345</v>
      </c>
      <c r="F14" s="16"/>
      <c r="G14" s="7"/>
      <c r="H14" s="7"/>
      <c r="I14" s="7" t="s">
        <v>34</v>
      </c>
      <c r="J14" s="7"/>
      <c r="K14" s="7"/>
      <c r="L14" s="16" t="s">
        <v>34</v>
      </c>
      <c r="M14" s="30" t="s">
        <v>34</v>
      </c>
      <c r="N14" s="29" t="s">
        <v>34</v>
      </c>
      <c r="O14" s="29" t="s">
        <v>34</v>
      </c>
      <c r="P14" s="29" t="s">
        <v>34</v>
      </c>
      <c r="Q14" s="29" t="s">
        <v>34</v>
      </c>
      <c r="U14" s="31"/>
      <c r="W14" s="53"/>
    </row>
    <row r="15" spans="1:23" ht="26" x14ac:dyDescent="0.35">
      <c r="A15" s="33">
        <v>14</v>
      </c>
      <c r="B15" s="21" t="s">
        <v>9347</v>
      </c>
      <c r="C15" s="29" t="s">
        <v>9348</v>
      </c>
      <c r="D15" s="29" t="s">
        <v>9348</v>
      </c>
      <c r="E15" s="21" t="s">
        <v>9347</v>
      </c>
      <c r="F15" s="16"/>
      <c r="G15" s="7"/>
      <c r="H15" s="7"/>
      <c r="I15" s="7" t="s">
        <v>34</v>
      </c>
      <c r="J15" s="7"/>
      <c r="K15" s="7"/>
      <c r="L15" s="45"/>
      <c r="M15" s="30" t="s">
        <v>34</v>
      </c>
      <c r="N15" s="29" t="s">
        <v>34</v>
      </c>
      <c r="O15" s="29" t="s">
        <v>34</v>
      </c>
      <c r="P15" s="29" t="s">
        <v>34</v>
      </c>
      <c r="Q15" s="29" t="s">
        <v>34</v>
      </c>
      <c r="U15" s="31"/>
      <c r="W15" s="53"/>
    </row>
    <row r="16" spans="1:23" ht="26" x14ac:dyDescent="0.35">
      <c r="A16" s="33">
        <v>15</v>
      </c>
      <c r="B16" s="21" t="s">
        <v>9349</v>
      </c>
      <c r="C16" s="29" t="s">
        <v>9350</v>
      </c>
      <c r="D16" s="29" t="s">
        <v>9350</v>
      </c>
      <c r="E16" s="21" t="s">
        <v>9349</v>
      </c>
      <c r="F16" s="16"/>
      <c r="G16" s="7"/>
      <c r="H16" s="7"/>
      <c r="I16" s="7" t="s">
        <v>34</v>
      </c>
      <c r="J16" s="7"/>
      <c r="K16" s="7"/>
      <c r="L16" s="45"/>
      <c r="M16" s="30" t="s">
        <v>34</v>
      </c>
      <c r="N16" s="29" t="s">
        <v>34</v>
      </c>
      <c r="O16" s="29" t="s">
        <v>34</v>
      </c>
      <c r="P16" s="29" t="s">
        <v>34</v>
      </c>
      <c r="Q16" s="29" t="s">
        <v>34</v>
      </c>
      <c r="U16" s="31"/>
      <c r="W16" s="53"/>
    </row>
    <row r="17" spans="1:23" ht="26" x14ac:dyDescent="0.35">
      <c r="A17" s="33">
        <v>16</v>
      </c>
      <c r="B17" s="21" t="s">
        <v>9351</v>
      </c>
      <c r="C17" s="29" t="s">
        <v>9352</v>
      </c>
      <c r="D17" s="29" t="s">
        <v>9352</v>
      </c>
      <c r="E17" s="21" t="s">
        <v>9351</v>
      </c>
      <c r="F17" s="16"/>
      <c r="G17" s="7"/>
      <c r="H17" s="7"/>
      <c r="I17" s="7" t="s">
        <v>34</v>
      </c>
      <c r="J17" s="7"/>
      <c r="K17" s="7"/>
      <c r="L17" s="45"/>
      <c r="M17" s="30" t="s">
        <v>34</v>
      </c>
      <c r="N17" s="29" t="s">
        <v>34</v>
      </c>
      <c r="O17" s="29" t="s">
        <v>34</v>
      </c>
      <c r="P17" s="29" t="s">
        <v>34</v>
      </c>
      <c r="Q17" s="29" t="s">
        <v>34</v>
      </c>
      <c r="U17" s="31"/>
      <c r="W17" s="53"/>
    </row>
    <row r="18" spans="1:23" ht="26" x14ac:dyDescent="0.35">
      <c r="A18" s="33">
        <v>17</v>
      </c>
      <c r="B18" s="21" t="s">
        <v>9353</v>
      </c>
      <c r="C18" s="29" t="s">
        <v>9354</v>
      </c>
      <c r="D18" s="29" t="s">
        <v>9354</v>
      </c>
      <c r="E18" s="21" t="s">
        <v>9353</v>
      </c>
      <c r="F18" s="16"/>
      <c r="G18" s="7"/>
      <c r="H18" s="7"/>
      <c r="I18" s="7" t="s">
        <v>34</v>
      </c>
      <c r="J18" s="7"/>
      <c r="K18" s="7"/>
      <c r="L18" s="45"/>
      <c r="M18" s="30" t="s">
        <v>34</v>
      </c>
      <c r="N18" s="29" t="s">
        <v>34</v>
      </c>
      <c r="O18" s="29" t="s">
        <v>34</v>
      </c>
      <c r="P18" s="29" t="s">
        <v>34</v>
      </c>
      <c r="Q18" s="29" t="s">
        <v>34</v>
      </c>
      <c r="U18" s="31"/>
      <c r="W18" s="53"/>
    </row>
    <row r="19" spans="1:23" x14ac:dyDescent="0.35">
      <c r="A19" s="33">
        <v>18</v>
      </c>
      <c r="B19" s="9" t="s">
        <v>9355</v>
      </c>
      <c r="C19" s="37" t="s">
        <v>9356</v>
      </c>
      <c r="D19" s="37" t="s">
        <v>9356</v>
      </c>
      <c r="E19" s="9" t="s">
        <v>9355</v>
      </c>
      <c r="F19" s="15"/>
      <c r="G19" s="10"/>
      <c r="H19" s="10"/>
      <c r="I19" s="7"/>
      <c r="J19" s="10"/>
      <c r="K19" s="10"/>
      <c r="L19" s="47"/>
      <c r="M19" s="32"/>
      <c r="U19" s="31"/>
      <c r="W19" s="53"/>
    </row>
    <row r="20" spans="1:23" x14ac:dyDescent="0.35">
      <c r="A20" s="33">
        <v>19</v>
      </c>
      <c r="B20" s="18" t="s">
        <v>9357</v>
      </c>
      <c r="C20" s="35" t="s">
        <v>9358</v>
      </c>
      <c r="D20" s="35" t="s">
        <v>9358</v>
      </c>
      <c r="E20" s="18" t="s">
        <v>9357</v>
      </c>
      <c r="F20" s="20"/>
      <c r="G20" s="19"/>
      <c r="H20" s="19"/>
      <c r="I20" s="7" t="s">
        <v>34</v>
      </c>
      <c r="J20" s="19"/>
      <c r="K20" s="19"/>
      <c r="L20" s="46"/>
      <c r="M20" s="32"/>
      <c r="U20" s="31"/>
      <c r="W20" s="53"/>
    </row>
    <row r="21" spans="1:23" x14ac:dyDescent="0.35">
      <c r="A21" s="33">
        <v>20</v>
      </c>
      <c r="B21" s="21" t="s">
        <v>9359</v>
      </c>
      <c r="C21" s="29" t="s">
        <v>9360</v>
      </c>
      <c r="D21" s="29" t="s">
        <v>9360</v>
      </c>
      <c r="E21" s="21" t="s">
        <v>9359</v>
      </c>
      <c r="F21" s="16"/>
      <c r="G21" s="7"/>
      <c r="H21" s="7"/>
      <c r="I21" s="7" t="s">
        <v>34</v>
      </c>
      <c r="J21" s="7"/>
      <c r="K21" s="7"/>
      <c r="L21" s="16" t="s">
        <v>34</v>
      </c>
      <c r="M21" s="30" t="s">
        <v>34</v>
      </c>
      <c r="N21" s="29" t="s">
        <v>34</v>
      </c>
      <c r="O21" s="29" t="s">
        <v>34</v>
      </c>
      <c r="P21" s="29" t="s">
        <v>34</v>
      </c>
      <c r="Q21" s="29" t="s">
        <v>34</v>
      </c>
      <c r="U21" s="31"/>
      <c r="W21" s="53"/>
    </row>
    <row r="22" spans="1:23" ht="26" x14ac:dyDescent="0.35">
      <c r="A22" s="33">
        <v>21</v>
      </c>
      <c r="B22" s="21" t="s">
        <v>9361</v>
      </c>
      <c r="C22" s="29" t="s">
        <v>9362</v>
      </c>
      <c r="D22" s="29" t="s">
        <v>9362</v>
      </c>
      <c r="E22" s="21" t="s">
        <v>9361</v>
      </c>
      <c r="F22" s="16"/>
      <c r="G22" s="7"/>
      <c r="H22" s="7"/>
      <c r="I22" s="7" t="s">
        <v>34</v>
      </c>
      <c r="J22" s="7"/>
      <c r="K22" s="7"/>
      <c r="L22" s="45"/>
      <c r="M22" s="30" t="s">
        <v>34</v>
      </c>
      <c r="N22" s="29" t="s">
        <v>34</v>
      </c>
      <c r="O22" s="29" t="s">
        <v>34</v>
      </c>
      <c r="P22" s="29" t="s">
        <v>34</v>
      </c>
      <c r="Q22" s="29" t="s">
        <v>34</v>
      </c>
      <c r="U22" s="31"/>
      <c r="W22" s="53"/>
    </row>
    <row r="23" spans="1:23" x14ac:dyDescent="0.35">
      <c r="A23" s="33">
        <v>22</v>
      </c>
      <c r="B23" s="21" t="s">
        <v>9363</v>
      </c>
      <c r="C23" s="29" t="s">
        <v>9364</v>
      </c>
      <c r="D23" s="29" t="s">
        <v>9364</v>
      </c>
      <c r="E23" s="21" t="s">
        <v>9363</v>
      </c>
      <c r="F23" s="16"/>
      <c r="G23" s="7"/>
      <c r="H23" s="7"/>
      <c r="I23" s="7" t="s">
        <v>34</v>
      </c>
      <c r="J23" s="7"/>
      <c r="K23" s="7"/>
      <c r="L23" s="16" t="s">
        <v>34</v>
      </c>
      <c r="M23" s="30" t="s">
        <v>34</v>
      </c>
      <c r="N23" s="29" t="s">
        <v>34</v>
      </c>
      <c r="O23" s="29" t="s">
        <v>34</v>
      </c>
      <c r="P23" s="29" t="s">
        <v>34</v>
      </c>
      <c r="Q23" s="29" t="s">
        <v>34</v>
      </c>
      <c r="U23" s="31"/>
      <c r="W23" s="53"/>
    </row>
    <row r="24" spans="1:23" x14ac:dyDescent="0.35">
      <c r="A24" s="33">
        <v>23</v>
      </c>
      <c r="B24" s="21" t="s">
        <v>9365</v>
      </c>
      <c r="C24" s="29" t="s">
        <v>9366</v>
      </c>
      <c r="D24" s="29" t="s">
        <v>9366</v>
      </c>
      <c r="E24" s="21" t="s">
        <v>9365</v>
      </c>
      <c r="F24" s="16"/>
      <c r="G24" s="7"/>
      <c r="H24" s="7"/>
      <c r="I24" s="7" t="s">
        <v>34</v>
      </c>
      <c r="J24" s="7"/>
      <c r="K24" s="7"/>
      <c r="L24" s="45"/>
      <c r="M24" s="30" t="s">
        <v>34</v>
      </c>
      <c r="N24" s="29" t="s">
        <v>34</v>
      </c>
      <c r="O24" s="29" t="s">
        <v>34</v>
      </c>
      <c r="P24" s="29" t="s">
        <v>34</v>
      </c>
      <c r="Q24" s="29" t="s">
        <v>34</v>
      </c>
      <c r="U24" s="31"/>
      <c r="W24" s="53"/>
    </row>
    <row r="25" spans="1:23" x14ac:dyDescent="0.35">
      <c r="A25" s="33">
        <v>24</v>
      </c>
      <c r="B25" s="21" t="s">
        <v>9367</v>
      </c>
      <c r="C25" s="29" t="s">
        <v>9368</v>
      </c>
      <c r="D25" s="29" t="s">
        <v>9368</v>
      </c>
      <c r="E25" s="21" t="s">
        <v>9367</v>
      </c>
      <c r="F25" s="16"/>
      <c r="G25" s="7"/>
      <c r="H25" s="7"/>
      <c r="I25" s="7" t="s">
        <v>34</v>
      </c>
      <c r="J25" s="7"/>
      <c r="K25" s="7"/>
      <c r="L25" s="45"/>
      <c r="M25" s="30" t="s">
        <v>34</v>
      </c>
      <c r="N25" s="29" t="s">
        <v>34</v>
      </c>
      <c r="O25" s="29" t="s">
        <v>34</v>
      </c>
      <c r="P25" s="29" t="s">
        <v>34</v>
      </c>
      <c r="Q25" s="29" t="s">
        <v>34</v>
      </c>
      <c r="U25" s="31"/>
      <c r="W25" s="53"/>
    </row>
    <row r="26" spans="1:23" x14ac:dyDescent="0.35">
      <c r="A26" s="33">
        <v>25</v>
      </c>
      <c r="B26" s="21" t="s">
        <v>9369</v>
      </c>
      <c r="C26" s="29" t="s">
        <v>9370</v>
      </c>
      <c r="D26" s="29" t="s">
        <v>9370</v>
      </c>
      <c r="E26" s="21" t="s">
        <v>9369</v>
      </c>
      <c r="F26" s="16"/>
      <c r="G26" s="7"/>
      <c r="H26" s="7"/>
      <c r="I26" s="7" t="s">
        <v>34</v>
      </c>
      <c r="J26" s="7"/>
      <c r="K26" s="7"/>
      <c r="L26" s="16" t="s">
        <v>34</v>
      </c>
      <c r="M26" s="30" t="s">
        <v>34</v>
      </c>
      <c r="N26" s="29" t="s">
        <v>34</v>
      </c>
      <c r="O26" s="29" t="s">
        <v>34</v>
      </c>
      <c r="P26" s="29" t="s">
        <v>34</v>
      </c>
      <c r="Q26" s="29" t="s">
        <v>34</v>
      </c>
      <c r="U26" s="31"/>
      <c r="W26" s="53"/>
    </row>
    <row r="27" spans="1:23" x14ac:dyDescent="0.35">
      <c r="A27" s="33">
        <v>26</v>
      </c>
      <c r="B27" s="21" t="s">
        <v>9371</v>
      </c>
      <c r="C27" s="29" t="s">
        <v>9372</v>
      </c>
      <c r="D27" s="29" t="s">
        <v>9372</v>
      </c>
      <c r="E27" s="21" t="s">
        <v>9371</v>
      </c>
      <c r="F27" s="16"/>
      <c r="G27" s="7"/>
      <c r="H27" s="7"/>
      <c r="I27" s="7" t="s">
        <v>34</v>
      </c>
      <c r="J27" s="7"/>
      <c r="K27" s="7"/>
      <c r="L27" s="45"/>
      <c r="M27" s="30" t="s">
        <v>34</v>
      </c>
      <c r="N27" s="29" t="s">
        <v>34</v>
      </c>
      <c r="O27" s="29" t="s">
        <v>34</v>
      </c>
      <c r="P27" s="29" t="s">
        <v>34</v>
      </c>
      <c r="Q27" s="29" t="s">
        <v>34</v>
      </c>
      <c r="U27" s="31"/>
      <c r="W27" s="53"/>
    </row>
    <row r="28" spans="1:23" x14ac:dyDescent="0.35">
      <c r="A28" s="33">
        <v>27</v>
      </c>
      <c r="B28" s="18" t="s">
        <v>9373</v>
      </c>
      <c r="C28" s="35" t="s">
        <v>9374</v>
      </c>
      <c r="D28" s="35" t="s">
        <v>9374</v>
      </c>
      <c r="E28" s="18" t="s">
        <v>9373</v>
      </c>
      <c r="F28" s="20"/>
      <c r="G28" s="19"/>
      <c r="H28" s="19"/>
      <c r="I28" s="7" t="s">
        <v>34</v>
      </c>
      <c r="J28" s="19"/>
      <c r="K28" s="19"/>
      <c r="L28" s="46"/>
      <c r="M28" s="32"/>
      <c r="U28" s="31"/>
      <c r="W28" s="53"/>
    </row>
    <row r="29" spans="1:23" ht="91" x14ac:dyDescent="0.35">
      <c r="A29" s="33">
        <v>28</v>
      </c>
      <c r="B29" s="21" t="s">
        <v>9375</v>
      </c>
      <c r="C29" s="29" t="s">
        <v>9376</v>
      </c>
      <c r="D29" s="29" t="s">
        <v>9376</v>
      </c>
      <c r="E29" s="21" t="s">
        <v>9375</v>
      </c>
      <c r="F29" s="16"/>
      <c r="G29" s="7"/>
      <c r="H29" s="7"/>
      <c r="I29" s="7" t="s">
        <v>34</v>
      </c>
      <c r="J29" s="7"/>
      <c r="K29" s="7"/>
      <c r="L29" s="45"/>
      <c r="M29" s="30" t="s">
        <v>34</v>
      </c>
      <c r="N29" s="29" t="s">
        <v>34</v>
      </c>
      <c r="O29" s="29" t="s">
        <v>34</v>
      </c>
      <c r="P29" s="29" t="s">
        <v>34</v>
      </c>
      <c r="Q29" s="29" t="s">
        <v>34</v>
      </c>
      <c r="U29" s="31"/>
      <c r="V29" s="2" t="s">
        <v>9377</v>
      </c>
      <c r="W29" s="53">
        <v>5</v>
      </c>
    </row>
    <row r="30" spans="1:23" x14ac:dyDescent="0.35">
      <c r="A30" s="33">
        <v>29</v>
      </c>
      <c r="B30" s="21" t="s">
        <v>9378</v>
      </c>
      <c r="C30" s="29" t="s">
        <v>9379</v>
      </c>
      <c r="D30" s="29" t="s">
        <v>9379</v>
      </c>
      <c r="E30" s="21" t="s">
        <v>9378</v>
      </c>
      <c r="F30" s="16"/>
      <c r="G30" s="7"/>
      <c r="H30" s="7"/>
      <c r="I30" s="7" t="s">
        <v>34</v>
      </c>
      <c r="J30" s="7"/>
      <c r="K30" s="7"/>
      <c r="L30" s="45"/>
      <c r="M30" s="30" t="s">
        <v>34</v>
      </c>
      <c r="N30" s="29" t="s">
        <v>34</v>
      </c>
      <c r="O30" s="29" t="s">
        <v>34</v>
      </c>
      <c r="P30" s="29" t="s">
        <v>34</v>
      </c>
      <c r="Q30" s="29" t="s">
        <v>34</v>
      </c>
      <c r="U30" s="31"/>
      <c r="W30" s="53"/>
    </row>
    <row r="31" spans="1:23" ht="26" x14ac:dyDescent="0.35">
      <c r="A31" s="33">
        <v>30</v>
      </c>
      <c r="B31" s="21" t="s">
        <v>9380</v>
      </c>
      <c r="C31" s="29" t="s">
        <v>9381</v>
      </c>
      <c r="D31" s="29" t="s">
        <v>9381</v>
      </c>
      <c r="E31" s="21" t="s">
        <v>9380</v>
      </c>
      <c r="F31" s="16"/>
      <c r="G31" s="7"/>
      <c r="H31" s="7"/>
      <c r="I31" s="7" t="s">
        <v>34</v>
      </c>
      <c r="J31" s="7"/>
      <c r="K31" s="7"/>
      <c r="L31" s="45"/>
      <c r="M31" s="30" t="s">
        <v>34</v>
      </c>
      <c r="N31" s="29" t="s">
        <v>34</v>
      </c>
      <c r="O31" s="29" t="s">
        <v>34</v>
      </c>
      <c r="P31" s="29" t="s">
        <v>34</v>
      </c>
      <c r="Q31" s="29" t="s">
        <v>34</v>
      </c>
      <c r="U31" s="31"/>
      <c r="W31" s="53"/>
    </row>
    <row r="32" spans="1:23" ht="26" x14ac:dyDescent="0.35">
      <c r="A32" s="33">
        <v>31</v>
      </c>
      <c r="B32" s="21" t="s">
        <v>9382</v>
      </c>
      <c r="C32" s="29" t="s">
        <v>9383</v>
      </c>
      <c r="D32" s="29" t="s">
        <v>9383</v>
      </c>
      <c r="E32" s="21" t="s">
        <v>9382</v>
      </c>
      <c r="F32" s="16"/>
      <c r="G32" s="7"/>
      <c r="H32" s="7"/>
      <c r="I32" s="7" t="s">
        <v>34</v>
      </c>
      <c r="J32" s="7"/>
      <c r="K32" s="7"/>
      <c r="L32" s="45"/>
      <c r="M32" s="30" t="s">
        <v>34</v>
      </c>
      <c r="N32" s="29" t="s">
        <v>34</v>
      </c>
      <c r="O32" s="29" t="s">
        <v>34</v>
      </c>
      <c r="P32" s="29" t="s">
        <v>34</v>
      </c>
      <c r="Q32" s="29" t="s">
        <v>34</v>
      </c>
      <c r="U32" s="31"/>
      <c r="W32" s="53"/>
    </row>
    <row r="33" spans="1:23" ht="26" x14ac:dyDescent="0.35">
      <c r="A33" s="33">
        <v>32</v>
      </c>
      <c r="B33" s="21" t="s">
        <v>9384</v>
      </c>
      <c r="C33" s="29" t="s">
        <v>9385</v>
      </c>
      <c r="D33" s="29" t="s">
        <v>9385</v>
      </c>
      <c r="E33" s="21" t="s">
        <v>9384</v>
      </c>
      <c r="F33" s="16"/>
      <c r="G33" s="7"/>
      <c r="H33" s="7"/>
      <c r="I33" s="7" t="s">
        <v>34</v>
      </c>
      <c r="J33" s="7"/>
      <c r="K33" s="7"/>
      <c r="L33" s="45"/>
      <c r="M33" s="30" t="s">
        <v>34</v>
      </c>
      <c r="N33" s="29" t="s">
        <v>34</v>
      </c>
      <c r="O33" s="29" t="s">
        <v>34</v>
      </c>
      <c r="P33" s="29" t="s">
        <v>34</v>
      </c>
      <c r="Q33" s="29" t="s">
        <v>34</v>
      </c>
      <c r="U33" s="31"/>
      <c r="W33" s="53"/>
    </row>
    <row r="34" spans="1:23" ht="26" x14ac:dyDescent="0.35">
      <c r="A34" s="33">
        <v>33</v>
      </c>
      <c r="B34" s="21" t="s">
        <v>9386</v>
      </c>
      <c r="C34" s="29" t="s">
        <v>9387</v>
      </c>
      <c r="D34" s="29" t="s">
        <v>9387</v>
      </c>
      <c r="E34" s="21" t="s">
        <v>9386</v>
      </c>
      <c r="F34" s="16"/>
      <c r="G34" s="7"/>
      <c r="H34" s="7"/>
      <c r="I34" s="7" t="s">
        <v>34</v>
      </c>
      <c r="J34" s="7"/>
      <c r="K34" s="7"/>
      <c r="L34" s="45"/>
      <c r="M34" s="30" t="s">
        <v>34</v>
      </c>
      <c r="N34" s="29" t="s">
        <v>34</v>
      </c>
      <c r="O34" s="29" t="s">
        <v>34</v>
      </c>
      <c r="P34" s="29" t="s">
        <v>34</v>
      </c>
      <c r="Q34" s="29" t="s">
        <v>34</v>
      </c>
      <c r="U34" s="31"/>
      <c r="W34" s="53"/>
    </row>
    <row r="35" spans="1:23" x14ac:dyDescent="0.35">
      <c r="A35" s="33">
        <v>34</v>
      </c>
      <c r="B35" s="9" t="s">
        <v>9388</v>
      </c>
      <c r="C35" s="37" t="s">
        <v>9389</v>
      </c>
      <c r="D35" s="37" t="s">
        <v>9389</v>
      </c>
      <c r="E35" s="9" t="s">
        <v>9388</v>
      </c>
      <c r="F35" s="15"/>
      <c r="G35" s="10"/>
      <c r="H35" s="10"/>
      <c r="I35" s="7"/>
      <c r="J35" s="10"/>
      <c r="K35" s="10"/>
      <c r="L35" s="47"/>
      <c r="M35" s="32"/>
      <c r="U35" s="31"/>
      <c r="W35" s="53"/>
    </row>
    <row r="36" spans="1:23" x14ac:dyDescent="0.35">
      <c r="A36" s="33">
        <v>35</v>
      </c>
      <c r="B36" s="18" t="s">
        <v>9390</v>
      </c>
      <c r="C36" s="35" t="s">
        <v>9391</v>
      </c>
      <c r="D36" s="35" t="s">
        <v>9391</v>
      </c>
      <c r="E36" s="18" t="s">
        <v>9390</v>
      </c>
      <c r="F36" s="20"/>
      <c r="G36" s="19"/>
      <c r="H36" s="19"/>
      <c r="I36" s="7" t="s">
        <v>34</v>
      </c>
      <c r="J36" s="19"/>
      <c r="K36" s="19"/>
      <c r="L36" s="46"/>
      <c r="M36" s="32"/>
      <c r="U36" s="31"/>
      <c r="W36" s="53"/>
    </row>
    <row r="37" spans="1:23" ht="39" x14ac:dyDescent="0.35">
      <c r="A37" s="33">
        <v>36</v>
      </c>
      <c r="B37" s="21" t="s">
        <v>9392</v>
      </c>
      <c r="C37" s="29" t="s">
        <v>9393</v>
      </c>
      <c r="D37" s="29" t="s">
        <v>9393</v>
      </c>
      <c r="E37" s="21" t="s">
        <v>9392</v>
      </c>
      <c r="F37" s="16"/>
      <c r="G37" s="7"/>
      <c r="H37" s="7"/>
      <c r="I37" s="7" t="s">
        <v>34</v>
      </c>
      <c r="J37" s="7"/>
      <c r="K37" s="7"/>
      <c r="L37" s="16" t="s">
        <v>34</v>
      </c>
      <c r="M37" s="30" t="s">
        <v>34</v>
      </c>
      <c r="N37" s="29" t="s">
        <v>34</v>
      </c>
      <c r="O37" s="29" t="s">
        <v>34</v>
      </c>
      <c r="P37" s="29" t="s">
        <v>34</v>
      </c>
      <c r="Q37" s="29" t="s">
        <v>34</v>
      </c>
      <c r="U37" s="31"/>
      <c r="W37" s="53"/>
    </row>
    <row r="38" spans="1:23" ht="91" x14ac:dyDescent="0.35">
      <c r="A38" s="33">
        <v>37</v>
      </c>
      <c r="B38" s="21" t="s">
        <v>9394</v>
      </c>
      <c r="C38" s="29" t="s">
        <v>9395</v>
      </c>
      <c r="D38" s="29" t="s">
        <v>9395</v>
      </c>
      <c r="E38" s="21" t="s">
        <v>9394</v>
      </c>
      <c r="F38" s="16"/>
      <c r="G38" s="7"/>
      <c r="H38" s="7"/>
      <c r="I38" s="7" t="s">
        <v>34</v>
      </c>
      <c r="J38" s="7"/>
      <c r="K38" s="7"/>
      <c r="L38" s="45"/>
      <c r="M38" s="30" t="s">
        <v>34</v>
      </c>
      <c r="N38" s="29" t="s">
        <v>34</v>
      </c>
      <c r="O38" s="29" t="s">
        <v>34</v>
      </c>
      <c r="P38" s="29" t="s">
        <v>34</v>
      </c>
      <c r="Q38" s="29" t="s">
        <v>34</v>
      </c>
      <c r="U38" s="31"/>
      <c r="V38" s="2" t="s">
        <v>9396</v>
      </c>
      <c r="W38" s="53">
        <v>6</v>
      </c>
    </row>
    <row r="39" spans="1:23" x14ac:dyDescent="0.35">
      <c r="A39" s="33">
        <v>38</v>
      </c>
      <c r="B39" s="18" t="s">
        <v>9397</v>
      </c>
      <c r="C39" s="35" t="s">
        <v>9398</v>
      </c>
      <c r="D39" s="35" t="s">
        <v>9398</v>
      </c>
      <c r="E39" s="18" t="s">
        <v>9397</v>
      </c>
      <c r="F39" s="20"/>
      <c r="G39" s="19"/>
      <c r="H39" s="19"/>
      <c r="I39" s="7" t="s">
        <v>34</v>
      </c>
      <c r="J39" s="19"/>
      <c r="K39" s="19"/>
      <c r="L39" s="46"/>
      <c r="M39" s="32"/>
      <c r="U39" s="31"/>
      <c r="W39" s="53"/>
    </row>
    <row r="40" spans="1:23" ht="39" x14ac:dyDescent="0.35">
      <c r="A40" s="33">
        <v>39</v>
      </c>
      <c r="B40" s="21" t="s">
        <v>9399</v>
      </c>
      <c r="C40" s="29" t="s">
        <v>9400</v>
      </c>
      <c r="D40" s="29" t="s">
        <v>9400</v>
      </c>
      <c r="E40" s="21" t="s">
        <v>9399</v>
      </c>
      <c r="F40" s="16"/>
      <c r="G40" s="7"/>
      <c r="H40" s="7"/>
      <c r="I40" s="7" t="s">
        <v>34</v>
      </c>
      <c r="J40" s="7"/>
      <c r="K40" s="7"/>
      <c r="L40" s="45"/>
      <c r="M40" s="30" t="s">
        <v>34</v>
      </c>
      <c r="N40" s="29" t="s">
        <v>34</v>
      </c>
      <c r="O40" s="29" t="s">
        <v>34</v>
      </c>
      <c r="P40" s="29" t="s">
        <v>34</v>
      </c>
      <c r="Q40" s="29" t="s">
        <v>34</v>
      </c>
      <c r="U40" s="31"/>
      <c r="W40" s="53"/>
    </row>
    <row r="41" spans="1:23" x14ac:dyDescent="0.35">
      <c r="A41" s="33">
        <v>40</v>
      </c>
      <c r="B41" s="18" t="s">
        <v>9401</v>
      </c>
      <c r="C41" s="35" t="s">
        <v>9402</v>
      </c>
      <c r="D41" s="35" t="s">
        <v>9402</v>
      </c>
      <c r="E41" s="18" t="s">
        <v>9401</v>
      </c>
      <c r="F41" s="20"/>
      <c r="G41" s="19"/>
      <c r="H41" s="19"/>
      <c r="I41" s="7" t="s">
        <v>34</v>
      </c>
      <c r="J41" s="19"/>
      <c r="K41" s="19"/>
      <c r="L41" s="46"/>
      <c r="M41" s="32"/>
      <c r="U41" s="31"/>
      <c r="W41" s="53"/>
    </row>
    <row r="42" spans="1:23" ht="65" x14ac:dyDescent="0.35">
      <c r="A42" s="33">
        <v>41</v>
      </c>
      <c r="B42" s="21" t="s">
        <v>9403</v>
      </c>
      <c r="C42" s="29" t="s">
        <v>9404</v>
      </c>
      <c r="D42" s="29" t="s">
        <v>9404</v>
      </c>
      <c r="E42" s="21" t="s">
        <v>9403</v>
      </c>
      <c r="F42" s="16"/>
      <c r="G42" s="7"/>
      <c r="H42" s="7"/>
      <c r="I42" s="7" t="s">
        <v>34</v>
      </c>
      <c r="J42" s="7"/>
      <c r="K42" s="7"/>
      <c r="L42" s="45"/>
      <c r="M42" s="30" t="s">
        <v>34</v>
      </c>
      <c r="N42" s="29" t="s">
        <v>34</v>
      </c>
      <c r="O42" s="29" t="s">
        <v>34</v>
      </c>
      <c r="P42" s="29" t="s">
        <v>34</v>
      </c>
      <c r="Q42" s="29" t="s">
        <v>34</v>
      </c>
      <c r="U42" s="31"/>
      <c r="W42" s="53"/>
    </row>
    <row r="43" spans="1:23" x14ac:dyDescent="0.35">
      <c r="A43" s="33">
        <v>42</v>
      </c>
      <c r="B43" s="18" t="s">
        <v>9405</v>
      </c>
      <c r="C43" s="35" t="s">
        <v>9406</v>
      </c>
      <c r="D43" s="35" t="s">
        <v>9406</v>
      </c>
      <c r="E43" s="18" t="s">
        <v>9405</v>
      </c>
      <c r="F43" s="20"/>
      <c r="G43" s="19"/>
      <c r="H43" s="19"/>
      <c r="I43" s="7" t="s">
        <v>34</v>
      </c>
      <c r="J43" s="19"/>
      <c r="K43" s="19"/>
      <c r="L43" s="46"/>
      <c r="M43" s="32"/>
      <c r="U43" s="31"/>
      <c r="W43" s="53"/>
    </row>
    <row r="44" spans="1:23" ht="26" x14ac:dyDescent="0.35">
      <c r="A44" s="33">
        <v>43</v>
      </c>
      <c r="B44" s="21" t="s">
        <v>9407</v>
      </c>
      <c r="C44" s="29" t="s">
        <v>9408</v>
      </c>
      <c r="D44" s="29" t="s">
        <v>9408</v>
      </c>
      <c r="E44" s="21" t="s">
        <v>9407</v>
      </c>
      <c r="F44" s="16"/>
      <c r="G44" s="7"/>
      <c r="H44" s="7"/>
      <c r="I44" s="7" t="s">
        <v>34</v>
      </c>
      <c r="J44" s="7"/>
      <c r="K44" s="7"/>
      <c r="L44" s="45"/>
      <c r="M44" s="30" t="s">
        <v>34</v>
      </c>
      <c r="N44" s="29" t="s">
        <v>34</v>
      </c>
      <c r="O44" s="29" t="s">
        <v>34</v>
      </c>
      <c r="P44" s="29" t="s">
        <v>34</v>
      </c>
      <c r="Q44" s="29" t="s">
        <v>34</v>
      </c>
      <c r="U44" s="31"/>
      <c r="W44" s="53"/>
    </row>
    <row r="45" spans="1:23" ht="91" x14ac:dyDescent="0.35">
      <c r="A45" s="33">
        <v>44</v>
      </c>
      <c r="B45" s="21" t="s">
        <v>9409</v>
      </c>
      <c r="C45" s="29" t="s">
        <v>9410</v>
      </c>
      <c r="D45" s="29" t="s">
        <v>9410</v>
      </c>
      <c r="E45" s="21" t="s">
        <v>9409</v>
      </c>
      <c r="F45" s="16"/>
      <c r="G45" s="7"/>
      <c r="H45" s="7"/>
      <c r="I45" s="7" t="s">
        <v>34</v>
      </c>
      <c r="J45" s="7"/>
      <c r="K45" s="7"/>
      <c r="L45" s="45"/>
      <c r="M45" s="30" t="s">
        <v>34</v>
      </c>
      <c r="N45" s="29" t="s">
        <v>34</v>
      </c>
      <c r="O45" s="29" t="s">
        <v>34</v>
      </c>
      <c r="P45" s="29" t="s">
        <v>34</v>
      </c>
      <c r="Q45" s="29" t="s">
        <v>34</v>
      </c>
      <c r="U45" s="31"/>
      <c r="V45" s="2" t="s">
        <v>9411</v>
      </c>
      <c r="W45" s="53">
        <v>6</v>
      </c>
    </row>
    <row r="46" spans="1:23" x14ac:dyDescent="0.35">
      <c r="A46" s="33">
        <v>45</v>
      </c>
      <c r="B46" s="9" t="s">
        <v>9412</v>
      </c>
      <c r="C46" s="37" t="s">
        <v>9413</v>
      </c>
      <c r="D46" s="37" t="s">
        <v>9413</v>
      </c>
      <c r="E46" s="9" t="s">
        <v>9412</v>
      </c>
      <c r="F46" s="15"/>
      <c r="G46" s="10"/>
      <c r="H46" s="10"/>
      <c r="I46" s="7"/>
      <c r="J46" s="10"/>
      <c r="K46" s="10"/>
      <c r="L46" s="47"/>
      <c r="M46" s="32"/>
      <c r="U46" s="31"/>
      <c r="W46" s="53"/>
    </row>
    <row r="47" spans="1:23" x14ac:dyDescent="0.35">
      <c r="A47" s="33">
        <v>46</v>
      </c>
      <c r="B47" s="18" t="s">
        <v>9414</v>
      </c>
      <c r="C47" s="35" t="s">
        <v>9415</v>
      </c>
      <c r="D47" s="35" t="s">
        <v>9415</v>
      </c>
      <c r="E47" s="18" t="s">
        <v>9414</v>
      </c>
      <c r="F47" s="20"/>
      <c r="G47" s="19"/>
      <c r="H47" s="19"/>
      <c r="I47" s="7" t="s">
        <v>34</v>
      </c>
      <c r="J47" s="19"/>
      <c r="K47" s="19"/>
      <c r="L47" s="46"/>
      <c r="M47" s="32"/>
      <c r="U47" s="31"/>
      <c r="W47" s="53"/>
    </row>
    <row r="48" spans="1:23" ht="91" x14ac:dyDescent="0.35">
      <c r="A48" s="33">
        <v>47</v>
      </c>
      <c r="B48" s="21" t="s">
        <v>9416</v>
      </c>
      <c r="C48" s="29" t="s">
        <v>9417</v>
      </c>
      <c r="D48" s="29" t="s">
        <v>9417</v>
      </c>
      <c r="E48" s="21" t="s">
        <v>9416</v>
      </c>
      <c r="F48" s="16"/>
      <c r="G48" s="7"/>
      <c r="H48" s="7"/>
      <c r="I48" s="7" t="s">
        <v>34</v>
      </c>
      <c r="J48" s="7"/>
      <c r="K48" s="7"/>
      <c r="L48" s="45"/>
      <c r="M48" s="30" t="s">
        <v>34</v>
      </c>
      <c r="N48" s="29" t="s">
        <v>34</v>
      </c>
      <c r="O48" s="29" t="s">
        <v>34</v>
      </c>
      <c r="P48" s="29" t="s">
        <v>34</v>
      </c>
      <c r="Q48" s="29" t="s">
        <v>34</v>
      </c>
      <c r="U48" s="31"/>
      <c r="V48" s="2" t="s">
        <v>9418</v>
      </c>
      <c r="W48" s="53">
        <v>6</v>
      </c>
    </row>
    <row r="49" spans="1:23" x14ac:dyDescent="0.35">
      <c r="A49" s="33">
        <v>48</v>
      </c>
      <c r="B49" s="18" t="s">
        <v>9419</v>
      </c>
      <c r="C49" s="35" t="s">
        <v>9420</v>
      </c>
      <c r="D49" s="35" t="s">
        <v>9420</v>
      </c>
      <c r="E49" s="18" t="s">
        <v>9419</v>
      </c>
      <c r="F49" s="20"/>
      <c r="G49" s="19"/>
      <c r="H49" s="19"/>
      <c r="I49" s="7" t="s">
        <v>34</v>
      </c>
      <c r="J49" s="19"/>
      <c r="K49" s="19"/>
      <c r="L49" s="46"/>
      <c r="M49" s="32"/>
      <c r="U49" s="31"/>
      <c r="W49" s="53"/>
    </row>
    <row r="50" spans="1:23" x14ac:dyDescent="0.35">
      <c r="A50" s="33">
        <v>49</v>
      </c>
      <c r="B50" s="21" t="s">
        <v>9421</v>
      </c>
      <c r="C50" s="29" t="s">
        <v>9422</v>
      </c>
      <c r="D50" s="29" t="s">
        <v>9422</v>
      </c>
      <c r="E50" s="21" t="s">
        <v>9421</v>
      </c>
      <c r="F50" s="16"/>
      <c r="G50" s="7"/>
      <c r="H50" s="7"/>
      <c r="I50" s="7" t="s">
        <v>34</v>
      </c>
      <c r="J50" s="7"/>
      <c r="K50" s="7"/>
      <c r="L50" s="45"/>
      <c r="M50" s="30" t="s">
        <v>34</v>
      </c>
      <c r="N50" s="29" t="s">
        <v>34</v>
      </c>
      <c r="U50" s="31"/>
      <c r="W50" s="53"/>
    </row>
    <row r="51" spans="1:23" x14ac:dyDescent="0.35">
      <c r="A51" s="33">
        <v>50</v>
      </c>
      <c r="B51" s="18" t="s">
        <v>9423</v>
      </c>
      <c r="C51" s="35" t="s">
        <v>9424</v>
      </c>
      <c r="D51" s="35" t="s">
        <v>9424</v>
      </c>
      <c r="E51" s="18" t="s">
        <v>9423</v>
      </c>
      <c r="F51" s="20"/>
      <c r="G51" s="19"/>
      <c r="H51" s="19"/>
      <c r="I51" s="7" t="s">
        <v>34</v>
      </c>
      <c r="J51" s="19"/>
      <c r="K51" s="19"/>
      <c r="L51" s="46"/>
      <c r="M51" s="32"/>
      <c r="U51" s="31"/>
      <c r="W51" s="53"/>
    </row>
    <row r="52" spans="1:23" ht="26" x14ac:dyDescent="0.35">
      <c r="A52" s="33">
        <v>51</v>
      </c>
      <c r="B52" s="21" t="s">
        <v>9425</v>
      </c>
      <c r="C52" s="29" t="s">
        <v>9426</v>
      </c>
      <c r="D52" s="29" t="s">
        <v>9426</v>
      </c>
      <c r="E52" s="21" t="s">
        <v>9425</v>
      </c>
      <c r="F52" s="16"/>
      <c r="G52" s="7"/>
      <c r="H52" s="7"/>
      <c r="I52" s="7" t="s">
        <v>34</v>
      </c>
      <c r="J52" s="7"/>
      <c r="K52" s="7"/>
      <c r="L52" s="45"/>
      <c r="M52" s="30" t="s">
        <v>34</v>
      </c>
      <c r="N52" s="29" t="s">
        <v>34</v>
      </c>
      <c r="U52" s="31"/>
      <c r="W52" s="53"/>
    </row>
    <row r="53" spans="1:23" ht="26" x14ac:dyDescent="0.35">
      <c r="A53" s="33">
        <v>52</v>
      </c>
      <c r="B53" s="21" t="s">
        <v>9427</v>
      </c>
      <c r="C53" s="29" t="s">
        <v>9428</v>
      </c>
      <c r="D53" s="29" t="s">
        <v>9428</v>
      </c>
      <c r="E53" s="21" t="s">
        <v>9427</v>
      </c>
      <c r="F53" s="16"/>
      <c r="G53" s="7"/>
      <c r="H53" s="7"/>
      <c r="I53" s="7" t="s">
        <v>34</v>
      </c>
      <c r="J53" s="7"/>
      <c r="K53" s="7"/>
      <c r="L53" s="45"/>
      <c r="M53" s="32"/>
      <c r="O53" s="29" t="s">
        <v>34</v>
      </c>
      <c r="P53" s="29" t="s">
        <v>34</v>
      </c>
      <c r="Q53" s="29" t="s">
        <v>34</v>
      </c>
      <c r="U53" s="31"/>
      <c r="W53" s="53"/>
    </row>
    <row r="54" spans="1:23" x14ac:dyDescent="0.35">
      <c r="A54" s="33">
        <v>53</v>
      </c>
      <c r="B54" s="18" t="s">
        <v>9429</v>
      </c>
      <c r="C54" s="35" t="s">
        <v>9430</v>
      </c>
      <c r="D54" s="35" t="s">
        <v>9430</v>
      </c>
      <c r="E54" s="18" t="s">
        <v>9429</v>
      </c>
      <c r="F54" s="20"/>
      <c r="G54" s="19"/>
      <c r="H54" s="19"/>
      <c r="I54" s="7" t="s">
        <v>34</v>
      </c>
      <c r="J54" s="19"/>
      <c r="K54" s="19"/>
      <c r="L54" s="46"/>
      <c r="M54" s="32"/>
      <c r="U54" s="31"/>
      <c r="W54" s="53"/>
    </row>
    <row r="55" spans="1:23" ht="91" x14ac:dyDescent="0.35">
      <c r="A55" s="33">
        <v>54</v>
      </c>
      <c r="B55" s="21" t="s">
        <v>9431</v>
      </c>
      <c r="C55" s="29" t="s">
        <v>9432</v>
      </c>
      <c r="D55" s="29" t="s">
        <v>9432</v>
      </c>
      <c r="E55" s="21" t="s">
        <v>9431</v>
      </c>
      <c r="F55" s="16"/>
      <c r="G55" s="7"/>
      <c r="H55" s="7"/>
      <c r="I55" s="7" t="s">
        <v>34</v>
      </c>
      <c r="J55" s="7"/>
      <c r="K55" s="7"/>
      <c r="L55" s="45"/>
      <c r="M55" s="30" t="s">
        <v>34</v>
      </c>
      <c r="N55" s="29" t="s">
        <v>34</v>
      </c>
      <c r="O55" s="29" t="s">
        <v>34</v>
      </c>
      <c r="P55" s="29" t="s">
        <v>34</v>
      </c>
      <c r="Q55" s="29" t="s">
        <v>34</v>
      </c>
      <c r="U55" s="31"/>
      <c r="V55" s="2" t="s">
        <v>9377</v>
      </c>
      <c r="W55" s="53">
        <v>5</v>
      </c>
    </row>
    <row r="56" spans="1:23" ht="26" x14ac:dyDescent="0.35">
      <c r="A56" s="33">
        <v>55</v>
      </c>
      <c r="B56" s="21" t="s">
        <v>9433</v>
      </c>
      <c r="C56" s="29" t="s">
        <v>9434</v>
      </c>
      <c r="D56" s="29" t="s">
        <v>9434</v>
      </c>
      <c r="E56" s="21" t="s">
        <v>9433</v>
      </c>
      <c r="F56" s="16"/>
      <c r="G56" s="7"/>
      <c r="H56" s="7"/>
      <c r="I56" s="7" t="s">
        <v>34</v>
      </c>
      <c r="J56" s="7"/>
      <c r="K56" s="7"/>
      <c r="L56" s="45"/>
      <c r="M56" s="30" t="s">
        <v>34</v>
      </c>
      <c r="N56" s="29" t="s">
        <v>34</v>
      </c>
      <c r="O56" s="29" t="s">
        <v>34</v>
      </c>
      <c r="P56" s="29" t="s">
        <v>34</v>
      </c>
      <c r="U56" s="31"/>
      <c r="W56" s="53"/>
    </row>
    <row r="57" spans="1:23" ht="26" x14ac:dyDescent="0.35">
      <c r="A57" s="33">
        <v>56</v>
      </c>
      <c r="B57" s="21" t="s">
        <v>9435</v>
      </c>
      <c r="C57" s="29" t="s">
        <v>9436</v>
      </c>
      <c r="D57" s="29" t="s">
        <v>9436</v>
      </c>
      <c r="E57" s="21" t="s">
        <v>9435</v>
      </c>
      <c r="F57" s="16"/>
      <c r="G57" s="7"/>
      <c r="H57" s="7"/>
      <c r="I57" s="7" t="s">
        <v>34</v>
      </c>
      <c r="J57" s="7"/>
      <c r="K57" s="7"/>
      <c r="L57" s="16" t="s">
        <v>34</v>
      </c>
      <c r="M57" s="30" t="s">
        <v>34</v>
      </c>
      <c r="N57" s="29" t="s">
        <v>34</v>
      </c>
      <c r="O57" s="29" t="s">
        <v>34</v>
      </c>
      <c r="P57" s="29" t="s">
        <v>34</v>
      </c>
      <c r="Q57" s="29" t="s">
        <v>34</v>
      </c>
      <c r="U57" s="31"/>
      <c r="W57" s="53"/>
    </row>
    <row r="58" spans="1:23" ht="91" x14ac:dyDescent="0.35">
      <c r="A58" s="33">
        <v>57</v>
      </c>
      <c r="B58" s="21" t="s">
        <v>9437</v>
      </c>
      <c r="C58" s="29" t="s">
        <v>9438</v>
      </c>
      <c r="D58" s="29" t="s">
        <v>9438</v>
      </c>
      <c r="E58" s="21" t="s">
        <v>9437</v>
      </c>
      <c r="F58" s="16"/>
      <c r="G58" s="7"/>
      <c r="H58" s="7"/>
      <c r="I58" s="7" t="s">
        <v>34</v>
      </c>
      <c r="J58" s="7"/>
      <c r="K58" s="7"/>
      <c r="L58" s="45"/>
      <c r="M58" s="30" t="s">
        <v>34</v>
      </c>
      <c r="N58" s="29" t="s">
        <v>34</v>
      </c>
      <c r="O58" s="29" t="s">
        <v>34</v>
      </c>
      <c r="P58" s="29" t="s">
        <v>34</v>
      </c>
      <c r="Q58" s="29" t="s">
        <v>34</v>
      </c>
      <c r="U58" s="31"/>
      <c r="V58" s="2" t="s">
        <v>9377</v>
      </c>
      <c r="W58" s="53">
        <v>5</v>
      </c>
    </row>
    <row r="59" spans="1:23" x14ac:dyDescent="0.35">
      <c r="A59" s="33">
        <v>58</v>
      </c>
      <c r="B59" s="21" t="s">
        <v>9439</v>
      </c>
      <c r="C59" s="29" t="s">
        <v>9440</v>
      </c>
      <c r="D59" s="29" t="s">
        <v>9440</v>
      </c>
      <c r="E59" s="21" t="s">
        <v>9439</v>
      </c>
      <c r="F59" s="16"/>
      <c r="G59" s="7"/>
      <c r="H59" s="7"/>
      <c r="I59" s="7" t="s">
        <v>34</v>
      </c>
      <c r="J59" s="7"/>
      <c r="K59" s="7"/>
      <c r="L59" s="45"/>
      <c r="M59" s="30" t="s">
        <v>34</v>
      </c>
      <c r="N59" s="29" t="s">
        <v>34</v>
      </c>
      <c r="O59" s="29" t="s">
        <v>34</v>
      </c>
      <c r="P59" s="29" t="s">
        <v>34</v>
      </c>
      <c r="Q59" s="29" t="s">
        <v>34</v>
      </c>
      <c r="U59" s="31"/>
      <c r="W59" s="53"/>
    </row>
    <row r="60" spans="1:23" ht="26" x14ac:dyDescent="0.35">
      <c r="A60" s="33">
        <v>59</v>
      </c>
      <c r="B60" s="21" t="s">
        <v>9441</v>
      </c>
      <c r="C60" s="29" t="s">
        <v>9442</v>
      </c>
      <c r="D60" s="29" t="s">
        <v>9442</v>
      </c>
      <c r="E60" s="21" t="s">
        <v>9441</v>
      </c>
      <c r="F60" s="16"/>
      <c r="G60" s="7"/>
      <c r="H60" s="7"/>
      <c r="I60" s="7" t="s">
        <v>34</v>
      </c>
      <c r="J60" s="7"/>
      <c r="K60" s="7"/>
      <c r="L60" s="45"/>
      <c r="M60" s="30" t="s">
        <v>34</v>
      </c>
      <c r="N60" s="29" t="s">
        <v>34</v>
      </c>
      <c r="O60" s="29" t="s">
        <v>34</v>
      </c>
      <c r="P60" s="29" t="s">
        <v>34</v>
      </c>
      <c r="Q60" s="29" t="s">
        <v>34</v>
      </c>
      <c r="U60" s="31"/>
      <c r="W60" s="53"/>
    </row>
    <row r="61" spans="1:23" ht="26" x14ac:dyDescent="0.35">
      <c r="A61" s="33">
        <v>60</v>
      </c>
      <c r="B61" s="21" t="s">
        <v>9443</v>
      </c>
      <c r="C61" s="29" t="s">
        <v>9444</v>
      </c>
      <c r="D61" s="29" t="s">
        <v>9444</v>
      </c>
      <c r="E61" s="21" t="s">
        <v>9443</v>
      </c>
      <c r="F61" s="16"/>
      <c r="G61" s="7"/>
      <c r="H61" s="7"/>
      <c r="I61" s="7" t="s">
        <v>34</v>
      </c>
      <c r="J61" s="7"/>
      <c r="K61" s="7"/>
      <c r="L61" s="45"/>
      <c r="M61" s="30" t="s">
        <v>34</v>
      </c>
      <c r="N61" s="29" t="s">
        <v>34</v>
      </c>
      <c r="O61" s="29" t="s">
        <v>34</v>
      </c>
      <c r="P61" s="29" t="s">
        <v>34</v>
      </c>
      <c r="Q61" s="29" t="s">
        <v>34</v>
      </c>
      <c r="U61" s="31"/>
      <c r="W61" s="53"/>
    </row>
    <row r="62" spans="1:23" x14ac:dyDescent="0.35">
      <c r="A62" s="33">
        <v>61</v>
      </c>
      <c r="B62" s="18" t="s">
        <v>9445</v>
      </c>
      <c r="C62" s="35" t="s">
        <v>9446</v>
      </c>
      <c r="D62" s="35" t="s">
        <v>9446</v>
      </c>
      <c r="E62" s="18" t="s">
        <v>9445</v>
      </c>
      <c r="F62" s="20"/>
      <c r="G62" s="19"/>
      <c r="H62" s="19"/>
      <c r="I62" s="7" t="s">
        <v>34</v>
      </c>
      <c r="J62" s="19"/>
      <c r="K62" s="19"/>
      <c r="L62" s="46"/>
      <c r="M62" s="32"/>
      <c r="U62" s="31"/>
      <c r="W62" s="53"/>
    </row>
    <row r="63" spans="1:23" ht="52" x14ac:dyDescent="0.35">
      <c r="A63" s="33">
        <v>62</v>
      </c>
      <c r="B63" s="21" t="s">
        <v>9447</v>
      </c>
      <c r="C63" s="29" t="s">
        <v>9448</v>
      </c>
      <c r="D63" s="29" t="s">
        <v>9448</v>
      </c>
      <c r="E63" s="21" t="s">
        <v>9447</v>
      </c>
      <c r="F63" s="16"/>
      <c r="G63" s="7"/>
      <c r="H63" s="7"/>
      <c r="I63" s="7" t="s">
        <v>34</v>
      </c>
      <c r="J63" s="7"/>
      <c r="K63" s="7"/>
      <c r="L63" s="45"/>
      <c r="M63" s="30" t="s">
        <v>34</v>
      </c>
      <c r="N63" s="29" t="s">
        <v>34</v>
      </c>
      <c r="O63" s="29" t="s">
        <v>34</v>
      </c>
      <c r="P63" s="29" t="s">
        <v>34</v>
      </c>
      <c r="Q63" s="29" t="s">
        <v>34</v>
      </c>
      <c r="U63" s="31"/>
      <c r="W63" s="53"/>
    </row>
    <row r="64" spans="1:23" x14ac:dyDescent="0.35">
      <c r="A64" s="33">
        <v>63</v>
      </c>
      <c r="B64" s="18" t="s">
        <v>9449</v>
      </c>
      <c r="C64" s="35" t="s">
        <v>9450</v>
      </c>
      <c r="D64" s="35" t="s">
        <v>9450</v>
      </c>
      <c r="E64" s="18" t="s">
        <v>9449</v>
      </c>
      <c r="F64" s="20"/>
      <c r="G64" s="19"/>
      <c r="H64" s="19"/>
      <c r="I64" s="7" t="s">
        <v>34</v>
      </c>
      <c r="J64" s="19"/>
      <c r="K64" s="19"/>
      <c r="L64" s="46"/>
      <c r="M64" s="32"/>
      <c r="U64" s="31"/>
      <c r="W64" s="53"/>
    </row>
    <row r="65" spans="1:23" ht="117" x14ac:dyDescent="0.35">
      <c r="A65" s="33">
        <v>64</v>
      </c>
      <c r="B65" s="21" t="s">
        <v>9451</v>
      </c>
      <c r="C65" s="29" t="s">
        <v>9452</v>
      </c>
      <c r="D65" s="29" t="s">
        <v>9452</v>
      </c>
      <c r="E65" s="21" t="s">
        <v>9451</v>
      </c>
      <c r="F65" s="16"/>
      <c r="G65" s="7"/>
      <c r="H65" s="7"/>
      <c r="I65" s="7" t="s">
        <v>34</v>
      </c>
      <c r="J65" s="7"/>
      <c r="K65" s="7"/>
      <c r="L65" s="45"/>
      <c r="M65" s="30" t="s">
        <v>34</v>
      </c>
      <c r="N65" s="29" t="s">
        <v>34</v>
      </c>
      <c r="O65" s="29" t="s">
        <v>34</v>
      </c>
      <c r="P65" s="29" t="s">
        <v>34</v>
      </c>
      <c r="Q65" s="29" t="s">
        <v>34</v>
      </c>
      <c r="U65" s="31"/>
      <c r="V65" s="2" t="s">
        <v>9453</v>
      </c>
      <c r="W65" s="53">
        <v>6</v>
      </c>
    </row>
    <row r="66" spans="1:23" ht="91" x14ac:dyDescent="0.35">
      <c r="A66" s="33">
        <v>65</v>
      </c>
      <c r="B66" s="21" t="s">
        <v>9454</v>
      </c>
      <c r="C66" s="29" t="s">
        <v>9455</v>
      </c>
      <c r="D66" s="29" t="s">
        <v>9455</v>
      </c>
      <c r="E66" s="21" t="s">
        <v>9454</v>
      </c>
      <c r="F66" s="16"/>
      <c r="G66" s="7"/>
      <c r="H66" s="7"/>
      <c r="I66" s="7" t="s">
        <v>34</v>
      </c>
      <c r="J66" s="7"/>
      <c r="K66" s="7"/>
      <c r="L66" s="45"/>
      <c r="M66" s="30" t="s">
        <v>34</v>
      </c>
      <c r="N66" s="29" t="s">
        <v>34</v>
      </c>
      <c r="O66" s="29" t="s">
        <v>34</v>
      </c>
      <c r="P66" s="29" t="s">
        <v>34</v>
      </c>
      <c r="Q66" s="29" t="s">
        <v>34</v>
      </c>
      <c r="U66" s="31"/>
      <c r="V66" s="2" t="s">
        <v>9456</v>
      </c>
      <c r="W66" s="53">
        <v>6</v>
      </c>
    </row>
    <row r="67" spans="1:23" ht="91" x14ac:dyDescent="0.35">
      <c r="A67" s="33">
        <v>66</v>
      </c>
      <c r="B67" s="21" t="s">
        <v>9457</v>
      </c>
      <c r="C67" s="29" t="s">
        <v>9458</v>
      </c>
      <c r="D67" s="29" t="s">
        <v>9458</v>
      </c>
      <c r="E67" s="21" t="s">
        <v>9457</v>
      </c>
      <c r="F67" s="16"/>
      <c r="G67" s="7"/>
      <c r="H67" s="7"/>
      <c r="I67" s="7" t="s">
        <v>34</v>
      </c>
      <c r="J67" s="7"/>
      <c r="K67" s="7"/>
      <c r="L67" s="45"/>
      <c r="M67" s="30" t="s">
        <v>34</v>
      </c>
      <c r="N67" s="29" t="s">
        <v>34</v>
      </c>
      <c r="O67" s="29" t="s">
        <v>34</v>
      </c>
      <c r="P67" s="29" t="s">
        <v>34</v>
      </c>
      <c r="Q67" s="29" t="s">
        <v>34</v>
      </c>
      <c r="U67" s="31"/>
      <c r="V67" s="2" t="s">
        <v>9459</v>
      </c>
      <c r="W67" s="53">
        <v>6</v>
      </c>
    </row>
    <row r="68" spans="1:23" ht="39" x14ac:dyDescent="0.35">
      <c r="A68" s="33">
        <v>67</v>
      </c>
      <c r="B68" s="21" t="s">
        <v>6669</v>
      </c>
      <c r="C68" s="29" t="s">
        <v>9460</v>
      </c>
      <c r="D68" s="29" t="s">
        <v>9460</v>
      </c>
      <c r="E68" s="21" t="s">
        <v>6669</v>
      </c>
      <c r="F68" s="16"/>
      <c r="G68" s="7"/>
      <c r="H68" s="7"/>
      <c r="I68" s="7" t="s">
        <v>34</v>
      </c>
      <c r="J68" s="7"/>
      <c r="K68" s="7"/>
      <c r="L68" s="16" t="s">
        <v>34</v>
      </c>
      <c r="M68" s="30" t="s">
        <v>34</v>
      </c>
      <c r="N68" s="29" t="s">
        <v>34</v>
      </c>
      <c r="O68" s="29" t="s">
        <v>34</v>
      </c>
      <c r="P68" s="29" t="s">
        <v>34</v>
      </c>
      <c r="Q68" s="29" t="s">
        <v>34</v>
      </c>
      <c r="U68" s="31"/>
      <c r="W68" s="53"/>
    </row>
    <row r="69" spans="1:23" x14ac:dyDescent="0.35">
      <c r="A69" s="33">
        <v>68</v>
      </c>
      <c r="B69" s="9" t="s">
        <v>9461</v>
      </c>
      <c r="C69" s="37" t="s">
        <v>9462</v>
      </c>
      <c r="D69" s="37" t="s">
        <v>9462</v>
      </c>
      <c r="E69" s="9" t="s">
        <v>9461</v>
      </c>
      <c r="F69" s="15"/>
      <c r="G69" s="10"/>
      <c r="H69" s="10"/>
      <c r="I69" s="7"/>
      <c r="J69" s="10"/>
      <c r="K69" s="10"/>
      <c r="L69" s="47"/>
      <c r="M69" s="32"/>
      <c r="U69" s="31"/>
      <c r="W69" s="53"/>
    </row>
    <row r="70" spans="1:23" x14ac:dyDescent="0.35">
      <c r="A70" s="33">
        <v>69</v>
      </c>
      <c r="B70" s="18" t="s">
        <v>9463</v>
      </c>
      <c r="C70" s="35" t="s">
        <v>9464</v>
      </c>
      <c r="D70" s="35" t="s">
        <v>9464</v>
      </c>
      <c r="E70" s="18" t="s">
        <v>9463</v>
      </c>
      <c r="F70" s="20"/>
      <c r="G70" s="19"/>
      <c r="H70" s="19"/>
      <c r="I70" s="7" t="s">
        <v>34</v>
      </c>
      <c r="J70" s="19"/>
      <c r="K70" s="19"/>
      <c r="L70" s="46"/>
      <c r="M70" s="32"/>
      <c r="U70" s="31"/>
      <c r="W70" s="53"/>
    </row>
    <row r="71" spans="1:23" x14ac:dyDescent="0.35">
      <c r="A71" s="33">
        <v>70</v>
      </c>
      <c r="B71" s="21" t="s">
        <v>9465</v>
      </c>
      <c r="C71" s="29" t="s">
        <v>9466</v>
      </c>
      <c r="D71" s="29" t="s">
        <v>9466</v>
      </c>
      <c r="E71" s="21" t="s">
        <v>9465</v>
      </c>
      <c r="F71" s="16"/>
      <c r="G71" s="7"/>
      <c r="H71" s="7"/>
      <c r="I71" s="7" t="s">
        <v>34</v>
      </c>
      <c r="J71" s="7"/>
      <c r="K71" s="7"/>
      <c r="L71" s="45"/>
      <c r="M71" s="30" t="s">
        <v>34</v>
      </c>
      <c r="N71" s="29" t="s">
        <v>34</v>
      </c>
      <c r="O71" s="29" t="s">
        <v>34</v>
      </c>
      <c r="P71" s="29" t="s">
        <v>34</v>
      </c>
      <c r="Q71" s="29" t="s">
        <v>34</v>
      </c>
      <c r="U71" s="31"/>
      <c r="W71" s="53"/>
    </row>
    <row r="72" spans="1:23" x14ac:dyDescent="0.35">
      <c r="A72" s="33">
        <v>71</v>
      </c>
      <c r="B72" s="18" t="s">
        <v>9467</v>
      </c>
      <c r="C72" s="35" t="s">
        <v>9468</v>
      </c>
      <c r="D72" s="35" t="s">
        <v>9468</v>
      </c>
      <c r="E72" s="18" t="s">
        <v>9467</v>
      </c>
      <c r="F72" s="20"/>
      <c r="G72" s="19"/>
      <c r="H72" s="19"/>
      <c r="I72" s="7" t="s">
        <v>34</v>
      </c>
      <c r="J72" s="19"/>
      <c r="K72" s="19"/>
      <c r="L72" s="46"/>
      <c r="M72" s="32"/>
      <c r="U72" s="31"/>
      <c r="W72" s="53"/>
    </row>
    <row r="73" spans="1:23" ht="91" x14ac:dyDescent="0.35">
      <c r="A73" s="33">
        <v>72</v>
      </c>
      <c r="B73" s="21" t="s">
        <v>9469</v>
      </c>
      <c r="C73" s="29" t="s">
        <v>9470</v>
      </c>
      <c r="D73" s="29" t="s">
        <v>9470</v>
      </c>
      <c r="E73" s="21" t="s">
        <v>9469</v>
      </c>
      <c r="F73" s="16"/>
      <c r="G73" s="7"/>
      <c r="H73" s="7"/>
      <c r="I73" s="7" t="s">
        <v>34</v>
      </c>
      <c r="J73" s="7"/>
      <c r="K73" s="7"/>
      <c r="L73" s="45"/>
      <c r="M73" s="30" t="s">
        <v>34</v>
      </c>
      <c r="N73" s="29" t="s">
        <v>34</v>
      </c>
      <c r="O73" s="29" t="s">
        <v>34</v>
      </c>
      <c r="P73" s="29" t="s">
        <v>34</v>
      </c>
      <c r="Q73" s="29" t="s">
        <v>34</v>
      </c>
      <c r="U73" s="31"/>
      <c r="V73" s="2" t="s">
        <v>9377</v>
      </c>
      <c r="W73" s="53">
        <v>5</v>
      </c>
    </row>
    <row r="74" spans="1:23" x14ac:dyDescent="0.35">
      <c r="A74" s="33">
        <v>73</v>
      </c>
      <c r="B74" s="9" t="s">
        <v>9471</v>
      </c>
      <c r="C74" s="37" t="s">
        <v>9472</v>
      </c>
      <c r="D74" s="37" t="s">
        <v>9472</v>
      </c>
      <c r="E74" s="9" t="s">
        <v>9471</v>
      </c>
      <c r="F74" s="15"/>
      <c r="G74" s="10"/>
      <c r="H74" s="10"/>
      <c r="I74" s="7"/>
      <c r="J74" s="10"/>
      <c r="K74" s="10"/>
      <c r="L74" s="47"/>
      <c r="M74" s="32"/>
      <c r="U74" s="31"/>
      <c r="W74" s="53"/>
    </row>
    <row r="75" spans="1:23" x14ac:dyDescent="0.35">
      <c r="A75" s="33">
        <v>74</v>
      </c>
      <c r="B75" s="18" t="s">
        <v>9473</v>
      </c>
      <c r="C75" s="35" t="s">
        <v>9474</v>
      </c>
      <c r="D75" s="35" t="s">
        <v>9474</v>
      </c>
      <c r="E75" s="18" t="s">
        <v>9473</v>
      </c>
      <c r="F75" s="20"/>
      <c r="G75" s="19"/>
      <c r="H75" s="19"/>
      <c r="I75" s="7" t="s">
        <v>34</v>
      </c>
      <c r="J75" s="19"/>
      <c r="K75" s="19"/>
      <c r="L75" s="46"/>
      <c r="M75" s="32"/>
      <c r="U75" s="31"/>
      <c r="W75" s="53"/>
    </row>
    <row r="76" spans="1:23" x14ac:dyDescent="0.35">
      <c r="A76" s="33">
        <v>75</v>
      </c>
      <c r="B76" s="21" t="s">
        <v>9475</v>
      </c>
      <c r="C76" s="29" t="s">
        <v>9476</v>
      </c>
      <c r="D76" s="29" t="s">
        <v>9476</v>
      </c>
      <c r="E76" s="21" t="s">
        <v>9475</v>
      </c>
      <c r="F76" s="16"/>
      <c r="G76" s="7"/>
      <c r="H76" s="7"/>
      <c r="I76" s="7" t="s">
        <v>34</v>
      </c>
      <c r="J76" s="7"/>
      <c r="K76" s="7"/>
      <c r="L76" s="45"/>
      <c r="M76" s="30" t="s">
        <v>34</v>
      </c>
      <c r="N76" s="29" t="s">
        <v>34</v>
      </c>
      <c r="O76" s="29" t="s">
        <v>34</v>
      </c>
      <c r="P76" s="29" t="s">
        <v>34</v>
      </c>
      <c r="Q76" s="29" t="s">
        <v>34</v>
      </c>
      <c r="U76" s="31"/>
      <c r="W76" s="53"/>
    </row>
    <row r="77" spans="1:23" ht="26" x14ac:dyDescent="0.35">
      <c r="A77" s="33">
        <v>76</v>
      </c>
      <c r="B77" s="21" t="s">
        <v>9477</v>
      </c>
      <c r="C77" s="29" t="s">
        <v>9478</v>
      </c>
      <c r="D77" s="29" t="s">
        <v>9478</v>
      </c>
      <c r="E77" s="21" t="s">
        <v>9477</v>
      </c>
      <c r="F77" s="16"/>
      <c r="G77" s="7"/>
      <c r="H77" s="7"/>
      <c r="I77" s="7" t="s">
        <v>34</v>
      </c>
      <c r="J77" s="7"/>
      <c r="K77" s="7"/>
      <c r="L77" s="45"/>
      <c r="M77" s="30" t="s">
        <v>34</v>
      </c>
      <c r="N77" s="29" t="s">
        <v>34</v>
      </c>
      <c r="O77" s="29" t="s">
        <v>34</v>
      </c>
      <c r="P77" s="29" t="s">
        <v>34</v>
      </c>
      <c r="Q77" s="29" t="s">
        <v>34</v>
      </c>
      <c r="U77" s="31"/>
      <c r="W77" s="53"/>
    </row>
    <row r="78" spans="1:23" ht="26" x14ac:dyDescent="0.35">
      <c r="A78" s="33">
        <v>77</v>
      </c>
      <c r="B78" s="21" t="s">
        <v>9479</v>
      </c>
      <c r="C78" s="29" t="s">
        <v>9480</v>
      </c>
      <c r="D78" s="29" t="s">
        <v>9480</v>
      </c>
      <c r="E78" s="21" t="s">
        <v>9479</v>
      </c>
      <c r="F78" s="16"/>
      <c r="G78" s="7"/>
      <c r="H78" s="7"/>
      <c r="I78" s="7" t="s">
        <v>34</v>
      </c>
      <c r="J78" s="7"/>
      <c r="K78" s="7"/>
      <c r="L78" s="45"/>
      <c r="M78" s="30" t="s">
        <v>34</v>
      </c>
      <c r="N78" s="29" t="s">
        <v>34</v>
      </c>
      <c r="O78" s="29" t="s">
        <v>34</v>
      </c>
      <c r="P78" s="29" t="s">
        <v>34</v>
      </c>
      <c r="Q78" s="29" t="s">
        <v>34</v>
      </c>
      <c r="U78" s="31"/>
      <c r="W78" s="53"/>
    </row>
    <row r="79" spans="1:23" ht="104" x14ac:dyDescent="0.35">
      <c r="A79" s="33">
        <v>78</v>
      </c>
      <c r="B79" s="21" t="s">
        <v>9481</v>
      </c>
      <c r="C79" s="29" t="s">
        <v>9482</v>
      </c>
      <c r="D79" s="29" t="s">
        <v>9482</v>
      </c>
      <c r="E79" s="21" t="s">
        <v>9481</v>
      </c>
      <c r="F79" s="16"/>
      <c r="G79" s="7"/>
      <c r="H79" s="7"/>
      <c r="I79" s="7" t="s">
        <v>34</v>
      </c>
      <c r="J79" s="7"/>
      <c r="K79" s="7"/>
      <c r="L79" s="45"/>
      <c r="M79" s="30" t="s">
        <v>34</v>
      </c>
      <c r="N79" s="29" t="s">
        <v>34</v>
      </c>
      <c r="O79" s="29" t="s">
        <v>34</v>
      </c>
      <c r="P79" s="29" t="s">
        <v>34</v>
      </c>
      <c r="Q79" s="29" t="s">
        <v>34</v>
      </c>
      <c r="U79" s="31"/>
      <c r="V79" s="2" t="s">
        <v>9483</v>
      </c>
      <c r="W79" s="53">
        <v>6</v>
      </c>
    </row>
    <row r="80" spans="1:23" x14ac:dyDescent="0.35">
      <c r="A80" s="33">
        <v>79</v>
      </c>
      <c r="B80" s="9" t="s">
        <v>9484</v>
      </c>
      <c r="C80" s="37" t="s">
        <v>9485</v>
      </c>
      <c r="D80" s="37" t="s">
        <v>9485</v>
      </c>
      <c r="E80" s="9" t="s">
        <v>9484</v>
      </c>
      <c r="F80" s="15"/>
      <c r="G80" s="10"/>
      <c r="H80" s="10"/>
      <c r="I80" s="7"/>
      <c r="J80" s="10"/>
      <c r="K80" s="10"/>
      <c r="L80" s="47"/>
      <c r="M80" s="32"/>
      <c r="U80" s="31"/>
      <c r="W80" s="53"/>
    </row>
    <row r="81" spans="1:23" x14ac:dyDescent="0.35">
      <c r="A81" s="33">
        <v>80</v>
      </c>
      <c r="B81" s="18" t="s">
        <v>9486</v>
      </c>
      <c r="C81" s="35" t="s">
        <v>9487</v>
      </c>
      <c r="D81" s="35" t="s">
        <v>9487</v>
      </c>
      <c r="E81" s="18" t="s">
        <v>9486</v>
      </c>
      <c r="F81" s="20"/>
      <c r="G81" s="19"/>
      <c r="H81" s="19"/>
      <c r="I81" s="7" t="s">
        <v>34</v>
      </c>
      <c r="J81" s="19"/>
      <c r="K81" s="19"/>
      <c r="L81" s="46"/>
      <c r="M81" s="32"/>
      <c r="U81" s="31"/>
      <c r="W81" s="53"/>
    </row>
    <row r="82" spans="1:23" ht="91" x14ac:dyDescent="0.35">
      <c r="A82" s="33">
        <v>81</v>
      </c>
      <c r="B82" s="21" t="s">
        <v>9488</v>
      </c>
      <c r="C82" s="29" t="s">
        <v>9489</v>
      </c>
      <c r="D82" s="29" t="s">
        <v>9489</v>
      </c>
      <c r="E82" s="21" t="s">
        <v>9488</v>
      </c>
      <c r="F82" s="16"/>
      <c r="G82" s="7"/>
      <c r="H82" s="7"/>
      <c r="I82" s="7" t="s">
        <v>34</v>
      </c>
      <c r="J82" s="7"/>
      <c r="K82" s="7"/>
      <c r="L82" s="45"/>
      <c r="M82" s="30" t="s">
        <v>34</v>
      </c>
      <c r="N82" s="29" t="s">
        <v>34</v>
      </c>
      <c r="O82" s="29" t="s">
        <v>34</v>
      </c>
      <c r="P82" s="29" t="s">
        <v>34</v>
      </c>
      <c r="Q82" s="29" t="s">
        <v>34</v>
      </c>
      <c r="U82" s="31"/>
      <c r="V82" s="2" t="s">
        <v>9490</v>
      </c>
      <c r="W82" s="53">
        <v>6</v>
      </c>
    </row>
    <row r="83" spans="1:23" ht="91" x14ac:dyDescent="0.35">
      <c r="A83" s="33">
        <v>82</v>
      </c>
      <c r="B83" s="21" t="s">
        <v>9491</v>
      </c>
      <c r="C83" s="29" t="s">
        <v>9492</v>
      </c>
      <c r="D83" s="29" t="s">
        <v>9492</v>
      </c>
      <c r="E83" s="21" t="s">
        <v>9491</v>
      </c>
      <c r="F83" s="16"/>
      <c r="G83" s="7"/>
      <c r="H83" s="7"/>
      <c r="I83" s="7" t="s">
        <v>34</v>
      </c>
      <c r="J83" s="7"/>
      <c r="K83" s="7"/>
      <c r="L83" s="45"/>
      <c r="M83" s="30" t="s">
        <v>34</v>
      </c>
      <c r="N83" s="29" t="s">
        <v>34</v>
      </c>
      <c r="O83" s="29" t="s">
        <v>34</v>
      </c>
      <c r="P83" s="29" t="s">
        <v>34</v>
      </c>
      <c r="Q83" s="29" t="s">
        <v>34</v>
      </c>
      <c r="U83" s="31"/>
      <c r="V83" s="2" t="s">
        <v>9493</v>
      </c>
      <c r="W83" s="53">
        <v>6</v>
      </c>
    </row>
    <row r="84" spans="1:23" x14ac:dyDescent="0.35">
      <c r="A84" s="33">
        <v>83</v>
      </c>
      <c r="B84" s="18" t="s">
        <v>9494</v>
      </c>
      <c r="C84" s="35" t="s">
        <v>9495</v>
      </c>
      <c r="D84" s="35" t="s">
        <v>9495</v>
      </c>
      <c r="E84" s="18" t="s">
        <v>9494</v>
      </c>
      <c r="F84" s="20"/>
      <c r="G84" s="19"/>
      <c r="H84" s="19"/>
      <c r="I84" s="7" t="s">
        <v>34</v>
      </c>
      <c r="J84" s="19"/>
      <c r="K84" s="19"/>
      <c r="L84" s="46"/>
      <c r="M84" s="32"/>
      <c r="U84" s="31"/>
      <c r="W84" s="53"/>
    </row>
    <row r="85" spans="1:23" ht="91" x14ac:dyDescent="0.35">
      <c r="A85" s="33">
        <v>84</v>
      </c>
      <c r="B85" s="21" t="s">
        <v>9496</v>
      </c>
      <c r="C85" s="29" t="s">
        <v>9497</v>
      </c>
      <c r="D85" s="29" t="s">
        <v>9497</v>
      </c>
      <c r="E85" s="21" t="s">
        <v>9496</v>
      </c>
      <c r="F85" s="16"/>
      <c r="G85" s="7"/>
      <c r="H85" s="7"/>
      <c r="I85" s="7" t="s">
        <v>34</v>
      </c>
      <c r="J85" s="7"/>
      <c r="K85" s="7"/>
      <c r="L85" s="45"/>
      <c r="M85" s="30" t="s">
        <v>34</v>
      </c>
      <c r="N85" s="29" t="s">
        <v>34</v>
      </c>
      <c r="O85" s="29" t="s">
        <v>34</v>
      </c>
      <c r="P85" s="29" t="s">
        <v>34</v>
      </c>
      <c r="Q85" s="29" t="s">
        <v>34</v>
      </c>
      <c r="U85" s="31"/>
      <c r="V85" s="2" t="s">
        <v>9498</v>
      </c>
      <c r="W85" s="53">
        <v>6</v>
      </c>
    </row>
    <row r="86" spans="1:23" ht="91" x14ac:dyDescent="0.35">
      <c r="A86" s="33">
        <v>85</v>
      </c>
      <c r="B86" s="21" t="s">
        <v>9499</v>
      </c>
      <c r="C86" s="29" t="s">
        <v>9500</v>
      </c>
      <c r="D86" s="29" t="s">
        <v>9500</v>
      </c>
      <c r="E86" s="21" t="s">
        <v>9499</v>
      </c>
      <c r="F86" s="16"/>
      <c r="G86" s="7"/>
      <c r="H86" s="7"/>
      <c r="I86" s="7" t="s">
        <v>34</v>
      </c>
      <c r="J86" s="7"/>
      <c r="K86" s="7"/>
      <c r="L86" s="45"/>
      <c r="M86" s="30" t="s">
        <v>34</v>
      </c>
      <c r="N86" s="29" t="s">
        <v>34</v>
      </c>
      <c r="O86" s="29" t="s">
        <v>34</v>
      </c>
      <c r="P86" s="29" t="s">
        <v>34</v>
      </c>
      <c r="Q86" s="29" t="s">
        <v>34</v>
      </c>
      <c r="U86" s="31"/>
      <c r="V86" s="2" t="s">
        <v>9501</v>
      </c>
      <c r="W86" s="53">
        <v>6</v>
      </c>
    </row>
    <row r="87" spans="1:23" ht="39" x14ac:dyDescent="0.35">
      <c r="A87" s="33">
        <v>86</v>
      </c>
      <c r="B87" s="21" t="s">
        <v>9502</v>
      </c>
      <c r="C87" s="29" t="s">
        <v>9503</v>
      </c>
      <c r="D87" s="29" t="s">
        <v>9503</v>
      </c>
      <c r="E87" s="21" t="s">
        <v>9502</v>
      </c>
      <c r="F87" s="16"/>
      <c r="G87" s="7"/>
      <c r="H87" s="7"/>
      <c r="I87" s="7" t="s">
        <v>34</v>
      </c>
      <c r="J87" s="7"/>
      <c r="K87" s="7"/>
      <c r="L87" s="45"/>
      <c r="M87" s="30" t="s">
        <v>34</v>
      </c>
      <c r="N87" s="29" t="s">
        <v>34</v>
      </c>
      <c r="O87" s="29" t="s">
        <v>34</v>
      </c>
      <c r="P87" s="29" t="s">
        <v>34</v>
      </c>
      <c r="Q87" s="29" t="s">
        <v>34</v>
      </c>
      <c r="U87" s="31"/>
      <c r="W87" s="53"/>
    </row>
    <row r="88" spans="1:23" ht="26" x14ac:dyDescent="0.35">
      <c r="A88" s="33">
        <v>87</v>
      </c>
      <c r="B88" s="18" t="s">
        <v>9504</v>
      </c>
      <c r="C88" s="35" t="s">
        <v>9505</v>
      </c>
      <c r="D88" s="35" t="s">
        <v>9505</v>
      </c>
      <c r="E88" s="18" t="s">
        <v>9504</v>
      </c>
      <c r="F88" s="20"/>
      <c r="G88" s="19"/>
      <c r="H88" s="19"/>
      <c r="I88" s="7" t="s">
        <v>34</v>
      </c>
      <c r="J88" s="19"/>
      <c r="K88" s="19"/>
      <c r="L88" s="46"/>
      <c r="M88" s="32"/>
      <c r="U88" s="31"/>
      <c r="W88" s="53"/>
    </row>
    <row r="89" spans="1:23" ht="39" x14ac:dyDescent="0.35">
      <c r="A89" s="33">
        <v>88</v>
      </c>
      <c r="B89" s="21" t="s">
        <v>9506</v>
      </c>
      <c r="C89" s="29" t="s">
        <v>9507</v>
      </c>
      <c r="D89" s="29" t="s">
        <v>9507</v>
      </c>
      <c r="E89" s="21" t="s">
        <v>9506</v>
      </c>
      <c r="F89" s="16"/>
      <c r="G89" s="7"/>
      <c r="H89" s="7"/>
      <c r="I89" s="7" t="s">
        <v>34</v>
      </c>
      <c r="J89" s="7"/>
      <c r="K89" s="7"/>
      <c r="L89" s="16" t="s">
        <v>34</v>
      </c>
      <c r="M89" s="30" t="s">
        <v>34</v>
      </c>
      <c r="N89" s="29" t="s">
        <v>34</v>
      </c>
      <c r="O89" s="29" t="s">
        <v>34</v>
      </c>
      <c r="P89" s="29" t="s">
        <v>34</v>
      </c>
      <c r="Q89" s="29" t="s">
        <v>34</v>
      </c>
      <c r="U89" s="31"/>
      <c r="W89" s="53"/>
    </row>
    <row r="90" spans="1:23" ht="91" x14ac:dyDescent="0.35">
      <c r="A90" s="33">
        <v>89</v>
      </c>
      <c r="B90" s="21" t="s">
        <v>9508</v>
      </c>
      <c r="C90" s="29" t="s">
        <v>9509</v>
      </c>
      <c r="D90" s="29" t="s">
        <v>9509</v>
      </c>
      <c r="E90" s="21" t="s">
        <v>9508</v>
      </c>
      <c r="F90" s="16"/>
      <c r="G90" s="7"/>
      <c r="H90" s="7"/>
      <c r="I90" s="7" t="s">
        <v>34</v>
      </c>
      <c r="J90" s="7"/>
      <c r="K90" s="7"/>
      <c r="L90" s="45"/>
      <c r="M90" s="30" t="s">
        <v>34</v>
      </c>
      <c r="N90" s="29" t="s">
        <v>34</v>
      </c>
      <c r="O90" s="29" t="s">
        <v>34</v>
      </c>
      <c r="P90" s="29" t="s">
        <v>34</v>
      </c>
      <c r="Q90" s="29" t="s">
        <v>34</v>
      </c>
      <c r="U90" s="31"/>
      <c r="V90" s="2" t="s">
        <v>9510</v>
      </c>
      <c r="W90" s="53">
        <v>6</v>
      </c>
    </row>
    <row r="91" spans="1:23" ht="39" x14ac:dyDescent="0.35">
      <c r="A91" s="33">
        <v>90</v>
      </c>
      <c r="B91" s="21" t="s">
        <v>9511</v>
      </c>
      <c r="C91" s="29" t="s">
        <v>9512</v>
      </c>
      <c r="D91" s="29" t="s">
        <v>9512</v>
      </c>
      <c r="E91" s="21" t="s">
        <v>9511</v>
      </c>
      <c r="F91" s="16"/>
      <c r="G91" s="7"/>
      <c r="H91" s="7"/>
      <c r="I91" s="7" t="s">
        <v>34</v>
      </c>
      <c r="J91" s="7"/>
      <c r="K91" s="7"/>
      <c r="L91" s="45"/>
      <c r="M91" s="30" t="s">
        <v>34</v>
      </c>
      <c r="N91" s="29" t="s">
        <v>34</v>
      </c>
      <c r="O91" s="29" t="s">
        <v>34</v>
      </c>
      <c r="P91" s="29" t="s">
        <v>34</v>
      </c>
      <c r="Q91" s="29" t="s">
        <v>34</v>
      </c>
      <c r="U91" s="31"/>
      <c r="W91" s="53"/>
    </row>
    <row r="92" spans="1:23" ht="39" x14ac:dyDescent="0.35">
      <c r="A92" s="33">
        <v>91</v>
      </c>
      <c r="B92" s="21" t="s">
        <v>9513</v>
      </c>
      <c r="C92" s="29" t="s">
        <v>9514</v>
      </c>
      <c r="D92" s="29" t="s">
        <v>9514</v>
      </c>
      <c r="E92" s="21" t="s">
        <v>9513</v>
      </c>
      <c r="F92" s="16"/>
      <c r="G92" s="7"/>
      <c r="H92" s="7"/>
      <c r="I92" s="7" t="s">
        <v>34</v>
      </c>
      <c r="J92" s="7"/>
      <c r="K92" s="7"/>
      <c r="L92" s="45"/>
      <c r="M92" s="30" t="s">
        <v>34</v>
      </c>
      <c r="N92" s="29" t="s">
        <v>34</v>
      </c>
      <c r="O92" s="29" t="s">
        <v>34</v>
      </c>
      <c r="P92" s="29" t="s">
        <v>34</v>
      </c>
      <c r="Q92" s="29" t="s">
        <v>34</v>
      </c>
      <c r="U92" s="31"/>
      <c r="W92" s="53"/>
    </row>
    <row r="93" spans="1:23" ht="26" x14ac:dyDescent="0.35">
      <c r="A93" s="33">
        <v>92</v>
      </c>
      <c r="B93" s="21" t="s">
        <v>9515</v>
      </c>
      <c r="C93" s="29" t="s">
        <v>9516</v>
      </c>
      <c r="D93" s="29" t="s">
        <v>9516</v>
      </c>
      <c r="E93" s="21" t="s">
        <v>9515</v>
      </c>
      <c r="F93" s="16"/>
      <c r="G93" s="7"/>
      <c r="H93" s="7"/>
      <c r="I93" s="7" t="s">
        <v>34</v>
      </c>
      <c r="J93" s="7"/>
      <c r="K93" s="7"/>
      <c r="L93" s="45"/>
      <c r="M93" s="30" t="s">
        <v>34</v>
      </c>
      <c r="N93" s="29" t="s">
        <v>34</v>
      </c>
      <c r="O93" s="29" t="s">
        <v>34</v>
      </c>
      <c r="P93" s="29" t="s">
        <v>34</v>
      </c>
      <c r="Q93" s="29" t="s">
        <v>34</v>
      </c>
      <c r="U93" s="31"/>
      <c r="W93" s="53"/>
    </row>
    <row r="94" spans="1:23" x14ac:dyDescent="0.35">
      <c r="A94" s="33">
        <v>93</v>
      </c>
      <c r="B94" s="9" t="s">
        <v>9517</v>
      </c>
      <c r="C94" s="37" t="s">
        <v>9518</v>
      </c>
      <c r="D94" s="37" t="s">
        <v>9518</v>
      </c>
      <c r="E94" s="9" t="s">
        <v>9517</v>
      </c>
      <c r="F94" s="15"/>
      <c r="G94" s="10"/>
      <c r="H94" s="10"/>
      <c r="I94" s="7"/>
      <c r="J94" s="10"/>
      <c r="K94" s="10"/>
      <c r="L94" s="47"/>
      <c r="M94" s="32"/>
      <c r="U94" s="31"/>
      <c r="W94" s="53"/>
    </row>
    <row r="95" spans="1:23" x14ac:dyDescent="0.35">
      <c r="A95" s="33">
        <v>94</v>
      </c>
      <c r="B95" s="9" t="s">
        <v>9519</v>
      </c>
      <c r="C95" s="37" t="s">
        <v>9520</v>
      </c>
      <c r="D95" s="37" t="s">
        <v>9520</v>
      </c>
      <c r="E95" s="9" t="s">
        <v>9519</v>
      </c>
      <c r="F95" s="15"/>
      <c r="G95" s="10"/>
      <c r="H95" s="10"/>
      <c r="I95" s="7"/>
      <c r="J95" s="10"/>
      <c r="K95" s="10"/>
      <c r="L95" s="47"/>
      <c r="M95" s="32"/>
      <c r="U95" s="31"/>
      <c r="W95" s="53"/>
    </row>
    <row r="96" spans="1:23" x14ac:dyDescent="0.35">
      <c r="A96" s="33">
        <v>95</v>
      </c>
      <c r="B96" s="18" t="s">
        <v>9519</v>
      </c>
      <c r="C96" s="35" t="s">
        <v>9521</v>
      </c>
      <c r="D96" s="35" t="s">
        <v>9521</v>
      </c>
      <c r="E96" s="18" t="s">
        <v>9519</v>
      </c>
      <c r="F96" s="20"/>
      <c r="G96" s="19"/>
      <c r="H96" s="19"/>
      <c r="I96" s="7"/>
      <c r="J96" s="19"/>
      <c r="K96" s="19"/>
      <c r="L96" s="46"/>
      <c r="M96" s="32"/>
      <c r="U96" s="31"/>
      <c r="W96" s="53"/>
    </row>
    <row r="97" spans="1:23" ht="26" x14ac:dyDescent="0.35">
      <c r="A97" s="33">
        <v>96</v>
      </c>
      <c r="B97" s="21" t="s">
        <v>9522</v>
      </c>
      <c r="C97" s="29" t="s">
        <v>9523</v>
      </c>
      <c r="D97" s="29" t="s">
        <v>9523</v>
      </c>
      <c r="E97" s="21" t="s">
        <v>9522</v>
      </c>
      <c r="F97" s="16"/>
      <c r="G97" s="7"/>
      <c r="H97" s="7"/>
      <c r="I97" s="7" t="s">
        <v>34</v>
      </c>
      <c r="J97" s="7"/>
      <c r="K97" s="7"/>
      <c r="L97" s="45"/>
      <c r="M97" s="30" t="s">
        <v>34</v>
      </c>
      <c r="N97" s="29" t="s">
        <v>34</v>
      </c>
      <c r="O97" s="29" t="s">
        <v>34</v>
      </c>
      <c r="P97" s="29" t="s">
        <v>34</v>
      </c>
      <c r="Q97" s="29" t="s">
        <v>34</v>
      </c>
      <c r="U97" s="31"/>
      <c r="W97" s="53"/>
    </row>
    <row r="98" spans="1:23" x14ac:dyDescent="0.35">
      <c r="A98" s="33">
        <v>97</v>
      </c>
      <c r="B98" s="18" t="s">
        <v>9524</v>
      </c>
      <c r="C98" s="35" t="s">
        <v>9525</v>
      </c>
      <c r="D98" s="35" t="s">
        <v>9525</v>
      </c>
      <c r="E98" s="18" t="s">
        <v>9524</v>
      </c>
      <c r="F98" s="20"/>
      <c r="G98" s="19"/>
      <c r="H98" s="19"/>
      <c r="I98" s="7"/>
      <c r="J98" s="19"/>
      <c r="K98" s="19"/>
      <c r="L98" s="46"/>
      <c r="M98" s="32"/>
      <c r="U98" s="31"/>
      <c r="W98" s="53"/>
    </row>
    <row r="99" spans="1:23" ht="26" x14ac:dyDescent="0.35">
      <c r="A99" s="33">
        <v>98</v>
      </c>
      <c r="B99" s="21" t="s">
        <v>9526</v>
      </c>
      <c r="C99" s="29" t="s">
        <v>9527</v>
      </c>
      <c r="D99" s="29" t="s">
        <v>9527</v>
      </c>
      <c r="E99" s="21" t="s">
        <v>9526</v>
      </c>
      <c r="F99" s="16"/>
      <c r="G99" s="7"/>
      <c r="H99" s="7"/>
      <c r="I99" s="7" t="s">
        <v>34</v>
      </c>
      <c r="J99" s="7"/>
      <c r="K99" s="7"/>
      <c r="L99" s="45"/>
      <c r="M99" s="30" t="s">
        <v>34</v>
      </c>
      <c r="N99" s="29" t="s">
        <v>34</v>
      </c>
      <c r="O99" s="29" t="s">
        <v>34</v>
      </c>
      <c r="P99" s="29" t="s">
        <v>34</v>
      </c>
      <c r="Q99" s="29" t="s">
        <v>34</v>
      </c>
      <c r="U99" s="31"/>
      <c r="W99" s="53"/>
    </row>
    <row r="100" spans="1:23" x14ac:dyDescent="0.35">
      <c r="A100" s="33">
        <v>99</v>
      </c>
      <c r="B100" s="21" t="s">
        <v>9528</v>
      </c>
      <c r="C100" s="29" t="s">
        <v>9529</v>
      </c>
      <c r="D100" s="29" t="s">
        <v>9529</v>
      </c>
      <c r="E100" s="21" t="s">
        <v>9528</v>
      </c>
      <c r="F100" s="16"/>
      <c r="G100" s="7"/>
      <c r="H100" s="7"/>
      <c r="I100" s="7" t="s">
        <v>34</v>
      </c>
      <c r="J100" s="7"/>
      <c r="K100" s="7"/>
      <c r="L100" s="45"/>
      <c r="M100" s="30" t="s">
        <v>34</v>
      </c>
      <c r="N100" s="29" t="s">
        <v>34</v>
      </c>
      <c r="O100" s="29" t="s">
        <v>34</v>
      </c>
      <c r="P100" s="29" t="s">
        <v>34</v>
      </c>
      <c r="Q100" s="29" t="s">
        <v>34</v>
      </c>
      <c r="U100" s="31"/>
      <c r="W100" s="53"/>
    </row>
    <row r="101" spans="1:23" x14ac:dyDescent="0.35">
      <c r="A101" s="33">
        <v>100</v>
      </c>
      <c r="B101" s="9" t="s">
        <v>9530</v>
      </c>
      <c r="C101" s="37" t="s">
        <v>9531</v>
      </c>
      <c r="D101" s="37" t="s">
        <v>9531</v>
      </c>
      <c r="E101" s="9" t="s">
        <v>9530</v>
      </c>
      <c r="F101" s="15"/>
      <c r="G101" s="10"/>
      <c r="H101" s="10"/>
      <c r="I101" s="7"/>
      <c r="J101" s="10"/>
      <c r="K101" s="10"/>
      <c r="L101" s="47"/>
      <c r="M101" s="32"/>
      <c r="U101" s="31"/>
      <c r="W101" s="53"/>
    </row>
    <row r="102" spans="1:23" ht="26" x14ac:dyDescent="0.35">
      <c r="A102" s="33">
        <v>101</v>
      </c>
      <c r="B102" s="18" t="s">
        <v>9532</v>
      </c>
      <c r="C102" s="35" t="s">
        <v>9533</v>
      </c>
      <c r="D102" s="35" t="s">
        <v>9533</v>
      </c>
      <c r="E102" s="18" t="s">
        <v>9532</v>
      </c>
      <c r="F102" s="20"/>
      <c r="G102" s="19"/>
      <c r="H102" s="19"/>
      <c r="I102" s="7"/>
      <c r="J102" s="19"/>
      <c r="K102" s="19"/>
      <c r="L102" s="46"/>
      <c r="M102" s="32"/>
      <c r="U102" s="31"/>
      <c r="W102" s="53"/>
    </row>
    <row r="103" spans="1:23" x14ac:dyDescent="0.35">
      <c r="A103" s="33">
        <v>102</v>
      </c>
      <c r="B103" s="21" t="s">
        <v>9534</v>
      </c>
      <c r="C103" s="29" t="s">
        <v>9535</v>
      </c>
      <c r="D103" s="29" t="s">
        <v>9535</v>
      </c>
      <c r="E103" s="21" t="s">
        <v>9534</v>
      </c>
      <c r="F103" s="16"/>
      <c r="G103" s="7"/>
      <c r="H103" s="7"/>
      <c r="I103" s="7" t="s">
        <v>34</v>
      </c>
      <c r="J103" s="7"/>
      <c r="K103" s="7"/>
      <c r="L103" s="16" t="s">
        <v>34</v>
      </c>
      <c r="M103" s="30" t="s">
        <v>34</v>
      </c>
      <c r="N103" s="29" t="s">
        <v>34</v>
      </c>
      <c r="O103" s="29" t="s">
        <v>34</v>
      </c>
      <c r="P103" s="29" t="s">
        <v>34</v>
      </c>
      <c r="Q103" s="29" t="s">
        <v>34</v>
      </c>
      <c r="U103" s="31"/>
      <c r="W103" s="53"/>
    </row>
    <row r="104" spans="1:23" x14ac:dyDescent="0.35">
      <c r="A104" s="33">
        <v>103</v>
      </c>
      <c r="B104" s="21" t="s">
        <v>9536</v>
      </c>
      <c r="C104" s="29" t="s">
        <v>9537</v>
      </c>
      <c r="D104" s="29" t="s">
        <v>9537</v>
      </c>
      <c r="E104" s="21" t="s">
        <v>9536</v>
      </c>
      <c r="F104" s="16"/>
      <c r="G104" s="7"/>
      <c r="H104" s="7"/>
      <c r="I104" s="7" t="s">
        <v>34</v>
      </c>
      <c r="J104" s="7"/>
      <c r="K104" s="7"/>
      <c r="L104" s="16" t="s">
        <v>34</v>
      </c>
      <c r="M104" s="30" t="s">
        <v>34</v>
      </c>
      <c r="N104" s="29" t="s">
        <v>34</v>
      </c>
      <c r="O104" s="29" t="s">
        <v>34</v>
      </c>
      <c r="P104" s="29" t="s">
        <v>34</v>
      </c>
      <c r="Q104" s="29" t="s">
        <v>34</v>
      </c>
      <c r="U104" s="31"/>
      <c r="W104" s="53"/>
    </row>
    <row r="105" spans="1:23" ht="26" x14ac:dyDescent="0.35">
      <c r="A105" s="33">
        <v>104</v>
      </c>
      <c r="B105" s="21" t="s">
        <v>9538</v>
      </c>
      <c r="C105" s="29" t="s">
        <v>9539</v>
      </c>
      <c r="D105" s="29" t="s">
        <v>9539</v>
      </c>
      <c r="E105" s="21" t="s">
        <v>9538</v>
      </c>
      <c r="F105" s="16"/>
      <c r="G105" s="7"/>
      <c r="H105" s="7"/>
      <c r="I105" s="7" t="s">
        <v>34</v>
      </c>
      <c r="J105" s="7"/>
      <c r="K105" s="7"/>
      <c r="L105" s="45"/>
      <c r="M105" s="30" t="s">
        <v>34</v>
      </c>
      <c r="N105" s="29" t="s">
        <v>34</v>
      </c>
      <c r="O105" s="29" t="s">
        <v>34</v>
      </c>
      <c r="P105" s="29" t="s">
        <v>34</v>
      </c>
      <c r="Q105" s="29" t="s">
        <v>34</v>
      </c>
      <c r="U105" s="31"/>
      <c r="W105" s="53"/>
    </row>
    <row r="106" spans="1:23" ht="39" x14ac:dyDescent="0.35">
      <c r="A106" s="33">
        <v>105</v>
      </c>
      <c r="B106" s="21" t="s">
        <v>9540</v>
      </c>
      <c r="C106" s="29" t="s">
        <v>9541</v>
      </c>
      <c r="D106" s="29" t="s">
        <v>9541</v>
      </c>
      <c r="E106" s="21" t="s">
        <v>9540</v>
      </c>
      <c r="F106" s="16"/>
      <c r="G106" s="7"/>
      <c r="H106" s="7"/>
      <c r="I106" s="7" t="s">
        <v>34</v>
      </c>
      <c r="J106" s="7"/>
      <c r="K106" s="7"/>
      <c r="L106" s="45"/>
      <c r="M106" s="30" t="s">
        <v>34</v>
      </c>
      <c r="N106" s="29" t="s">
        <v>34</v>
      </c>
      <c r="O106" s="29" t="s">
        <v>34</v>
      </c>
      <c r="P106" s="29" t="s">
        <v>34</v>
      </c>
      <c r="Q106" s="29" t="s">
        <v>34</v>
      </c>
      <c r="U106" s="31"/>
      <c r="W106" s="53"/>
    </row>
    <row r="107" spans="1:23" ht="26" x14ac:dyDescent="0.35">
      <c r="A107" s="33">
        <v>106</v>
      </c>
      <c r="B107" s="21" t="s">
        <v>9542</v>
      </c>
      <c r="C107" s="29" t="s">
        <v>9543</v>
      </c>
      <c r="D107" s="29" t="s">
        <v>9543</v>
      </c>
      <c r="E107" s="21" t="s">
        <v>9542</v>
      </c>
      <c r="F107" s="16"/>
      <c r="G107" s="7"/>
      <c r="H107" s="7"/>
      <c r="I107" s="7" t="s">
        <v>34</v>
      </c>
      <c r="J107" s="7"/>
      <c r="K107" s="7"/>
      <c r="L107" s="16" t="s">
        <v>34</v>
      </c>
      <c r="M107" s="30" t="s">
        <v>34</v>
      </c>
      <c r="N107" s="29" t="s">
        <v>34</v>
      </c>
      <c r="O107" s="29" t="s">
        <v>34</v>
      </c>
      <c r="P107" s="29" t="s">
        <v>34</v>
      </c>
      <c r="Q107" s="29" t="s">
        <v>34</v>
      </c>
      <c r="U107" s="31"/>
      <c r="W107" s="53"/>
    </row>
    <row r="108" spans="1:23" ht="26" x14ac:dyDescent="0.35">
      <c r="A108" s="33">
        <v>107</v>
      </c>
      <c r="B108" s="21" t="s">
        <v>9544</v>
      </c>
      <c r="C108" s="29" t="s">
        <v>9545</v>
      </c>
      <c r="D108" s="29" t="s">
        <v>9545</v>
      </c>
      <c r="E108" s="21" t="s">
        <v>9544</v>
      </c>
      <c r="F108" s="16"/>
      <c r="G108" s="7"/>
      <c r="H108" s="7"/>
      <c r="I108" s="7" t="s">
        <v>34</v>
      </c>
      <c r="J108" s="7"/>
      <c r="K108" s="7"/>
      <c r="L108" s="16" t="s">
        <v>34</v>
      </c>
      <c r="M108" s="30" t="s">
        <v>34</v>
      </c>
      <c r="N108" s="29" t="s">
        <v>34</v>
      </c>
      <c r="O108" s="29" t="s">
        <v>34</v>
      </c>
      <c r="P108" s="29" t="s">
        <v>34</v>
      </c>
      <c r="Q108" s="29" t="s">
        <v>34</v>
      </c>
      <c r="U108" s="31"/>
      <c r="W108" s="53"/>
    </row>
    <row r="109" spans="1:23" ht="26" x14ac:dyDescent="0.35">
      <c r="A109" s="33">
        <v>108</v>
      </c>
      <c r="B109" s="21" t="s">
        <v>9546</v>
      </c>
      <c r="C109" s="29" t="s">
        <v>9547</v>
      </c>
      <c r="D109" s="29" t="s">
        <v>9547</v>
      </c>
      <c r="E109" s="21" t="s">
        <v>9546</v>
      </c>
      <c r="F109" s="16"/>
      <c r="G109" s="7"/>
      <c r="H109" s="7"/>
      <c r="I109" s="7" t="s">
        <v>34</v>
      </c>
      <c r="J109" s="7"/>
      <c r="K109" s="7"/>
      <c r="L109" s="16" t="s">
        <v>34</v>
      </c>
      <c r="M109" s="30" t="s">
        <v>34</v>
      </c>
      <c r="N109" s="29" t="s">
        <v>34</v>
      </c>
      <c r="O109" s="29" t="s">
        <v>34</v>
      </c>
      <c r="P109" s="29" t="s">
        <v>34</v>
      </c>
      <c r="Q109" s="29" t="s">
        <v>34</v>
      </c>
      <c r="U109" s="31"/>
      <c r="W109" s="53"/>
    </row>
    <row r="110" spans="1:23" ht="143" x14ac:dyDescent="0.35">
      <c r="A110" s="33">
        <v>109</v>
      </c>
      <c r="B110" s="21" t="s">
        <v>9548</v>
      </c>
      <c r="C110" s="29" t="s">
        <v>9549</v>
      </c>
      <c r="D110" s="29" t="s">
        <v>9549</v>
      </c>
      <c r="E110" s="21" t="s">
        <v>9548</v>
      </c>
      <c r="F110" s="16"/>
      <c r="G110" s="7"/>
      <c r="H110" s="7"/>
      <c r="I110" s="7" t="s">
        <v>34</v>
      </c>
      <c r="J110" s="7"/>
      <c r="K110" s="7"/>
      <c r="L110" s="45"/>
      <c r="M110" s="30" t="s">
        <v>34</v>
      </c>
      <c r="N110" s="29" t="s">
        <v>34</v>
      </c>
      <c r="O110" s="29" t="s">
        <v>34</v>
      </c>
      <c r="P110" s="29" t="s">
        <v>34</v>
      </c>
      <c r="Q110" s="29" t="s">
        <v>34</v>
      </c>
      <c r="U110" s="31"/>
      <c r="W110" s="53"/>
    </row>
    <row r="111" spans="1:23" ht="26" x14ac:dyDescent="0.35">
      <c r="A111" s="33">
        <v>110</v>
      </c>
      <c r="B111" s="21" t="s">
        <v>9550</v>
      </c>
      <c r="C111" s="29" t="s">
        <v>9551</v>
      </c>
      <c r="D111" s="29" t="s">
        <v>9551</v>
      </c>
      <c r="E111" s="21" t="s">
        <v>9550</v>
      </c>
      <c r="F111" s="16"/>
      <c r="G111" s="7"/>
      <c r="H111" s="7"/>
      <c r="I111" s="7" t="s">
        <v>34</v>
      </c>
      <c r="J111" s="7"/>
      <c r="K111" s="7"/>
      <c r="L111" s="45"/>
      <c r="M111" s="30" t="s">
        <v>34</v>
      </c>
      <c r="N111" s="29" t="s">
        <v>34</v>
      </c>
      <c r="O111" s="29" t="s">
        <v>34</v>
      </c>
      <c r="P111" s="29" t="s">
        <v>34</v>
      </c>
      <c r="Q111" s="29" t="s">
        <v>34</v>
      </c>
      <c r="U111" s="31"/>
      <c r="W111" s="53"/>
    </row>
    <row r="112" spans="1:23" ht="65" x14ac:dyDescent="0.35">
      <c r="A112" s="33">
        <v>111</v>
      </c>
      <c r="B112" s="21" t="s">
        <v>9552</v>
      </c>
      <c r="C112" s="29" t="s">
        <v>9553</v>
      </c>
      <c r="D112" s="29" t="s">
        <v>9553</v>
      </c>
      <c r="E112" s="21" t="s">
        <v>9552</v>
      </c>
      <c r="F112" s="16"/>
      <c r="G112" s="7"/>
      <c r="H112" s="7"/>
      <c r="I112" s="7" t="s">
        <v>34</v>
      </c>
      <c r="J112" s="7"/>
      <c r="K112" s="7"/>
      <c r="L112" s="45"/>
      <c r="M112" s="30" t="s">
        <v>34</v>
      </c>
      <c r="N112" s="29" t="s">
        <v>34</v>
      </c>
      <c r="O112" s="29" t="s">
        <v>34</v>
      </c>
      <c r="P112" s="29" t="s">
        <v>34</v>
      </c>
      <c r="Q112" s="29" t="s">
        <v>34</v>
      </c>
      <c r="U112" s="31"/>
      <c r="W112" s="53"/>
    </row>
    <row r="113" spans="1:23" ht="26" x14ac:dyDescent="0.35">
      <c r="A113" s="33">
        <v>112</v>
      </c>
      <c r="B113" s="21" t="s">
        <v>9554</v>
      </c>
      <c r="C113" s="29" t="s">
        <v>9555</v>
      </c>
      <c r="D113" s="29" t="s">
        <v>9555</v>
      </c>
      <c r="E113" s="21" t="s">
        <v>9554</v>
      </c>
      <c r="F113" s="16"/>
      <c r="G113" s="7"/>
      <c r="H113" s="7"/>
      <c r="I113" s="7" t="s">
        <v>34</v>
      </c>
      <c r="J113" s="7"/>
      <c r="K113" s="7"/>
      <c r="L113" s="16" t="s">
        <v>34</v>
      </c>
      <c r="M113" s="30" t="s">
        <v>34</v>
      </c>
      <c r="N113" s="29" t="s">
        <v>34</v>
      </c>
      <c r="O113" s="29" t="s">
        <v>34</v>
      </c>
      <c r="P113" s="29" t="s">
        <v>34</v>
      </c>
      <c r="Q113" s="29" t="s">
        <v>34</v>
      </c>
      <c r="U113" s="31"/>
      <c r="W113" s="53"/>
    </row>
    <row r="114" spans="1:23" ht="26" x14ac:dyDescent="0.35">
      <c r="A114" s="33">
        <v>113</v>
      </c>
      <c r="B114" s="21" t="s">
        <v>9556</v>
      </c>
      <c r="C114" s="29" t="s">
        <v>9557</v>
      </c>
      <c r="D114" s="29" t="s">
        <v>9557</v>
      </c>
      <c r="E114" s="21" t="s">
        <v>9556</v>
      </c>
      <c r="F114" s="16"/>
      <c r="G114" s="7"/>
      <c r="H114" s="7"/>
      <c r="I114" s="7" t="s">
        <v>34</v>
      </c>
      <c r="J114" s="7"/>
      <c r="K114" s="7"/>
      <c r="L114" s="16" t="s">
        <v>34</v>
      </c>
      <c r="M114" s="30" t="s">
        <v>34</v>
      </c>
      <c r="N114" s="29" t="s">
        <v>34</v>
      </c>
      <c r="O114" s="29" t="s">
        <v>34</v>
      </c>
      <c r="P114" s="29" t="s">
        <v>34</v>
      </c>
      <c r="Q114" s="29" t="s">
        <v>34</v>
      </c>
      <c r="U114" s="31"/>
      <c r="W114" s="53"/>
    </row>
    <row r="115" spans="1:23" ht="26" x14ac:dyDescent="0.35">
      <c r="A115" s="33">
        <v>114</v>
      </c>
      <c r="B115" s="21" t="s">
        <v>9558</v>
      </c>
      <c r="C115" s="29" t="s">
        <v>9559</v>
      </c>
      <c r="D115" s="29" t="s">
        <v>9559</v>
      </c>
      <c r="E115" s="21" t="s">
        <v>9558</v>
      </c>
      <c r="F115" s="16"/>
      <c r="G115" s="7"/>
      <c r="H115" s="7"/>
      <c r="I115" s="7" t="s">
        <v>34</v>
      </c>
      <c r="J115" s="7"/>
      <c r="K115" s="7"/>
      <c r="L115" s="45"/>
      <c r="M115" s="30" t="s">
        <v>34</v>
      </c>
      <c r="N115" s="29" t="s">
        <v>34</v>
      </c>
      <c r="O115" s="29" t="s">
        <v>34</v>
      </c>
      <c r="P115" s="29" t="s">
        <v>34</v>
      </c>
      <c r="Q115" s="29" t="s">
        <v>34</v>
      </c>
      <c r="U115" s="31"/>
      <c r="W115" s="53"/>
    </row>
    <row r="116" spans="1:23" ht="130" x14ac:dyDescent="0.35">
      <c r="A116" s="33">
        <v>115</v>
      </c>
      <c r="B116" s="21" t="s">
        <v>9560</v>
      </c>
      <c r="C116" s="29" t="s">
        <v>9561</v>
      </c>
      <c r="D116" s="29" t="s">
        <v>9561</v>
      </c>
      <c r="E116" s="21" t="s">
        <v>9560</v>
      </c>
      <c r="F116" s="16"/>
      <c r="G116" s="7"/>
      <c r="H116" s="7"/>
      <c r="I116" s="7" t="s">
        <v>34</v>
      </c>
      <c r="J116" s="7"/>
      <c r="K116" s="7"/>
      <c r="L116" s="45"/>
      <c r="M116" s="30" t="s">
        <v>34</v>
      </c>
      <c r="N116" s="29" t="s">
        <v>34</v>
      </c>
      <c r="O116" s="29" t="s">
        <v>34</v>
      </c>
      <c r="P116" s="29" t="s">
        <v>34</v>
      </c>
      <c r="Q116" s="29" t="s">
        <v>34</v>
      </c>
      <c r="U116" s="31"/>
      <c r="V116" s="2" t="s">
        <v>9562</v>
      </c>
      <c r="W116" s="53">
        <v>5</v>
      </c>
    </row>
    <row r="117" spans="1:23" x14ac:dyDescent="0.35">
      <c r="A117" s="33">
        <v>116</v>
      </c>
      <c r="B117" s="18" t="s">
        <v>9563</v>
      </c>
      <c r="C117" s="35" t="s">
        <v>9564</v>
      </c>
      <c r="D117" s="35" t="s">
        <v>9564</v>
      </c>
      <c r="E117" s="18" t="s">
        <v>9563</v>
      </c>
      <c r="F117" s="20"/>
      <c r="G117" s="19"/>
      <c r="H117" s="19"/>
      <c r="I117" s="7"/>
      <c r="J117" s="19"/>
      <c r="K117" s="19"/>
      <c r="L117" s="46"/>
      <c r="M117" s="32"/>
      <c r="U117" s="31"/>
      <c r="W117" s="53"/>
    </row>
    <row r="118" spans="1:23" ht="91" x14ac:dyDescent="0.35">
      <c r="A118" s="33">
        <v>117</v>
      </c>
      <c r="B118" s="21" t="s">
        <v>9565</v>
      </c>
      <c r="C118" s="29" t="s">
        <v>9566</v>
      </c>
      <c r="D118" s="29" t="s">
        <v>9566</v>
      </c>
      <c r="E118" s="21" t="s">
        <v>9565</v>
      </c>
      <c r="F118" s="16"/>
      <c r="G118" s="7"/>
      <c r="H118" s="7"/>
      <c r="I118" s="7" t="s">
        <v>34</v>
      </c>
      <c r="J118" s="7"/>
      <c r="K118" s="7"/>
      <c r="L118" s="45"/>
      <c r="M118" s="30" t="s">
        <v>34</v>
      </c>
      <c r="N118" s="29" t="s">
        <v>34</v>
      </c>
      <c r="O118" s="29" t="s">
        <v>34</v>
      </c>
      <c r="P118" s="29" t="s">
        <v>34</v>
      </c>
      <c r="Q118" s="29" t="s">
        <v>34</v>
      </c>
      <c r="U118" s="31"/>
      <c r="V118" s="2" t="s">
        <v>9377</v>
      </c>
      <c r="W118" s="53">
        <v>5</v>
      </c>
    </row>
    <row r="119" spans="1:23" x14ac:dyDescent="0.35">
      <c r="A119" s="33">
        <v>118</v>
      </c>
      <c r="B119" s="9" t="s">
        <v>9567</v>
      </c>
      <c r="C119" s="37" t="s">
        <v>9568</v>
      </c>
      <c r="D119" s="37" t="s">
        <v>9568</v>
      </c>
      <c r="E119" s="9" t="s">
        <v>9567</v>
      </c>
      <c r="F119" s="15"/>
      <c r="G119" s="10"/>
      <c r="H119" s="10"/>
      <c r="I119" s="7"/>
      <c r="J119" s="10"/>
      <c r="K119" s="10"/>
      <c r="L119" s="47"/>
      <c r="M119" s="32"/>
      <c r="U119" s="31"/>
      <c r="W119" s="53"/>
    </row>
    <row r="120" spans="1:23" x14ac:dyDescent="0.35">
      <c r="A120" s="33">
        <v>119</v>
      </c>
      <c r="B120" s="9" t="s">
        <v>9569</v>
      </c>
      <c r="C120" s="37" t="s">
        <v>9570</v>
      </c>
      <c r="D120" s="37" t="s">
        <v>9570</v>
      </c>
      <c r="E120" s="9" t="s">
        <v>9569</v>
      </c>
      <c r="F120" s="15"/>
      <c r="G120" s="10"/>
      <c r="H120" s="10"/>
      <c r="I120" s="7"/>
      <c r="J120" s="10"/>
      <c r="K120" s="10"/>
      <c r="L120" s="47"/>
      <c r="M120" s="32"/>
      <c r="U120" s="31"/>
      <c r="W120" s="53"/>
    </row>
    <row r="121" spans="1:23" x14ac:dyDescent="0.35">
      <c r="A121" s="33">
        <v>120</v>
      </c>
      <c r="B121" s="18" t="s">
        <v>9571</v>
      </c>
      <c r="C121" s="35" t="s">
        <v>9572</v>
      </c>
      <c r="D121" s="35" t="s">
        <v>9572</v>
      </c>
      <c r="E121" s="18" t="s">
        <v>9571</v>
      </c>
      <c r="F121" s="20"/>
      <c r="G121" s="19"/>
      <c r="H121" s="19"/>
      <c r="I121" s="7"/>
      <c r="J121" s="19"/>
      <c r="K121" s="19"/>
      <c r="L121" s="46"/>
      <c r="M121" s="32"/>
      <c r="U121" s="31"/>
      <c r="W121" s="53"/>
    </row>
    <row r="122" spans="1:23" ht="26" x14ac:dyDescent="0.35">
      <c r="A122" s="33">
        <v>121</v>
      </c>
      <c r="B122" s="21" t="s">
        <v>9573</v>
      </c>
      <c r="C122" s="29" t="s">
        <v>9574</v>
      </c>
      <c r="D122" s="29" t="s">
        <v>9574</v>
      </c>
      <c r="E122" s="21" t="s">
        <v>9573</v>
      </c>
      <c r="F122" s="16"/>
      <c r="G122" s="7"/>
      <c r="H122" s="7"/>
      <c r="I122" s="7" t="s">
        <v>34</v>
      </c>
      <c r="J122" s="7"/>
      <c r="K122" s="7"/>
      <c r="L122" s="45"/>
      <c r="M122" s="30" t="s">
        <v>34</v>
      </c>
      <c r="N122" s="29" t="s">
        <v>34</v>
      </c>
      <c r="U122" s="31"/>
      <c r="W122" s="53"/>
    </row>
    <row r="123" spans="1:23" ht="39" x14ac:dyDescent="0.35">
      <c r="A123" s="33">
        <v>122</v>
      </c>
      <c r="B123" s="21" t="s">
        <v>9575</v>
      </c>
      <c r="C123" s="29" t="s">
        <v>9576</v>
      </c>
      <c r="D123" s="29" t="s">
        <v>9576</v>
      </c>
      <c r="E123" s="21" t="s">
        <v>9575</v>
      </c>
      <c r="F123" s="16"/>
      <c r="G123" s="7"/>
      <c r="H123" s="7"/>
      <c r="I123" s="7" t="s">
        <v>34</v>
      </c>
      <c r="J123" s="7"/>
      <c r="K123" s="7"/>
      <c r="L123" s="45"/>
      <c r="M123" s="32"/>
      <c r="O123" s="29" t="s">
        <v>34</v>
      </c>
      <c r="P123" s="29" t="s">
        <v>34</v>
      </c>
      <c r="Q123" s="29" t="s">
        <v>34</v>
      </c>
      <c r="U123" s="31"/>
      <c r="W123" s="53"/>
    </row>
    <row r="124" spans="1:23" ht="26" x14ac:dyDescent="0.35">
      <c r="A124" s="33">
        <v>123</v>
      </c>
      <c r="B124" s="21" t="s">
        <v>9577</v>
      </c>
      <c r="C124" s="29" t="s">
        <v>9578</v>
      </c>
      <c r="D124" s="29" t="s">
        <v>9578</v>
      </c>
      <c r="E124" s="21" t="s">
        <v>9577</v>
      </c>
      <c r="F124" s="16"/>
      <c r="G124" s="7"/>
      <c r="H124" s="7"/>
      <c r="I124" s="7" t="s">
        <v>34</v>
      </c>
      <c r="J124" s="7"/>
      <c r="K124" s="7"/>
      <c r="L124" s="16" t="s">
        <v>34</v>
      </c>
      <c r="M124" s="30" t="s">
        <v>34</v>
      </c>
      <c r="N124" s="29" t="s">
        <v>34</v>
      </c>
      <c r="O124" s="29" t="s">
        <v>34</v>
      </c>
      <c r="P124" s="29" t="s">
        <v>34</v>
      </c>
      <c r="Q124" s="29" t="s">
        <v>34</v>
      </c>
      <c r="U124" s="31"/>
      <c r="W124" s="53"/>
    </row>
    <row r="125" spans="1:23" ht="26" x14ac:dyDescent="0.35">
      <c r="A125" s="33">
        <v>124</v>
      </c>
      <c r="B125" s="21" t="s">
        <v>9579</v>
      </c>
      <c r="C125" s="29" t="s">
        <v>9580</v>
      </c>
      <c r="D125" s="29" t="s">
        <v>9580</v>
      </c>
      <c r="E125" s="21" t="s">
        <v>9579</v>
      </c>
      <c r="F125" s="16"/>
      <c r="G125" s="7"/>
      <c r="H125" s="7"/>
      <c r="I125" s="7" t="s">
        <v>34</v>
      </c>
      <c r="J125" s="7"/>
      <c r="K125" s="7"/>
      <c r="L125" s="45"/>
      <c r="M125" s="30" t="s">
        <v>34</v>
      </c>
      <c r="N125" s="29" t="s">
        <v>34</v>
      </c>
      <c r="O125" s="29" t="s">
        <v>34</v>
      </c>
      <c r="P125" s="29" t="s">
        <v>34</v>
      </c>
      <c r="Q125" s="29" t="s">
        <v>34</v>
      </c>
      <c r="U125" s="31"/>
      <c r="W125" s="53"/>
    </row>
    <row r="126" spans="1:23" x14ac:dyDescent="0.35">
      <c r="A126" s="33">
        <v>125</v>
      </c>
      <c r="B126" s="18" t="s">
        <v>9581</v>
      </c>
      <c r="C126" s="35" t="s">
        <v>9582</v>
      </c>
      <c r="D126" s="35" t="s">
        <v>9582</v>
      </c>
      <c r="E126" s="18" t="s">
        <v>9581</v>
      </c>
      <c r="F126" s="20"/>
      <c r="G126" s="19"/>
      <c r="H126" s="19"/>
      <c r="I126" s="7"/>
      <c r="J126" s="19"/>
      <c r="K126" s="19"/>
      <c r="L126" s="46"/>
      <c r="M126" s="32"/>
      <c r="U126" s="31"/>
      <c r="W126" s="53"/>
    </row>
    <row r="127" spans="1:23" ht="39" x14ac:dyDescent="0.35">
      <c r="A127" s="33">
        <v>126</v>
      </c>
      <c r="B127" s="21" t="s">
        <v>9583</v>
      </c>
      <c r="C127" s="29" t="s">
        <v>9584</v>
      </c>
      <c r="D127" s="29" t="s">
        <v>9584</v>
      </c>
      <c r="E127" s="21" t="s">
        <v>9583</v>
      </c>
      <c r="F127" s="16"/>
      <c r="G127" s="7"/>
      <c r="H127" s="7"/>
      <c r="I127" s="7" t="s">
        <v>34</v>
      </c>
      <c r="J127" s="7"/>
      <c r="K127" s="7"/>
      <c r="L127" s="16" t="s">
        <v>34</v>
      </c>
      <c r="M127" s="30" t="s">
        <v>34</v>
      </c>
      <c r="N127" s="29" t="s">
        <v>34</v>
      </c>
      <c r="O127" s="29" t="s">
        <v>34</v>
      </c>
      <c r="P127" s="29" t="s">
        <v>34</v>
      </c>
      <c r="Q127" s="29" t="s">
        <v>34</v>
      </c>
      <c r="U127" s="31"/>
      <c r="W127" s="53"/>
    </row>
    <row r="128" spans="1:23" ht="91" x14ac:dyDescent="0.35">
      <c r="A128" s="33">
        <v>127</v>
      </c>
      <c r="B128" s="21" t="s">
        <v>9585</v>
      </c>
      <c r="C128" s="29" t="s">
        <v>9586</v>
      </c>
      <c r="D128" s="29" t="s">
        <v>9586</v>
      </c>
      <c r="E128" s="21" t="s">
        <v>9585</v>
      </c>
      <c r="F128" s="16"/>
      <c r="G128" s="7"/>
      <c r="H128" s="7"/>
      <c r="I128" s="7" t="s">
        <v>34</v>
      </c>
      <c r="J128" s="7"/>
      <c r="K128" s="7"/>
      <c r="L128" s="45"/>
      <c r="M128" s="30" t="s">
        <v>34</v>
      </c>
      <c r="N128" s="29" t="s">
        <v>34</v>
      </c>
      <c r="O128" s="29" t="s">
        <v>34</v>
      </c>
      <c r="P128" s="29" t="s">
        <v>34</v>
      </c>
      <c r="Q128" s="29" t="s">
        <v>34</v>
      </c>
      <c r="U128" s="31"/>
      <c r="V128" s="2" t="s">
        <v>9587</v>
      </c>
      <c r="W128" s="53">
        <v>6</v>
      </c>
    </row>
    <row r="129" spans="1:23" ht="39" x14ac:dyDescent="0.35">
      <c r="A129" s="33">
        <v>128</v>
      </c>
      <c r="B129" s="21" t="s">
        <v>9588</v>
      </c>
      <c r="C129" s="29" t="s">
        <v>9589</v>
      </c>
      <c r="D129" s="29" t="s">
        <v>9589</v>
      </c>
      <c r="E129" s="21" t="s">
        <v>9588</v>
      </c>
      <c r="F129" s="16"/>
      <c r="G129" s="7"/>
      <c r="H129" s="7"/>
      <c r="I129" s="7" t="s">
        <v>34</v>
      </c>
      <c r="J129" s="7"/>
      <c r="K129" s="7"/>
      <c r="L129" s="45"/>
      <c r="M129" s="30" t="s">
        <v>34</v>
      </c>
      <c r="N129" s="29" t="s">
        <v>34</v>
      </c>
      <c r="O129" s="29" t="s">
        <v>34</v>
      </c>
      <c r="P129" s="29" t="s">
        <v>34</v>
      </c>
      <c r="Q129" s="29" t="s">
        <v>34</v>
      </c>
      <c r="U129" s="31"/>
      <c r="W129" s="53"/>
    </row>
    <row r="130" spans="1:23" x14ac:dyDescent="0.35">
      <c r="A130" s="33">
        <v>129</v>
      </c>
      <c r="B130" s="9" t="s">
        <v>9590</v>
      </c>
      <c r="C130" s="37" t="s">
        <v>9591</v>
      </c>
      <c r="D130" s="37" t="s">
        <v>9591</v>
      </c>
      <c r="E130" s="9" t="s">
        <v>9590</v>
      </c>
      <c r="F130" s="15"/>
      <c r="G130" s="10"/>
      <c r="H130" s="10"/>
      <c r="I130" s="7"/>
      <c r="J130" s="10"/>
      <c r="K130" s="10"/>
      <c r="L130" s="47"/>
      <c r="M130" s="32"/>
      <c r="U130" s="31"/>
      <c r="W130" s="53"/>
    </row>
    <row r="131" spans="1:23" x14ac:dyDescent="0.35">
      <c r="A131" s="33">
        <v>130</v>
      </c>
      <c r="B131" s="18" t="s">
        <v>9571</v>
      </c>
      <c r="C131" s="35" t="s">
        <v>9592</v>
      </c>
      <c r="D131" s="35" t="s">
        <v>9592</v>
      </c>
      <c r="E131" s="18" t="s">
        <v>9571</v>
      </c>
      <c r="F131" s="20"/>
      <c r="G131" s="19"/>
      <c r="H131" s="19"/>
      <c r="I131" s="7"/>
      <c r="J131" s="19"/>
      <c r="K131" s="19"/>
      <c r="L131" s="46"/>
      <c r="M131" s="32"/>
      <c r="U131" s="31"/>
      <c r="W131" s="53"/>
    </row>
    <row r="132" spans="1:23" x14ac:dyDescent="0.35">
      <c r="A132" s="33">
        <v>131</v>
      </c>
      <c r="B132" s="21" t="s">
        <v>9593</v>
      </c>
      <c r="C132" s="29" t="s">
        <v>9594</v>
      </c>
      <c r="D132" s="29" t="s">
        <v>9594</v>
      </c>
      <c r="E132" s="21" t="s">
        <v>9593</v>
      </c>
      <c r="F132" s="16"/>
      <c r="G132" s="7"/>
      <c r="H132" s="7"/>
      <c r="I132" s="7" t="s">
        <v>34</v>
      </c>
      <c r="J132" s="7"/>
      <c r="K132" s="7"/>
      <c r="L132" s="16" t="s">
        <v>34</v>
      </c>
      <c r="M132" s="30" t="s">
        <v>34</v>
      </c>
      <c r="N132" s="29" t="s">
        <v>34</v>
      </c>
      <c r="O132" s="29" t="s">
        <v>34</v>
      </c>
      <c r="P132" s="29" t="s">
        <v>34</v>
      </c>
      <c r="Q132" s="29" t="s">
        <v>34</v>
      </c>
      <c r="U132" s="31"/>
      <c r="W132" s="53"/>
    </row>
    <row r="133" spans="1:23" ht="39" x14ac:dyDescent="0.35">
      <c r="A133" s="33">
        <v>132</v>
      </c>
      <c r="B133" s="21" t="s">
        <v>9595</v>
      </c>
      <c r="C133" s="29" t="s">
        <v>9596</v>
      </c>
      <c r="D133" s="29" t="s">
        <v>9596</v>
      </c>
      <c r="E133" s="21" t="s">
        <v>9595</v>
      </c>
      <c r="F133" s="16"/>
      <c r="G133" s="7"/>
      <c r="H133" s="7"/>
      <c r="I133" s="7" t="s">
        <v>34</v>
      </c>
      <c r="J133" s="7"/>
      <c r="K133" s="7"/>
      <c r="L133" s="16" t="s">
        <v>34</v>
      </c>
      <c r="M133" s="30" t="s">
        <v>34</v>
      </c>
      <c r="N133" s="29" t="s">
        <v>34</v>
      </c>
      <c r="O133" s="29" t="s">
        <v>34</v>
      </c>
      <c r="P133" s="29" t="s">
        <v>34</v>
      </c>
      <c r="Q133" s="29" t="s">
        <v>34</v>
      </c>
      <c r="U133" s="31"/>
      <c r="W133" s="53"/>
    </row>
    <row r="134" spans="1:23" x14ac:dyDescent="0.35">
      <c r="A134" s="33">
        <v>133</v>
      </c>
      <c r="B134" s="9" t="s">
        <v>9597</v>
      </c>
      <c r="C134" s="37" t="s">
        <v>9598</v>
      </c>
      <c r="D134" s="37" t="s">
        <v>9598</v>
      </c>
      <c r="E134" s="9" t="s">
        <v>9597</v>
      </c>
      <c r="F134" s="15"/>
      <c r="G134" s="10"/>
      <c r="H134" s="10"/>
      <c r="I134" s="7"/>
      <c r="J134" s="10"/>
      <c r="K134" s="10"/>
      <c r="L134" s="47"/>
      <c r="M134" s="32"/>
      <c r="U134" s="31"/>
      <c r="W134" s="53"/>
    </row>
    <row r="135" spans="1:23" x14ac:dyDescent="0.35">
      <c r="A135" s="33">
        <v>134</v>
      </c>
      <c r="B135" s="18" t="s">
        <v>9599</v>
      </c>
      <c r="C135" s="35" t="s">
        <v>9600</v>
      </c>
      <c r="D135" s="35" t="s">
        <v>9600</v>
      </c>
      <c r="E135" s="18" t="s">
        <v>9599</v>
      </c>
      <c r="F135" s="20"/>
      <c r="G135" s="19"/>
      <c r="H135" s="19"/>
      <c r="I135" s="7"/>
      <c r="J135" s="19"/>
      <c r="K135" s="19"/>
      <c r="L135" s="46"/>
      <c r="M135" s="32"/>
      <c r="U135" s="31"/>
      <c r="W135" s="53"/>
    </row>
    <row r="136" spans="1:23" ht="52" x14ac:dyDescent="0.35">
      <c r="A136" s="33">
        <v>135</v>
      </c>
      <c r="B136" s="21" t="s">
        <v>9601</v>
      </c>
      <c r="C136" s="29" t="s">
        <v>9602</v>
      </c>
      <c r="D136" s="29" t="s">
        <v>9602</v>
      </c>
      <c r="E136" s="21" t="s">
        <v>9601</v>
      </c>
      <c r="F136" s="16"/>
      <c r="G136" s="7"/>
      <c r="H136" s="7"/>
      <c r="I136" s="7" t="s">
        <v>34</v>
      </c>
      <c r="J136" s="7"/>
      <c r="K136" s="7"/>
      <c r="L136" s="45"/>
      <c r="M136" s="30" t="s">
        <v>34</v>
      </c>
      <c r="N136" s="29" t="s">
        <v>34</v>
      </c>
      <c r="O136" s="29" t="s">
        <v>34</v>
      </c>
      <c r="P136" s="29" t="s">
        <v>34</v>
      </c>
      <c r="Q136" s="29" t="s">
        <v>34</v>
      </c>
      <c r="U136" s="31"/>
      <c r="W136" s="53"/>
    </row>
    <row r="137" spans="1:23" x14ac:dyDescent="0.35">
      <c r="A137" s="33">
        <v>136</v>
      </c>
      <c r="B137" s="18" t="s">
        <v>9603</v>
      </c>
      <c r="C137" s="35" t="s">
        <v>9604</v>
      </c>
      <c r="D137" s="35" t="s">
        <v>9604</v>
      </c>
      <c r="E137" s="18" t="s">
        <v>9603</v>
      </c>
      <c r="F137" s="20"/>
      <c r="G137" s="19"/>
      <c r="H137" s="19"/>
      <c r="I137" s="7"/>
      <c r="J137" s="19"/>
      <c r="K137" s="19"/>
      <c r="L137" s="46"/>
      <c r="M137" s="32"/>
      <c r="U137" s="31"/>
      <c r="W137" s="53"/>
    </row>
    <row r="138" spans="1:23" x14ac:dyDescent="0.35">
      <c r="A138" s="33">
        <v>137</v>
      </c>
      <c r="B138" s="21" t="s">
        <v>9605</v>
      </c>
      <c r="C138" s="29" t="s">
        <v>9606</v>
      </c>
      <c r="D138" s="29" t="s">
        <v>9606</v>
      </c>
      <c r="E138" s="21" t="s">
        <v>9605</v>
      </c>
      <c r="F138" s="16"/>
      <c r="G138" s="7"/>
      <c r="H138" s="7"/>
      <c r="I138" s="7" t="s">
        <v>34</v>
      </c>
      <c r="J138" s="7"/>
      <c r="K138" s="7"/>
      <c r="L138" s="45"/>
      <c r="M138" s="30" t="s">
        <v>34</v>
      </c>
      <c r="N138" s="29" t="s">
        <v>34</v>
      </c>
      <c r="U138" s="31"/>
      <c r="W138" s="53"/>
    </row>
    <row r="139" spans="1:23" x14ac:dyDescent="0.35">
      <c r="A139" s="33">
        <v>138</v>
      </c>
      <c r="B139" s="9" t="s">
        <v>9607</v>
      </c>
      <c r="C139" s="37" t="s">
        <v>9608</v>
      </c>
      <c r="D139" s="37" t="s">
        <v>9608</v>
      </c>
      <c r="E139" s="9" t="s">
        <v>9607</v>
      </c>
      <c r="F139" s="15"/>
      <c r="G139" s="10"/>
      <c r="H139" s="10"/>
      <c r="I139" s="7"/>
      <c r="J139" s="10"/>
      <c r="K139" s="10"/>
      <c r="L139" s="47"/>
      <c r="M139" s="32"/>
      <c r="U139" s="31"/>
      <c r="W139" s="53"/>
    </row>
    <row r="140" spans="1:23" x14ac:dyDescent="0.35">
      <c r="A140" s="33">
        <v>139</v>
      </c>
      <c r="B140" s="9" t="s">
        <v>9609</v>
      </c>
      <c r="C140" s="37" t="s">
        <v>9610</v>
      </c>
      <c r="D140" s="37" t="s">
        <v>9610</v>
      </c>
      <c r="E140" s="9" t="s">
        <v>9609</v>
      </c>
      <c r="F140" s="15"/>
      <c r="G140" s="10"/>
      <c r="H140" s="10"/>
      <c r="I140" s="7"/>
      <c r="J140" s="10"/>
      <c r="K140" s="10"/>
      <c r="L140" s="47"/>
      <c r="M140" s="32"/>
      <c r="U140" s="31"/>
      <c r="W140" s="53"/>
    </row>
    <row r="141" spans="1:23" x14ac:dyDescent="0.35">
      <c r="A141" s="33">
        <v>140</v>
      </c>
      <c r="B141" s="18" t="s">
        <v>9611</v>
      </c>
      <c r="C141" s="35" t="s">
        <v>9612</v>
      </c>
      <c r="D141" s="35" t="s">
        <v>9612</v>
      </c>
      <c r="E141" s="18" t="s">
        <v>9611</v>
      </c>
      <c r="F141" s="20"/>
      <c r="G141" s="19"/>
      <c r="H141" s="19"/>
      <c r="I141" s="7"/>
      <c r="J141" s="19"/>
      <c r="K141" s="19"/>
      <c r="L141" s="46"/>
      <c r="M141" s="32"/>
      <c r="U141" s="31"/>
      <c r="W141" s="53"/>
    </row>
    <row r="142" spans="1:23" ht="26" x14ac:dyDescent="0.35">
      <c r="A142" s="33">
        <v>141</v>
      </c>
      <c r="B142" s="21" t="s">
        <v>9613</v>
      </c>
      <c r="C142" s="29" t="s">
        <v>9614</v>
      </c>
      <c r="D142" s="29" t="s">
        <v>9614</v>
      </c>
      <c r="E142" s="21" t="s">
        <v>9613</v>
      </c>
      <c r="F142" s="16"/>
      <c r="G142" s="7"/>
      <c r="H142" s="7"/>
      <c r="I142" s="7" t="s">
        <v>34</v>
      </c>
      <c r="J142" s="7"/>
      <c r="K142" s="7"/>
      <c r="L142" s="45"/>
      <c r="M142" s="30" t="s">
        <v>34</v>
      </c>
      <c r="N142" s="29" t="s">
        <v>34</v>
      </c>
      <c r="O142" s="29" t="s">
        <v>34</v>
      </c>
      <c r="P142" s="29" t="s">
        <v>34</v>
      </c>
      <c r="Q142" s="29" t="s">
        <v>34</v>
      </c>
      <c r="U142" s="31"/>
      <c r="W142" s="53"/>
    </row>
    <row r="143" spans="1:23" x14ac:dyDescent="0.35">
      <c r="A143" s="33">
        <v>142</v>
      </c>
      <c r="B143" s="18" t="s">
        <v>9581</v>
      </c>
      <c r="C143" s="35" t="s">
        <v>9615</v>
      </c>
      <c r="D143" s="35" t="s">
        <v>9615</v>
      </c>
      <c r="E143" s="18" t="s">
        <v>9581</v>
      </c>
      <c r="F143" s="20"/>
      <c r="G143" s="19"/>
      <c r="H143" s="19"/>
      <c r="I143" s="7"/>
      <c r="J143" s="19"/>
      <c r="K143" s="19"/>
      <c r="L143" s="46"/>
      <c r="M143" s="32"/>
      <c r="U143" s="31"/>
      <c r="W143" s="53"/>
    </row>
    <row r="144" spans="1:23" ht="26" x14ac:dyDescent="0.35">
      <c r="A144" s="33">
        <v>143</v>
      </c>
      <c r="B144" s="21" t="s">
        <v>9616</v>
      </c>
      <c r="C144" s="29" t="s">
        <v>9617</v>
      </c>
      <c r="D144" s="29" t="s">
        <v>9617</v>
      </c>
      <c r="E144" s="21" t="s">
        <v>9616</v>
      </c>
      <c r="F144" s="16"/>
      <c r="G144" s="7"/>
      <c r="H144" s="7"/>
      <c r="I144" s="7" t="s">
        <v>34</v>
      </c>
      <c r="J144" s="7"/>
      <c r="K144" s="7"/>
      <c r="L144" s="45"/>
      <c r="M144" s="30" t="s">
        <v>34</v>
      </c>
      <c r="N144" s="29" t="s">
        <v>34</v>
      </c>
      <c r="O144" s="29" t="s">
        <v>34</v>
      </c>
      <c r="P144" s="29" t="s">
        <v>34</v>
      </c>
      <c r="Q144" s="29" t="s">
        <v>34</v>
      </c>
      <c r="U144" s="31"/>
      <c r="W144" s="53"/>
    </row>
    <row r="145" spans="1:23" ht="39" x14ac:dyDescent="0.35">
      <c r="A145" s="33">
        <v>144</v>
      </c>
      <c r="B145" s="21" t="s">
        <v>9618</v>
      </c>
      <c r="C145" s="29" t="s">
        <v>9619</v>
      </c>
      <c r="D145" s="29" t="s">
        <v>9619</v>
      </c>
      <c r="E145" s="21" t="s">
        <v>9618</v>
      </c>
      <c r="F145" s="16"/>
      <c r="G145" s="7"/>
      <c r="H145" s="7"/>
      <c r="I145" s="7" t="s">
        <v>34</v>
      </c>
      <c r="J145" s="7"/>
      <c r="K145" s="7"/>
      <c r="L145" s="45"/>
      <c r="M145" s="30" t="s">
        <v>34</v>
      </c>
      <c r="N145" s="29" t="s">
        <v>34</v>
      </c>
      <c r="O145" s="29" t="s">
        <v>34</v>
      </c>
      <c r="P145" s="29" t="s">
        <v>34</v>
      </c>
      <c r="Q145" s="29" t="s">
        <v>34</v>
      </c>
      <c r="U145" s="31"/>
      <c r="V145" s="2" t="s">
        <v>9620</v>
      </c>
      <c r="W145" s="53">
        <v>5</v>
      </c>
    </row>
    <row r="146" spans="1:23" x14ac:dyDescent="0.35">
      <c r="A146" s="33">
        <v>145</v>
      </c>
      <c r="B146" s="18" t="s">
        <v>9621</v>
      </c>
      <c r="C146" s="35" t="s">
        <v>9622</v>
      </c>
      <c r="D146" s="35" t="s">
        <v>9622</v>
      </c>
      <c r="E146" s="18" t="s">
        <v>9621</v>
      </c>
      <c r="F146" s="20"/>
      <c r="G146" s="19"/>
      <c r="H146" s="19"/>
      <c r="I146" s="7"/>
      <c r="J146" s="19"/>
      <c r="K146" s="19"/>
      <c r="L146" s="46"/>
      <c r="M146" s="32"/>
      <c r="U146" s="31"/>
      <c r="W146" s="53"/>
    </row>
    <row r="147" spans="1:23" ht="26" x14ac:dyDescent="0.35">
      <c r="A147" s="33">
        <v>146</v>
      </c>
      <c r="B147" s="21" t="s">
        <v>9623</v>
      </c>
      <c r="C147" s="29" t="s">
        <v>9624</v>
      </c>
      <c r="D147" s="29" t="s">
        <v>9624</v>
      </c>
      <c r="E147" s="21" t="s">
        <v>9623</v>
      </c>
      <c r="F147" s="16"/>
      <c r="G147" s="7"/>
      <c r="H147" s="7"/>
      <c r="I147" s="7" t="s">
        <v>34</v>
      </c>
      <c r="J147" s="7"/>
      <c r="K147" s="7"/>
      <c r="L147" s="45"/>
      <c r="M147" s="30" t="s">
        <v>34</v>
      </c>
      <c r="N147" s="29" t="s">
        <v>34</v>
      </c>
      <c r="O147" s="29" t="s">
        <v>34</v>
      </c>
      <c r="P147" s="29" t="s">
        <v>34</v>
      </c>
      <c r="Q147" s="29" t="s">
        <v>34</v>
      </c>
      <c r="U147" s="31"/>
      <c r="W147" s="53"/>
    </row>
    <row r="148" spans="1:23" ht="26" x14ac:dyDescent="0.35">
      <c r="A148" s="33">
        <v>147</v>
      </c>
      <c r="B148" s="21" t="s">
        <v>9625</v>
      </c>
      <c r="C148" s="29" t="s">
        <v>9626</v>
      </c>
      <c r="D148" s="29" t="s">
        <v>9626</v>
      </c>
      <c r="E148" s="21" t="s">
        <v>9625</v>
      </c>
      <c r="F148" s="16"/>
      <c r="G148" s="7"/>
      <c r="H148" s="7"/>
      <c r="I148" s="7" t="s">
        <v>34</v>
      </c>
      <c r="J148" s="7"/>
      <c r="K148" s="7"/>
      <c r="L148" s="45"/>
      <c r="M148" s="30" t="s">
        <v>34</v>
      </c>
      <c r="N148" s="29" t="s">
        <v>34</v>
      </c>
      <c r="O148" s="29" t="s">
        <v>34</v>
      </c>
      <c r="P148" s="29" t="s">
        <v>34</v>
      </c>
      <c r="Q148" s="29" t="s">
        <v>34</v>
      </c>
      <c r="U148" s="31"/>
      <c r="W148" s="53"/>
    </row>
    <row r="149" spans="1:23" x14ac:dyDescent="0.35">
      <c r="A149" s="33">
        <v>148</v>
      </c>
      <c r="B149" s="9" t="s">
        <v>9627</v>
      </c>
      <c r="C149" s="37" t="s">
        <v>9628</v>
      </c>
      <c r="D149" s="37" t="s">
        <v>9628</v>
      </c>
      <c r="E149" s="9" t="s">
        <v>9627</v>
      </c>
      <c r="F149" s="15"/>
      <c r="G149" s="10"/>
      <c r="H149" s="10"/>
      <c r="I149" s="7"/>
      <c r="J149" s="10"/>
      <c r="K149" s="10"/>
      <c r="L149" s="47"/>
      <c r="M149" s="32"/>
      <c r="U149" s="31"/>
      <c r="W149" s="53"/>
    </row>
    <row r="150" spans="1:23" x14ac:dyDescent="0.35">
      <c r="A150" s="33">
        <v>149</v>
      </c>
      <c r="B150" s="18" t="s">
        <v>9629</v>
      </c>
      <c r="C150" s="35" t="s">
        <v>9630</v>
      </c>
      <c r="D150" s="35" t="s">
        <v>9630</v>
      </c>
      <c r="E150" s="18" t="s">
        <v>9629</v>
      </c>
      <c r="F150" s="20"/>
      <c r="G150" s="19"/>
      <c r="H150" s="19"/>
      <c r="I150" s="7"/>
      <c r="J150" s="19"/>
      <c r="K150" s="19"/>
      <c r="L150" s="46"/>
      <c r="M150" s="32"/>
      <c r="U150" s="31"/>
      <c r="W150" s="53"/>
    </row>
    <row r="151" spans="1:23" ht="26" x14ac:dyDescent="0.35">
      <c r="A151" s="33">
        <v>150</v>
      </c>
      <c r="B151" s="21" t="s">
        <v>9631</v>
      </c>
      <c r="C151" s="29" t="s">
        <v>9632</v>
      </c>
      <c r="D151" s="29" t="s">
        <v>9632</v>
      </c>
      <c r="E151" s="21" t="s">
        <v>9631</v>
      </c>
      <c r="F151" s="16"/>
      <c r="G151" s="7"/>
      <c r="H151" s="7"/>
      <c r="I151" s="7" t="s">
        <v>34</v>
      </c>
      <c r="J151" s="7"/>
      <c r="K151" s="7"/>
      <c r="L151" s="16" t="s">
        <v>34</v>
      </c>
      <c r="M151" s="30" t="s">
        <v>34</v>
      </c>
      <c r="N151" s="29" t="s">
        <v>34</v>
      </c>
      <c r="O151" s="29" t="s">
        <v>34</v>
      </c>
      <c r="P151" s="29" t="s">
        <v>34</v>
      </c>
      <c r="Q151" s="29" t="s">
        <v>34</v>
      </c>
      <c r="U151" s="31"/>
      <c r="W151" s="53"/>
    </row>
    <row r="152" spans="1:23" x14ac:dyDescent="0.35">
      <c r="A152" s="33">
        <v>151</v>
      </c>
      <c r="B152" s="18" t="s">
        <v>9633</v>
      </c>
      <c r="C152" s="35" t="s">
        <v>9634</v>
      </c>
      <c r="D152" s="35" t="s">
        <v>9634</v>
      </c>
      <c r="E152" s="18" t="s">
        <v>9633</v>
      </c>
      <c r="F152" s="20"/>
      <c r="G152" s="19"/>
      <c r="H152" s="19"/>
      <c r="I152" s="7"/>
      <c r="J152" s="19"/>
      <c r="K152" s="19"/>
      <c r="L152" s="46"/>
      <c r="M152" s="32"/>
      <c r="U152" s="31"/>
      <c r="W152" s="53"/>
    </row>
    <row r="153" spans="1:23" ht="26" x14ac:dyDescent="0.35">
      <c r="A153" s="33">
        <v>152</v>
      </c>
      <c r="B153" s="21" t="s">
        <v>9635</v>
      </c>
      <c r="C153" s="29" t="s">
        <v>9636</v>
      </c>
      <c r="D153" s="29" t="s">
        <v>9636</v>
      </c>
      <c r="E153" s="21" t="s">
        <v>9635</v>
      </c>
      <c r="F153" s="16"/>
      <c r="G153" s="7"/>
      <c r="H153" s="7"/>
      <c r="I153" s="7" t="s">
        <v>34</v>
      </c>
      <c r="J153" s="7"/>
      <c r="K153" s="7"/>
      <c r="L153" s="45"/>
      <c r="M153" s="30" t="s">
        <v>34</v>
      </c>
      <c r="N153" s="29" t="s">
        <v>34</v>
      </c>
      <c r="O153" s="29" t="s">
        <v>34</v>
      </c>
      <c r="P153" s="29" t="s">
        <v>34</v>
      </c>
      <c r="Q153" s="29" t="s">
        <v>34</v>
      </c>
      <c r="U153" s="31"/>
      <c r="W153" s="53"/>
    </row>
    <row r="154" spans="1:23" ht="26" x14ac:dyDescent="0.35">
      <c r="A154" s="33">
        <v>153</v>
      </c>
      <c r="B154" s="21" t="s">
        <v>9637</v>
      </c>
      <c r="C154" s="29" t="s">
        <v>9638</v>
      </c>
      <c r="D154" s="29" t="s">
        <v>9638</v>
      </c>
      <c r="E154" s="21" t="s">
        <v>9637</v>
      </c>
      <c r="F154" s="16"/>
      <c r="G154" s="7"/>
      <c r="H154" s="7"/>
      <c r="I154" s="7" t="s">
        <v>34</v>
      </c>
      <c r="J154" s="7"/>
      <c r="K154" s="7"/>
      <c r="L154" s="45"/>
      <c r="M154" s="30" t="s">
        <v>34</v>
      </c>
      <c r="N154" s="29" t="s">
        <v>34</v>
      </c>
      <c r="O154" s="29" t="s">
        <v>34</v>
      </c>
      <c r="P154" s="29" t="s">
        <v>34</v>
      </c>
      <c r="Q154" s="29" t="s">
        <v>34</v>
      </c>
      <c r="U154" s="31"/>
      <c r="W154" s="53"/>
    </row>
    <row r="155" spans="1:23" x14ac:dyDescent="0.35">
      <c r="A155" s="33">
        <v>154</v>
      </c>
      <c r="B155" s="18" t="s">
        <v>9639</v>
      </c>
      <c r="C155" s="35" t="s">
        <v>9640</v>
      </c>
      <c r="D155" s="35" t="s">
        <v>9640</v>
      </c>
      <c r="E155" s="18" t="s">
        <v>9639</v>
      </c>
      <c r="F155" s="20"/>
      <c r="G155" s="19"/>
      <c r="H155" s="19"/>
      <c r="I155" s="7"/>
      <c r="J155" s="19"/>
      <c r="K155" s="19"/>
      <c r="L155" s="46"/>
      <c r="M155" s="32"/>
      <c r="U155" s="31"/>
      <c r="W155" s="53"/>
    </row>
    <row r="156" spans="1:23" x14ac:dyDescent="0.35">
      <c r="A156" s="33">
        <v>155</v>
      </c>
      <c r="B156" s="21" t="s">
        <v>9641</v>
      </c>
      <c r="C156" s="29" t="s">
        <v>9642</v>
      </c>
      <c r="D156" s="29" t="s">
        <v>9642</v>
      </c>
      <c r="E156" s="21" t="s">
        <v>9641</v>
      </c>
      <c r="F156" s="16"/>
      <c r="G156" s="7"/>
      <c r="H156" s="7"/>
      <c r="I156" s="7" t="s">
        <v>34</v>
      </c>
      <c r="J156" s="7"/>
      <c r="K156" s="7"/>
      <c r="L156" s="45"/>
      <c r="M156" s="30" t="s">
        <v>34</v>
      </c>
      <c r="N156" s="29" t="s">
        <v>34</v>
      </c>
      <c r="O156" s="29" t="s">
        <v>34</v>
      </c>
      <c r="P156" s="29" t="s">
        <v>34</v>
      </c>
      <c r="Q156" s="29" t="s">
        <v>34</v>
      </c>
      <c r="U156" s="31"/>
      <c r="W156" s="53"/>
    </row>
    <row r="157" spans="1:23" ht="26" x14ac:dyDescent="0.35">
      <c r="A157" s="33">
        <v>156</v>
      </c>
      <c r="B157" s="21" t="s">
        <v>9643</v>
      </c>
      <c r="C157" s="29" t="s">
        <v>9644</v>
      </c>
      <c r="D157" s="29" t="s">
        <v>9644</v>
      </c>
      <c r="E157" s="21" t="s">
        <v>9643</v>
      </c>
      <c r="F157" s="16"/>
      <c r="G157" s="7"/>
      <c r="H157" s="7"/>
      <c r="I157" s="7" t="s">
        <v>34</v>
      </c>
      <c r="J157" s="7"/>
      <c r="K157" s="7"/>
      <c r="L157" s="45"/>
      <c r="M157" s="30" t="s">
        <v>34</v>
      </c>
      <c r="N157" s="29" t="s">
        <v>34</v>
      </c>
      <c r="O157" s="29" t="s">
        <v>34</v>
      </c>
      <c r="P157" s="29" t="s">
        <v>34</v>
      </c>
      <c r="Q157" s="29" t="s">
        <v>34</v>
      </c>
      <c r="U157" s="31"/>
      <c r="W157" s="53"/>
    </row>
    <row r="158" spans="1:23" ht="39" x14ac:dyDescent="0.35">
      <c r="A158" s="33">
        <v>157</v>
      </c>
      <c r="B158" s="21" t="s">
        <v>9645</v>
      </c>
      <c r="C158" s="29" t="s">
        <v>9646</v>
      </c>
      <c r="D158" s="29" t="s">
        <v>9646</v>
      </c>
      <c r="E158" s="21" t="s">
        <v>9645</v>
      </c>
      <c r="F158" s="16"/>
      <c r="G158" s="7"/>
      <c r="H158" s="7"/>
      <c r="I158" s="7" t="s">
        <v>34</v>
      </c>
      <c r="J158" s="7"/>
      <c r="K158" s="7"/>
      <c r="L158" s="45"/>
      <c r="M158" s="30" t="s">
        <v>34</v>
      </c>
      <c r="N158" s="29" t="s">
        <v>34</v>
      </c>
      <c r="O158" s="29" t="s">
        <v>34</v>
      </c>
      <c r="P158" s="29" t="s">
        <v>34</v>
      </c>
      <c r="Q158" s="29" t="s">
        <v>34</v>
      </c>
      <c r="U158" s="31"/>
      <c r="W158" s="53"/>
    </row>
    <row r="159" spans="1:23" x14ac:dyDescent="0.35">
      <c r="A159" s="33">
        <v>158</v>
      </c>
      <c r="B159" s="18" t="s">
        <v>9647</v>
      </c>
      <c r="C159" s="35" t="s">
        <v>9648</v>
      </c>
      <c r="D159" s="35" t="s">
        <v>9648</v>
      </c>
      <c r="E159" s="18" t="s">
        <v>9647</v>
      </c>
      <c r="F159" s="20"/>
      <c r="G159" s="19"/>
      <c r="H159" s="19"/>
      <c r="I159" s="7"/>
      <c r="J159" s="19"/>
      <c r="K159" s="19"/>
      <c r="L159" s="46"/>
      <c r="M159" s="32"/>
      <c r="U159" s="31"/>
      <c r="W159" s="53"/>
    </row>
    <row r="160" spans="1:23" x14ac:dyDescent="0.35">
      <c r="A160" s="33">
        <v>159</v>
      </c>
      <c r="B160" s="21" t="s">
        <v>9649</v>
      </c>
      <c r="C160" s="29" t="s">
        <v>9650</v>
      </c>
      <c r="D160" s="29" t="s">
        <v>9650</v>
      </c>
      <c r="E160" s="21" t="s">
        <v>9649</v>
      </c>
      <c r="F160" s="16"/>
      <c r="G160" s="7"/>
      <c r="H160" s="7"/>
      <c r="I160" s="7" t="s">
        <v>34</v>
      </c>
      <c r="J160" s="7"/>
      <c r="K160" s="7"/>
      <c r="L160" s="45"/>
      <c r="M160" s="30" t="s">
        <v>34</v>
      </c>
      <c r="N160" s="29" t="s">
        <v>34</v>
      </c>
      <c r="O160" s="29" t="s">
        <v>34</v>
      </c>
      <c r="P160" s="29" t="s">
        <v>34</v>
      </c>
      <c r="Q160" s="29" t="s">
        <v>34</v>
      </c>
      <c r="U160" s="31"/>
      <c r="W160" s="53"/>
    </row>
    <row r="161" spans="1:23" ht="26" x14ac:dyDescent="0.35">
      <c r="A161" s="33">
        <v>160</v>
      </c>
      <c r="B161" s="21" t="s">
        <v>9651</v>
      </c>
      <c r="C161" s="29" t="s">
        <v>9652</v>
      </c>
      <c r="D161" s="29" t="s">
        <v>9652</v>
      </c>
      <c r="E161" s="21" t="s">
        <v>9651</v>
      </c>
      <c r="F161" s="16"/>
      <c r="G161" s="7"/>
      <c r="H161" s="7"/>
      <c r="I161" s="7" t="s">
        <v>34</v>
      </c>
      <c r="J161" s="7"/>
      <c r="K161" s="7"/>
      <c r="L161" s="45"/>
      <c r="M161" s="30" t="s">
        <v>34</v>
      </c>
      <c r="N161" s="29" t="s">
        <v>34</v>
      </c>
      <c r="O161" s="29" t="s">
        <v>34</v>
      </c>
      <c r="P161" s="29" t="s">
        <v>34</v>
      </c>
      <c r="Q161" s="29" t="s">
        <v>34</v>
      </c>
      <c r="U161" s="31"/>
      <c r="W161" s="53"/>
    </row>
    <row r="162" spans="1:23" ht="78" x14ac:dyDescent="0.35">
      <c r="A162" s="33">
        <v>161</v>
      </c>
      <c r="B162" s="21" t="s">
        <v>9653</v>
      </c>
      <c r="C162" s="29" t="s">
        <v>9654</v>
      </c>
      <c r="D162" s="29" t="s">
        <v>9654</v>
      </c>
      <c r="E162" s="21" t="s">
        <v>9653</v>
      </c>
      <c r="F162" s="16"/>
      <c r="G162" s="7"/>
      <c r="H162" s="7"/>
      <c r="I162" s="7" t="s">
        <v>34</v>
      </c>
      <c r="J162" s="7"/>
      <c r="K162" s="7"/>
      <c r="L162" s="45"/>
      <c r="M162" s="30" t="s">
        <v>34</v>
      </c>
      <c r="N162" s="29" t="s">
        <v>34</v>
      </c>
      <c r="O162" s="29" t="s">
        <v>34</v>
      </c>
      <c r="P162" s="29" t="s">
        <v>34</v>
      </c>
      <c r="Q162" s="29" t="s">
        <v>34</v>
      </c>
      <c r="U162" s="31"/>
      <c r="W162" s="53"/>
    </row>
    <row r="163" spans="1:23" ht="26" x14ac:dyDescent="0.35">
      <c r="A163" s="33">
        <v>162</v>
      </c>
      <c r="B163" s="21" t="s">
        <v>9655</v>
      </c>
      <c r="C163" s="29" t="s">
        <v>9656</v>
      </c>
      <c r="D163" s="29" t="s">
        <v>9656</v>
      </c>
      <c r="E163" s="21" t="s">
        <v>9655</v>
      </c>
      <c r="F163" s="16"/>
      <c r="G163" s="7"/>
      <c r="H163" s="7"/>
      <c r="I163" s="7" t="s">
        <v>34</v>
      </c>
      <c r="J163" s="7"/>
      <c r="K163" s="7"/>
      <c r="L163" s="45"/>
      <c r="M163" s="30" t="s">
        <v>34</v>
      </c>
      <c r="N163" s="29" t="s">
        <v>34</v>
      </c>
      <c r="O163" s="29" t="s">
        <v>34</v>
      </c>
      <c r="P163" s="29" t="s">
        <v>34</v>
      </c>
      <c r="Q163" s="29" t="s">
        <v>34</v>
      </c>
      <c r="U163" s="31"/>
      <c r="W163" s="53"/>
    </row>
    <row r="164" spans="1:23" ht="39" x14ac:dyDescent="0.35">
      <c r="A164" s="33">
        <v>163</v>
      </c>
      <c r="B164" s="21" t="s">
        <v>9657</v>
      </c>
      <c r="C164" s="29" t="s">
        <v>9658</v>
      </c>
      <c r="D164" s="29" t="s">
        <v>9658</v>
      </c>
      <c r="E164" s="21" t="s">
        <v>9657</v>
      </c>
      <c r="F164" s="16"/>
      <c r="G164" s="7"/>
      <c r="H164" s="7"/>
      <c r="I164" s="7" t="s">
        <v>34</v>
      </c>
      <c r="J164" s="7"/>
      <c r="K164" s="7"/>
      <c r="L164" s="45"/>
      <c r="M164" s="30" t="s">
        <v>34</v>
      </c>
      <c r="N164" s="29" t="s">
        <v>34</v>
      </c>
      <c r="O164" s="29" t="s">
        <v>34</v>
      </c>
      <c r="P164" s="29" t="s">
        <v>34</v>
      </c>
      <c r="Q164" s="29" t="s">
        <v>34</v>
      </c>
      <c r="U164" s="31"/>
      <c r="W164" s="53"/>
    </row>
    <row r="165" spans="1:23" ht="26" x14ac:dyDescent="0.35">
      <c r="A165" s="33">
        <v>164</v>
      </c>
      <c r="B165" s="21" t="s">
        <v>9659</v>
      </c>
      <c r="C165" s="29" t="s">
        <v>9660</v>
      </c>
      <c r="D165" s="29" t="s">
        <v>9660</v>
      </c>
      <c r="E165" s="21" t="s">
        <v>9659</v>
      </c>
      <c r="F165" s="16"/>
      <c r="G165" s="7"/>
      <c r="H165" s="7"/>
      <c r="I165" s="7" t="s">
        <v>34</v>
      </c>
      <c r="J165" s="7"/>
      <c r="K165" s="7"/>
      <c r="L165" s="45"/>
      <c r="M165" s="30" t="s">
        <v>34</v>
      </c>
      <c r="N165" s="29" t="s">
        <v>34</v>
      </c>
      <c r="O165" s="29" t="s">
        <v>34</v>
      </c>
      <c r="P165" s="29" t="s">
        <v>34</v>
      </c>
      <c r="Q165" s="29" t="s">
        <v>34</v>
      </c>
      <c r="U165" s="31"/>
      <c r="W165" s="53"/>
    </row>
    <row r="166" spans="1:23" ht="52" x14ac:dyDescent="0.35">
      <c r="A166" s="33">
        <v>165</v>
      </c>
      <c r="B166" s="21" t="s">
        <v>9661</v>
      </c>
      <c r="C166" s="29" t="s">
        <v>9662</v>
      </c>
      <c r="D166" s="29" t="s">
        <v>9662</v>
      </c>
      <c r="E166" s="21" t="s">
        <v>9661</v>
      </c>
      <c r="F166" s="16"/>
      <c r="G166" s="7"/>
      <c r="H166" s="7"/>
      <c r="I166" s="7" t="s">
        <v>34</v>
      </c>
      <c r="J166" s="7"/>
      <c r="K166" s="7"/>
      <c r="L166" s="45"/>
      <c r="M166" s="30" t="s">
        <v>34</v>
      </c>
      <c r="N166" s="29" t="s">
        <v>34</v>
      </c>
      <c r="O166" s="29" t="s">
        <v>34</v>
      </c>
      <c r="P166" s="29" t="s">
        <v>34</v>
      </c>
      <c r="Q166" s="29" t="s">
        <v>34</v>
      </c>
      <c r="U166" s="31"/>
      <c r="W166" s="53"/>
    </row>
    <row r="167" spans="1:23" x14ac:dyDescent="0.35">
      <c r="A167" s="33">
        <v>166</v>
      </c>
      <c r="B167" s="9" t="s">
        <v>9663</v>
      </c>
      <c r="C167" s="37" t="s">
        <v>9664</v>
      </c>
      <c r="D167" s="37" t="s">
        <v>9664</v>
      </c>
      <c r="E167" s="9" t="s">
        <v>9663</v>
      </c>
      <c r="F167" s="15"/>
      <c r="G167" s="10"/>
      <c r="H167" s="10"/>
      <c r="I167" s="7"/>
      <c r="J167" s="10"/>
      <c r="K167" s="10"/>
      <c r="L167" s="47"/>
      <c r="M167" s="32"/>
      <c r="U167" s="31"/>
      <c r="W167" s="53"/>
    </row>
    <row r="168" spans="1:23" x14ac:dyDescent="0.35">
      <c r="A168" s="33">
        <v>167</v>
      </c>
      <c r="B168" s="18" t="s">
        <v>9665</v>
      </c>
      <c r="C168" s="35" t="s">
        <v>9666</v>
      </c>
      <c r="D168" s="35" t="s">
        <v>9666</v>
      </c>
      <c r="E168" s="18" t="s">
        <v>9665</v>
      </c>
      <c r="F168" s="20"/>
      <c r="G168" s="19"/>
      <c r="H168" s="19"/>
      <c r="I168" s="7"/>
      <c r="J168" s="19"/>
      <c r="K168" s="19"/>
      <c r="L168" s="46"/>
      <c r="M168" s="32"/>
      <c r="U168" s="31"/>
      <c r="W168" s="53"/>
    </row>
    <row r="169" spans="1:23" x14ac:dyDescent="0.35">
      <c r="A169" s="33">
        <v>168</v>
      </c>
      <c r="B169" s="21" t="s">
        <v>9667</v>
      </c>
      <c r="C169" s="29" t="s">
        <v>9668</v>
      </c>
      <c r="D169" s="29" t="s">
        <v>9668</v>
      </c>
      <c r="E169" s="21" t="s">
        <v>9667</v>
      </c>
      <c r="F169" s="16"/>
      <c r="G169" s="7"/>
      <c r="H169" s="7"/>
      <c r="I169" s="7" t="s">
        <v>34</v>
      </c>
      <c r="J169" s="7"/>
      <c r="K169" s="7"/>
      <c r="L169" s="45"/>
      <c r="M169" s="30" t="s">
        <v>34</v>
      </c>
      <c r="N169" s="29" t="s">
        <v>34</v>
      </c>
      <c r="O169" s="29" t="s">
        <v>34</v>
      </c>
      <c r="P169" s="29" t="s">
        <v>34</v>
      </c>
      <c r="Q169" s="29" t="s">
        <v>34</v>
      </c>
      <c r="U169" s="31"/>
      <c r="V169" s="53" t="s">
        <v>9669</v>
      </c>
      <c r="W169" s="53">
        <v>6</v>
      </c>
    </row>
    <row r="170" spans="1:23" x14ac:dyDescent="0.35">
      <c r="A170" s="33">
        <v>169</v>
      </c>
      <c r="B170" s="18" t="s">
        <v>9670</v>
      </c>
      <c r="C170" s="35" t="s">
        <v>9671</v>
      </c>
      <c r="D170" s="35" t="s">
        <v>9671</v>
      </c>
      <c r="E170" s="18" t="s">
        <v>9670</v>
      </c>
      <c r="F170" s="20"/>
      <c r="G170" s="19"/>
      <c r="H170" s="19"/>
      <c r="I170" s="7"/>
      <c r="J170" s="19"/>
      <c r="K170" s="19"/>
      <c r="L170" s="46"/>
      <c r="M170" s="32"/>
      <c r="U170" s="31"/>
      <c r="W170" s="53"/>
    </row>
    <row r="171" spans="1:23" ht="26" x14ac:dyDescent="0.35">
      <c r="A171" s="33">
        <v>170</v>
      </c>
      <c r="B171" s="21" t="s">
        <v>9672</v>
      </c>
      <c r="C171" s="29" t="s">
        <v>9673</v>
      </c>
      <c r="D171" s="29" t="s">
        <v>9673</v>
      </c>
      <c r="E171" s="21" t="s">
        <v>9672</v>
      </c>
      <c r="F171" s="16"/>
      <c r="G171" s="7"/>
      <c r="H171" s="7"/>
      <c r="I171" s="7" t="s">
        <v>34</v>
      </c>
      <c r="J171" s="7"/>
      <c r="K171" s="7"/>
      <c r="L171" s="45"/>
      <c r="M171" s="30" t="s">
        <v>34</v>
      </c>
      <c r="N171" s="29" t="s">
        <v>34</v>
      </c>
      <c r="O171" s="29" t="s">
        <v>34</v>
      </c>
      <c r="P171" s="29" t="s">
        <v>34</v>
      </c>
      <c r="Q171" s="29" t="s">
        <v>34</v>
      </c>
      <c r="U171" s="31"/>
      <c r="W171" s="53"/>
    </row>
    <row r="172" spans="1:23" ht="26" x14ac:dyDescent="0.35">
      <c r="A172" s="33">
        <v>171</v>
      </c>
      <c r="B172" s="21" t="s">
        <v>9674</v>
      </c>
      <c r="C172" s="29" t="s">
        <v>9675</v>
      </c>
      <c r="D172" s="29" t="s">
        <v>9675</v>
      </c>
      <c r="E172" s="21" t="s">
        <v>9674</v>
      </c>
      <c r="F172" s="16"/>
      <c r="G172" s="7"/>
      <c r="H172" s="7"/>
      <c r="I172" s="7" t="s">
        <v>34</v>
      </c>
      <c r="J172" s="7"/>
      <c r="K172" s="7"/>
      <c r="L172" s="45"/>
      <c r="M172" s="30" t="s">
        <v>34</v>
      </c>
      <c r="N172" s="29" t="s">
        <v>34</v>
      </c>
      <c r="O172" s="29" t="s">
        <v>34</v>
      </c>
      <c r="P172" s="29" t="s">
        <v>34</v>
      </c>
      <c r="Q172" s="29" t="s">
        <v>34</v>
      </c>
      <c r="U172" s="31"/>
      <c r="W172" s="53"/>
    </row>
    <row r="173" spans="1:23" ht="26" x14ac:dyDescent="0.35">
      <c r="A173" s="33">
        <v>172</v>
      </c>
      <c r="B173" s="21" t="s">
        <v>9676</v>
      </c>
      <c r="C173" s="29" t="s">
        <v>9677</v>
      </c>
      <c r="D173" s="29" t="s">
        <v>9677</v>
      </c>
      <c r="E173" s="21" t="s">
        <v>9676</v>
      </c>
      <c r="F173" s="16"/>
      <c r="G173" s="7"/>
      <c r="H173" s="7"/>
      <c r="I173" s="7" t="s">
        <v>34</v>
      </c>
      <c r="J173" s="7"/>
      <c r="K173" s="7"/>
      <c r="L173" s="45"/>
      <c r="M173" s="30" t="s">
        <v>34</v>
      </c>
      <c r="N173" s="29" t="s">
        <v>34</v>
      </c>
      <c r="O173" s="29" t="s">
        <v>34</v>
      </c>
      <c r="P173" s="29" t="s">
        <v>34</v>
      </c>
      <c r="Q173" s="29" t="s">
        <v>34</v>
      </c>
      <c r="U173" s="31"/>
      <c r="W173" s="53"/>
    </row>
    <row r="174" spans="1:23" x14ac:dyDescent="0.35">
      <c r="A174" s="33">
        <v>173</v>
      </c>
      <c r="B174" s="9" t="s">
        <v>9678</v>
      </c>
      <c r="C174" s="37" t="s">
        <v>9679</v>
      </c>
      <c r="D174" s="37" t="s">
        <v>9679</v>
      </c>
      <c r="E174" s="9" t="s">
        <v>9678</v>
      </c>
      <c r="F174" s="15"/>
      <c r="G174" s="10"/>
      <c r="H174" s="10"/>
      <c r="I174" s="7"/>
      <c r="J174" s="10"/>
      <c r="K174" s="10"/>
      <c r="L174" s="47"/>
      <c r="M174" s="32"/>
      <c r="U174" s="31"/>
      <c r="W174" s="53"/>
    </row>
    <row r="175" spans="1:23" x14ac:dyDescent="0.35">
      <c r="A175" s="33">
        <v>174</v>
      </c>
      <c r="B175" s="9" t="s">
        <v>9680</v>
      </c>
      <c r="C175" s="37" t="s">
        <v>9681</v>
      </c>
      <c r="D175" s="37" t="s">
        <v>9681</v>
      </c>
      <c r="E175" s="9" t="s">
        <v>9680</v>
      </c>
      <c r="F175" s="15"/>
      <c r="G175" s="10"/>
      <c r="H175" s="10"/>
      <c r="I175" s="7"/>
      <c r="J175" s="10"/>
      <c r="K175" s="10"/>
      <c r="L175" s="47"/>
      <c r="M175" s="32"/>
      <c r="U175" s="31"/>
      <c r="W175" s="53"/>
    </row>
    <row r="176" spans="1:23" x14ac:dyDescent="0.35">
      <c r="A176" s="33">
        <v>175</v>
      </c>
      <c r="B176" s="18" t="s">
        <v>9682</v>
      </c>
      <c r="C176" s="35" t="s">
        <v>9683</v>
      </c>
      <c r="D176" s="35" t="s">
        <v>9683</v>
      </c>
      <c r="E176" s="18" t="s">
        <v>9682</v>
      </c>
      <c r="F176" s="20"/>
      <c r="G176" s="19"/>
      <c r="H176" s="19"/>
      <c r="I176" s="7"/>
      <c r="J176" s="19"/>
      <c r="K176" s="19"/>
      <c r="L176" s="46"/>
      <c r="M176" s="32"/>
      <c r="U176" s="31"/>
      <c r="W176" s="53"/>
    </row>
    <row r="177" spans="1:23" x14ac:dyDescent="0.35">
      <c r="A177" s="33">
        <v>176</v>
      </c>
      <c r="B177" s="21" t="s">
        <v>9684</v>
      </c>
      <c r="C177" s="29" t="s">
        <v>9685</v>
      </c>
      <c r="D177" s="29" t="s">
        <v>9685</v>
      </c>
      <c r="E177" s="21" t="s">
        <v>9684</v>
      </c>
      <c r="F177" s="16"/>
      <c r="G177" s="7"/>
      <c r="H177" s="7"/>
      <c r="I177" s="7" t="s">
        <v>34</v>
      </c>
      <c r="J177" s="7"/>
      <c r="K177" s="7"/>
      <c r="L177" s="16" t="s">
        <v>34</v>
      </c>
      <c r="M177" s="30" t="s">
        <v>34</v>
      </c>
      <c r="N177" s="29" t="s">
        <v>34</v>
      </c>
      <c r="O177" s="29" t="s">
        <v>34</v>
      </c>
      <c r="P177" s="29" t="s">
        <v>34</v>
      </c>
      <c r="Q177" s="29" t="s">
        <v>34</v>
      </c>
      <c r="U177" s="31"/>
      <c r="W177" s="53"/>
    </row>
    <row r="178" spans="1:23" ht="26" x14ac:dyDescent="0.35">
      <c r="A178" s="33">
        <v>177</v>
      </c>
      <c r="B178" s="18" t="s">
        <v>9686</v>
      </c>
      <c r="C178" s="35" t="s">
        <v>9687</v>
      </c>
      <c r="D178" s="35" t="s">
        <v>9687</v>
      </c>
      <c r="E178" s="18" t="s">
        <v>9686</v>
      </c>
      <c r="F178" s="20"/>
      <c r="G178" s="19"/>
      <c r="H178" s="19"/>
      <c r="I178" s="7"/>
      <c r="J178" s="19"/>
      <c r="K178" s="19"/>
      <c r="L178" s="46"/>
      <c r="M178" s="32"/>
      <c r="U178" s="31"/>
      <c r="W178" s="53"/>
    </row>
    <row r="179" spans="1:23" x14ac:dyDescent="0.35">
      <c r="A179" s="33">
        <v>178</v>
      </c>
      <c r="B179" s="21" t="s">
        <v>9688</v>
      </c>
      <c r="C179" s="29" t="s">
        <v>9689</v>
      </c>
      <c r="D179" s="29" t="s">
        <v>9689</v>
      </c>
      <c r="E179" s="21" t="s">
        <v>9688</v>
      </c>
      <c r="F179" s="16"/>
      <c r="G179" s="7"/>
      <c r="H179" s="7"/>
      <c r="I179" s="7" t="s">
        <v>34</v>
      </c>
      <c r="J179" s="7"/>
      <c r="K179" s="7"/>
      <c r="L179" s="45"/>
      <c r="M179" s="30" t="s">
        <v>34</v>
      </c>
      <c r="N179" s="29" t="s">
        <v>34</v>
      </c>
      <c r="O179" s="29" t="s">
        <v>34</v>
      </c>
      <c r="P179" s="29" t="s">
        <v>34</v>
      </c>
      <c r="Q179" s="29" t="s">
        <v>34</v>
      </c>
      <c r="U179" s="31"/>
      <c r="W179" s="53"/>
    </row>
    <row r="180" spans="1:23" x14ac:dyDescent="0.35">
      <c r="A180" s="33">
        <v>179</v>
      </c>
      <c r="B180" s="9" t="s">
        <v>9690</v>
      </c>
      <c r="C180" s="37" t="s">
        <v>9691</v>
      </c>
      <c r="D180" s="37" t="s">
        <v>9691</v>
      </c>
      <c r="E180" s="9" t="s">
        <v>9690</v>
      </c>
      <c r="F180" s="15"/>
      <c r="G180" s="10"/>
      <c r="H180" s="10"/>
      <c r="I180" s="7"/>
      <c r="J180" s="10"/>
      <c r="K180" s="10"/>
      <c r="L180" s="47"/>
      <c r="M180" s="32"/>
      <c r="U180" s="31"/>
      <c r="W180" s="53"/>
    </row>
    <row r="181" spans="1:23" x14ac:dyDescent="0.35">
      <c r="A181" s="33">
        <v>180</v>
      </c>
      <c r="B181" s="18" t="s">
        <v>9692</v>
      </c>
      <c r="C181" s="35" t="s">
        <v>9693</v>
      </c>
      <c r="D181" s="35" t="s">
        <v>9693</v>
      </c>
      <c r="E181" s="18" t="s">
        <v>9692</v>
      </c>
      <c r="F181" s="20"/>
      <c r="G181" s="19"/>
      <c r="H181" s="19"/>
      <c r="I181" s="7"/>
      <c r="J181" s="19"/>
      <c r="K181" s="19"/>
      <c r="L181" s="46"/>
      <c r="M181" s="32"/>
      <c r="U181" s="31"/>
      <c r="W181" s="53"/>
    </row>
    <row r="182" spans="1:23" ht="39" x14ac:dyDescent="0.35">
      <c r="A182" s="33">
        <v>181</v>
      </c>
      <c r="B182" s="21" t="s">
        <v>9694</v>
      </c>
      <c r="C182" s="29" t="s">
        <v>9695</v>
      </c>
      <c r="D182" s="29" t="s">
        <v>9695</v>
      </c>
      <c r="E182" s="21" t="s">
        <v>9694</v>
      </c>
      <c r="F182" s="16"/>
      <c r="G182" s="7"/>
      <c r="H182" s="7"/>
      <c r="I182" s="7" t="s">
        <v>34</v>
      </c>
      <c r="J182" s="7"/>
      <c r="K182" s="7"/>
      <c r="L182" s="45"/>
      <c r="M182" s="30" t="s">
        <v>34</v>
      </c>
      <c r="N182" s="29" t="s">
        <v>34</v>
      </c>
      <c r="O182" s="29" t="s">
        <v>34</v>
      </c>
      <c r="P182" s="29" t="s">
        <v>34</v>
      </c>
      <c r="Q182" s="29" t="s">
        <v>34</v>
      </c>
      <c r="U182" s="31"/>
      <c r="W182" s="53"/>
    </row>
    <row r="183" spans="1:23" x14ac:dyDescent="0.35">
      <c r="A183" s="33">
        <v>182</v>
      </c>
      <c r="B183" s="18" t="s">
        <v>9696</v>
      </c>
      <c r="C183" s="35" t="s">
        <v>9697</v>
      </c>
      <c r="D183" s="35" t="s">
        <v>9697</v>
      </c>
      <c r="E183" s="18" t="s">
        <v>9696</v>
      </c>
      <c r="F183" s="20"/>
      <c r="G183" s="19"/>
      <c r="H183" s="19"/>
      <c r="I183" s="7"/>
      <c r="J183" s="19"/>
      <c r="K183" s="19"/>
      <c r="L183" s="46"/>
      <c r="M183" s="32"/>
      <c r="U183" s="31"/>
      <c r="W183" s="53"/>
    </row>
    <row r="184" spans="1:23" ht="26" x14ac:dyDescent="0.35">
      <c r="A184" s="33">
        <v>183</v>
      </c>
      <c r="B184" s="21" t="s">
        <v>9698</v>
      </c>
      <c r="C184" s="29" t="s">
        <v>9699</v>
      </c>
      <c r="D184" s="29" t="s">
        <v>9699</v>
      </c>
      <c r="E184" s="21" t="s">
        <v>9698</v>
      </c>
      <c r="F184" s="16"/>
      <c r="G184" s="7"/>
      <c r="H184" s="7"/>
      <c r="I184" s="7" t="s">
        <v>34</v>
      </c>
      <c r="J184" s="7"/>
      <c r="K184" s="7"/>
      <c r="L184" s="45"/>
      <c r="M184" s="30" t="s">
        <v>34</v>
      </c>
      <c r="N184" s="29" t="s">
        <v>34</v>
      </c>
      <c r="O184" s="29" t="s">
        <v>34</v>
      </c>
      <c r="P184" s="29" t="s">
        <v>34</v>
      </c>
      <c r="Q184" s="29" t="s">
        <v>34</v>
      </c>
      <c r="U184" s="31"/>
      <c r="W184" s="53"/>
    </row>
    <row r="185" spans="1:23" x14ac:dyDescent="0.35">
      <c r="A185" s="33">
        <v>184</v>
      </c>
      <c r="B185" s="9" t="s">
        <v>9700</v>
      </c>
      <c r="C185" s="37" t="s">
        <v>9701</v>
      </c>
      <c r="D185" s="37" t="s">
        <v>9701</v>
      </c>
      <c r="E185" s="9" t="s">
        <v>9700</v>
      </c>
      <c r="F185" s="15"/>
      <c r="G185" s="10"/>
      <c r="H185" s="10"/>
      <c r="I185" s="7"/>
      <c r="J185" s="10"/>
      <c r="K185" s="10"/>
      <c r="L185" s="47"/>
      <c r="M185" s="32"/>
      <c r="U185" s="31"/>
      <c r="W185" s="53"/>
    </row>
    <row r="186" spans="1:23" x14ac:dyDescent="0.35">
      <c r="A186" s="33">
        <v>185</v>
      </c>
      <c r="B186" s="18" t="s">
        <v>9702</v>
      </c>
      <c r="C186" s="35" t="s">
        <v>9703</v>
      </c>
      <c r="D186" s="35" t="s">
        <v>9703</v>
      </c>
      <c r="E186" s="18" t="s">
        <v>9702</v>
      </c>
      <c r="F186" s="20"/>
      <c r="G186" s="19"/>
      <c r="H186" s="19"/>
      <c r="I186" s="7"/>
      <c r="J186" s="19"/>
      <c r="K186" s="19"/>
      <c r="L186" s="46"/>
      <c r="M186" s="32"/>
      <c r="U186" s="31"/>
      <c r="W186" s="53"/>
    </row>
    <row r="187" spans="1:23" ht="26" x14ac:dyDescent="0.35">
      <c r="A187" s="33">
        <v>186</v>
      </c>
      <c r="B187" s="21" t="s">
        <v>9704</v>
      </c>
      <c r="C187" s="29" t="s">
        <v>9705</v>
      </c>
      <c r="D187" s="29" t="s">
        <v>9705</v>
      </c>
      <c r="E187" s="21" t="s">
        <v>9704</v>
      </c>
      <c r="F187" s="16"/>
      <c r="G187" s="7"/>
      <c r="H187" s="7"/>
      <c r="I187" s="7" t="s">
        <v>34</v>
      </c>
      <c r="J187" s="7"/>
      <c r="K187" s="7"/>
      <c r="L187" s="45"/>
      <c r="M187" s="30" t="s">
        <v>34</v>
      </c>
      <c r="N187" s="29" t="s">
        <v>34</v>
      </c>
      <c r="O187" s="29" t="s">
        <v>34</v>
      </c>
      <c r="P187" s="29" t="s">
        <v>34</v>
      </c>
      <c r="Q187" s="29" t="s">
        <v>34</v>
      </c>
      <c r="U187" s="31"/>
      <c r="W187" s="53"/>
    </row>
    <row r="188" spans="1:23" ht="26" x14ac:dyDescent="0.35">
      <c r="A188" s="33">
        <v>187</v>
      </c>
      <c r="B188" s="21" t="s">
        <v>9706</v>
      </c>
      <c r="C188" s="29" t="s">
        <v>9707</v>
      </c>
      <c r="D188" s="29" t="s">
        <v>9707</v>
      </c>
      <c r="E188" s="21" t="s">
        <v>9706</v>
      </c>
      <c r="F188" s="16"/>
      <c r="G188" s="7"/>
      <c r="H188" s="7"/>
      <c r="I188" s="7" t="s">
        <v>34</v>
      </c>
      <c r="J188" s="7"/>
      <c r="K188" s="7"/>
      <c r="L188" s="45"/>
      <c r="M188" s="30" t="s">
        <v>34</v>
      </c>
      <c r="N188" s="29" t="s">
        <v>34</v>
      </c>
      <c r="O188" s="29" t="s">
        <v>34</v>
      </c>
      <c r="P188" s="29" t="s">
        <v>34</v>
      </c>
      <c r="Q188" s="29" t="s">
        <v>34</v>
      </c>
      <c r="U188" s="31"/>
      <c r="W188" s="53"/>
    </row>
    <row r="189" spans="1:23" ht="26" x14ac:dyDescent="0.35">
      <c r="A189" s="33">
        <v>188</v>
      </c>
      <c r="B189" s="21" t="s">
        <v>9708</v>
      </c>
      <c r="C189" s="29" t="s">
        <v>9709</v>
      </c>
      <c r="D189" s="29" t="s">
        <v>9709</v>
      </c>
      <c r="E189" s="21" t="s">
        <v>9708</v>
      </c>
      <c r="F189" s="16"/>
      <c r="G189" s="7"/>
      <c r="H189" s="7"/>
      <c r="I189" s="7" t="s">
        <v>34</v>
      </c>
      <c r="J189" s="7"/>
      <c r="K189" s="7"/>
      <c r="L189" s="45"/>
      <c r="M189" s="30" t="s">
        <v>34</v>
      </c>
      <c r="N189" s="29" t="s">
        <v>34</v>
      </c>
      <c r="O189" s="29" t="s">
        <v>34</v>
      </c>
      <c r="P189" s="29" t="s">
        <v>34</v>
      </c>
      <c r="Q189" s="29" t="s">
        <v>34</v>
      </c>
      <c r="U189" s="31"/>
      <c r="W189" s="53"/>
    </row>
    <row r="190" spans="1:23" x14ac:dyDescent="0.35">
      <c r="A190" s="27" t="s">
        <v>2200</v>
      </c>
      <c r="B190" s="21"/>
      <c r="C190" s="29"/>
      <c r="D190" s="29"/>
      <c r="E190" s="21"/>
      <c r="F190" s="7">
        <f>SUBTOTAL(103,Table111[Renumbered])</f>
        <v>0</v>
      </c>
      <c r="G190" s="7">
        <f>SUBTOTAL(103,Table111[New])</f>
        <v>0</v>
      </c>
      <c r="H190" s="7">
        <f>SUBTOTAL(103,Table111[Deleted])</f>
        <v>0</v>
      </c>
      <c r="I190" s="7">
        <f>SUBTOTAL(103,Table111[Text unmodified])</f>
        <v>140</v>
      </c>
      <c r="J190" s="7">
        <f>SUBTOTAL(103,Table111[Reworded, intent the same])</f>
        <v>0</v>
      </c>
      <c r="K190" s="7">
        <f>SUBTOTAL(103,Table111[Reworded, intent modified])</f>
        <v>0</v>
      </c>
      <c r="L190" s="16">
        <f>SUBTOTAL(103,Table111[BK])</f>
        <v>24</v>
      </c>
      <c r="M190" s="30">
        <f>SUBTOTAL(103,Table111[ATPL(A)])</f>
        <v>117</v>
      </c>
      <c r="N190" s="29">
        <f>SUBTOTAL(103,Table111[CPL(A)])</f>
        <v>117</v>
      </c>
      <c r="O190" s="29">
        <f>SUBTOTAL(103,Table111[ATPL(H)/IR])</f>
        <v>115</v>
      </c>
      <c r="P190" s="29">
        <f>SUBTOTAL(103,Table111[ATPL(H)/VFR])</f>
        <v>115</v>
      </c>
      <c r="Q190" s="29">
        <f>SUBTOTAL(103,Table111[CPL(H)])</f>
        <v>114</v>
      </c>
      <c r="R190" s="29">
        <f>SUBTOTAL(103,Table111[IR])</f>
        <v>0</v>
      </c>
      <c r="S190" s="29">
        <f>SUBTOTAL(103,Table111[CBIR(A)])</f>
        <v>0</v>
      </c>
      <c r="T190" s="29">
        <f>SUBTOTAL(103,Table111[BIR exam])</f>
        <v>0</v>
      </c>
      <c r="U190" s="30">
        <f>SUBTOTAL(103,Table111[BIR BK])</f>
        <v>0</v>
      </c>
      <c r="W190" s="53"/>
    </row>
  </sheetData>
  <dataConsolidate/>
  <pageMargins left="0.70866141732283472" right="0.70866141732283472" top="0.74803149606299213" bottom="0.74803149606299213" header="0.31496062992125984" footer="0.31496062992125984"/>
  <pageSetup paperSize="9" scale="78" fitToHeight="0" orientation="portrait" r:id="rId1"/>
  <headerFooter>
    <oddHeader>&amp;LTK Syllabus Comparison Doc v.6</oddHeader>
    <oddFooter>&amp;LEASA&amp;R17/12/2025</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34217-A0E8-41CE-8693-60548BA0A8B6}">
  <sheetPr>
    <pageSetUpPr fitToPage="1"/>
  </sheetPr>
  <dimension ref="A1:W446"/>
  <sheetViews>
    <sheetView zoomScaleNormal="100" workbookViewId="0">
      <pane ySplit="1" topLeftCell="A341" activePane="bottomLeft" state="frozen"/>
      <selection activeCell="F1" sqref="F1"/>
      <selection pane="bottomLeft" activeCell="V345" sqref="V345"/>
    </sheetView>
  </sheetViews>
  <sheetFormatPr defaultColWidth="9" defaultRowHeight="14.5" outlineLevelCol="1" x14ac:dyDescent="0.35"/>
  <cols>
    <col min="1" max="1" width="4.453125" style="27" customWidth="1"/>
    <col min="2" max="2" width="41.90625" style="27" hidden="1" customWidth="1" outlineLevel="1"/>
    <col min="3" max="3" width="13.90625" style="27" hidden="1" customWidth="1" outlineLevel="1"/>
    <col min="4" max="4" width="13.90625" style="86" customWidth="1" collapsed="1"/>
    <col min="5" max="5" width="41.90625" style="28" customWidth="1"/>
    <col min="6" max="11" width="3.6328125" style="27" hidden="1" customWidth="1" outlineLevel="1"/>
    <col min="12" max="12" width="2.1796875" style="27" customWidth="1" collapsed="1"/>
    <col min="13" max="21" width="2.1796875" style="27" customWidth="1"/>
    <col min="22" max="22" width="20.81640625" style="53" customWidth="1"/>
    <col min="23" max="23" width="9" style="56"/>
    <col min="24" max="16384" width="9" style="27"/>
  </cols>
  <sheetData>
    <row r="1" spans="1:23" s="28" customFormat="1" ht="81" customHeight="1" x14ac:dyDescent="0.35">
      <c r="A1" s="1" t="s">
        <v>0</v>
      </c>
      <c r="B1" s="2" t="s">
        <v>1</v>
      </c>
      <c r="C1" s="2" t="s">
        <v>2</v>
      </c>
      <c r="D1" s="2" t="s">
        <v>3</v>
      </c>
      <c r="E1" s="2" t="s">
        <v>4</v>
      </c>
      <c r="F1" s="3" t="s">
        <v>5</v>
      </c>
      <c r="G1" s="3" t="s">
        <v>6</v>
      </c>
      <c r="H1" s="3" t="s">
        <v>7</v>
      </c>
      <c r="I1" s="3" t="s">
        <v>8</v>
      </c>
      <c r="J1" s="3" t="s">
        <v>9</v>
      </c>
      <c r="K1" s="4" t="s">
        <v>10</v>
      </c>
      <c r="L1" s="5" t="s">
        <v>11</v>
      </c>
      <c r="M1" s="6" t="s">
        <v>12</v>
      </c>
      <c r="N1" s="6" t="s">
        <v>13</v>
      </c>
      <c r="O1" s="6" t="s">
        <v>14</v>
      </c>
      <c r="P1" s="6" t="s">
        <v>15</v>
      </c>
      <c r="Q1" s="6" t="s">
        <v>16</v>
      </c>
      <c r="R1" s="6" t="s">
        <v>17</v>
      </c>
      <c r="S1" s="6" t="s">
        <v>18</v>
      </c>
      <c r="T1" s="6" t="s">
        <v>19</v>
      </c>
      <c r="U1" s="5" t="s">
        <v>20</v>
      </c>
      <c r="V1" s="2" t="s">
        <v>3977</v>
      </c>
      <c r="W1" s="2" t="s">
        <v>21</v>
      </c>
    </row>
    <row r="2" spans="1:23" ht="26" x14ac:dyDescent="0.35">
      <c r="A2" s="33">
        <v>1</v>
      </c>
      <c r="B2" s="9" t="s">
        <v>13798</v>
      </c>
      <c r="C2" s="37" t="s">
        <v>13799</v>
      </c>
      <c r="D2" s="37" t="s">
        <v>13799</v>
      </c>
      <c r="E2" s="9" t="s">
        <v>13798</v>
      </c>
      <c r="F2" s="48"/>
      <c r="G2" s="9"/>
      <c r="H2" s="9"/>
      <c r="I2" s="7"/>
      <c r="J2" s="9"/>
      <c r="K2" s="9"/>
      <c r="L2" s="11"/>
      <c r="M2" s="42"/>
      <c r="U2" s="42"/>
      <c r="V2" s="61" t="s">
        <v>14753</v>
      </c>
      <c r="W2" s="88">
        <v>6</v>
      </c>
    </row>
    <row r="3" spans="1:23" x14ac:dyDescent="0.35">
      <c r="A3" s="33">
        <v>2</v>
      </c>
      <c r="B3" s="9" t="s">
        <v>13800</v>
      </c>
      <c r="C3" s="37" t="s">
        <v>13801</v>
      </c>
      <c r="D3" s="37" t="s">
        <v>13801</v>
      </c>
      <c r="E3" s="9" t="s">
        <v>13800</v>
      </c>
      <c r="F3" s="47"/>
      <c r="G3" s="9"/>
      <c r="H3" s="9"/>
      <c r="I3" s="7"/>
      <c r="J3" s="9"/>
      <c r="K3" s="9"/>
      <c r="L3" s="15"/>
      <c r="M3" s="32"/>
      <c r="U3" s="32"/>
      <c r="V3" s="88"/>
      <c r="W3" s="88"/>
    </row>
    <row r="4" spans="1:23" x14ac:dyDescent="0.35">
      <c r="A4" s="33">
        <v>3</v>
      </c>
      <c r="B4" s="9" t="s">
        <v>2903</v>
      </c>
      <c r="C4" s="37" t="s">
        <v>13802</v>
      </c>
      <c r="D4" s="37" t="s">
        <v>13802</v>
      </c>
      <c r="E4" s="9" t="s">
        <v>2903</v>
      </c>
      <c r="F4" s="47"/>
      <c r="G4" s="9"/>
      <c r="H4" s="9"/>
      <c r="I4" s="7"/>
      <c r="J4" s="9"/>
      <c r="K4" s="9"/>
      <c r="L4" s="15"/>
      <c r="M4" s="32"/>
      <c r="U4" s="32"/>
      <c r="V4" s="88"/>
      <c r="W4" s="88"/>
    </row>
    <row r="5" spans="1:23" x14ac:dyDescent="0.35">
      <c r="A5" s="33">
        <v>4</v>
      </c>
      <c r="B5" s="18" t="s">
        <v>13803</v>
      </c>
      <c r="C5" s="35" t="s">
        <v>13804</v>
      </c>
      <c r="D5" s="35" t="s">
        <v>13804</v>
      </c>
      <c r="E5" s="18" t="s">
        <v>13803</v>
      </c>
      <c r="F5" s="46"/>
      <c r="G5" s="18"/>
      <c r="H5" s="18"/>
      <c r="I5" s="7"/>
      <c r="J5" s="18"/>
      <c r="K5" s="18"/>
      <c r="L5" s="20"/>
      <c r="M5" s="32"/>
      <c r="U5" s="32"/>
      <c r="V5" s="88"/>
      <c r="W5" s="88"/>
    </row>
    <row r="6" spans="1:23" ht="26" hidden="1" x14ac:dyDescent="0.35">
      <c r="A6" s="33">
        <v>5</v>
      </c>
      <c r="B6" s="21" t="s">
        <v>13805</v>
      </c>
      <c r="C6" s="29" t="s">
        <v>13806</v>
      </c>
      <c r="D6" s="29" t="s">
        <v>13806</v>
      </c>
      <c r="E6" s="21" t="s">
        <v>13805</v>
      </c>
      <c r="F6" s="16"/>
      <c r="G6" s="7"/>
      <c r="H6" s="7"/>
      <c r="I6" s="7" t="s">
        <v>34</v>
      </c>
      <c r="J6" s="7"/>
      <c r="K6" s="7"/>
      <c r="L6" s="16" t="s">
        <v>34</v>
      </c>
      <c r="M6" s="30" t="s">
        <v>34</v>
      </c>
      <c r="N6" s="29" t="s">
        <v>34</v>
      </c>
      <c r="O6" s="29" t="s">
        <v>34</v>
      </c>
      <c r="P6" s="29" t="s">
        <v>34</v>
      </c>
      <c r="Q6" s="29" t="s">
        <v>34</v>
      </c>
      <c r="R6" s="29" t="s">
        <v>34</v>
      </c>
      <c r="U6" s="32"/>
      <c r="V6" s="30"/>
      <c r="W6" s="30"/>
    </row>
    <row r="7" spans="1:23" ht="26" hidden="1" x14ac:dyDescent="0.35">
      <c r="A7" s="33">
        <v>6</v>
      </c>
      <c r="B7" s="21" t="s">
        <v>13807</v>
      </c>
      <c r="C7" s="29" t="s">
        <v>13808</v>
      </c>
      <c r="D7" s="29" t="s">
        <v>13808</v>
      </c>
      <c r="E7" s="21" t="s">
        <v>13807</v>
      </c>
      <c r="F7" s="16"/>
      <c r="G7" s="7"/>
      <c r="H7" s="7"/>
      <c r="I7" s="7" t="s">
        <v>34</v>
      </c>
      <c r="J7" s="7"/>
      <c r="K7" s="7"/>
      <c r="L7" s="16" t="s">
        <v>34</v>
      </c>
      <c r="M7" s="30" t="s">
        <v>34</v>
      </c>
      <c r="N7" s="29" t="s">
        <v>34</v>
      </c>
      <c r="O7" s="29" t="s">
        <v>34</v>
      </c>
      <c r="P7" s="29" t="s">
        <v>34</v>
      </c>
      <c r="Q7" s="29" t="s">
        <v>34</v>
      </c>
      <c r="R7" s="29" t="s">
        <v>34</v>
      </c>
      <c r="U7" s="32"/>
      <c r="V7" s="30"/>
      <c r="W7" s="30"/>
    </row>
    <row r="8" spans="1:23" x14ac:dyDescent="0.35">
      <c r="A8" s="33">
        <v>7</v>
      </c>
      <c r="B8" s="18" t="s">
        <v>13809</v>
      </c>
      <c r="C8" s="35" t="s">
        <v>13810</v>
      </c>
      <c r="D8" s="35" t="s">
        <v>13810</v>
      </c>
      <c r="E8" s="18" t="s">
        <v>13809</v>
      </c>
      <c r="F8" s="46"/>
      <c r="G8" s="18"/>
      <c r="H8" s="18"/>
      <c r="I8" s="7"/>
      <c r="J8" s="18"/>
      <c r="K8" s="18"/>
      <c r="L8" s="20"/>
      <c r="M8" s="32"/>
      <c r="U8" s="32"/>
      <c r="V8" s="88"/>
      <c r="W8" s="88"/>
    </row>
    <row r="9" spans="1:23" ht="26" hidden="1" x14ac:dyDescent="0.35">
      <c r="A9" s="33">
        <v>8</v>
      </c>
      <c r="B9" s="21" t="s">
        <v>13811</v>
      </c>
      <c r="C9" s="29" t="s">
        <v>13812</v>
      </c>
      <c r="D9" s="29" t="s">
        <v>13812</v>
      </c>
      <c r="E9" s="21" t="s">
        <v>13811</v>
      </c>
      <c r="F9" s="16"/>
      <c r="G9" s="7"/>
      <c r="H9" s="7"/>
      <c r="I9" s="7" t="s">
        <v>34</v>
      </c>
      <c r="J9" s="7"/>
      <c r="K9" s="7"/>
      <c r="L9" s="16" t="s">
        <v>34</v>
      </c>
      <c r="M9" s="30" t="s">
        <v>34</v>
      </c>
      <c r="N9" s="29" t="s">
        <v>34</v>
      </c>
      <c r="O9" s="29" t="s">
        <v>34</v>
      </c>
      <c r="P9" s="29" t="s">
        <v>34</v>
      </c>
      <c r="Q9" s="29" t="s">
        <v>34</v>
      </c>
      <c r="R9" s="29" t="s">
        <v>34</v>
      </c>
      <c r="U9" s="32"/>
      <c r="V9" s="30"/>
      <c r="W9" s="30"/>
    </row>
    <row r="10" spans="1:23" ht="26" hidden="1" x14ac:dyDescent="0.35">
      <c r="A10" s="33">
        <v>9</v>
      </c>
      <c r="B10" s="21" t="s">
        <v>13813</v>
      </c>
      <c r="C10" s="29" t="s">
        <v>13814</v>
      </c>
      <c r="D10" s="29" t="s">
        <v>13814</v>
      </c>
      <c r="E10" s="21" t="s">
        <v>13813</v>
      </c>
      <c r="F10" s="16"/>
      <c r="G10" s="7"/>
      <c r="H10" s="7"/>
      <c r="I10" s="7" t="s">
        <v>34</v>
      </c>
      <c r="J10" s="7"/>
      <c r="K10" s="7"/>
      <c r="L10" s="16" t="s">
        <v>34</v>
      </c>
      <c r="M10" s="30" t="s">
        <v>34</v>
      </c>
      <c r="N10" s="29" t="s">
        <v>34</v>
      </c>
      <c r="O10" s="29" t="s">
        <v>34</v>
      </c>
      <c r="P10" s="29" t="s">
        <v>34</v>
      </c>
      <c r="Q10" s="29" t="s">
        <v>34</v>
      </c>
      <c r="R10" s="29" t="s">
        <v>34</v>
      </c>
      <c r="U10" s="32"/>
      <c r="V10" s="30"/>
      <c r="W10" s="30"/>
    </row>
    <row r="11" spans="1:23" ht="26" hidden="1" x14ac:dyDescent="0.35">
      <c r="A11" s="33">
        <v>10</v>
      </c>
      <c r="B11" s="21" t="s">
        <v>13815</v>
      </c>
      <c r="C11" s="29" t="s">
        <v>13816</v>
      </c>
      <c r="D11" s="29" t="s">
        <v>13816</v>
      </c>
      <c r="E11" s="21" t="s">
        <v>13815</v>
      </c>
      <c r="F11" s="16"/>
      <c r="G11" s="7"/>
      <c r="H11" s="7"/>
      <c r="I11" s="7" t="s">
        <v>34</v>
      </c>
      <c r="J11" s="7"/>
      <c r="K11" s="7"/>
      <c r="L11" s="16" t="s">
        <v>34</v>
      </c>
      <c r="M11" s="30" t="s">
        <v>34</v>
      </c>
      <c r="N11" s="29" t="s">
        <v>34</v>
      </c>
      <c r="O11" s="29" t="s">
        <v>34</v>
      </c>
      <c r="P11" s="29" t="s">
        <v>34</v>
      </c>
      <c r="Q11" s="29" t="s">
        <v>34</v>
      </c>
      <c r="R11" s="29" t="s">
        <v>34</v>
      </c>
      <c r="U11" s="32"/>
      <c r="V11" s="30"/>
      <c r="W11" s="30"/>
    </row>
    <row r="12" spans="1:23" ht="39" hidden="1" x14ac:dyDescent="0.35">
      <c r="A12" s="33">
        <v>11</v>
      </c>
      <c r="B12" s="21" t="s">
        <v>13817</v>
      </c>
      <c r="C12" s="29" t="s">
        <v>13818</v>
      </c>
      <c r="D12" s="29" t="s">
        <v>13818</v>
      </c>
      <c r="E12" s="21" t="s">
        <v>13817</v>
      </c>
      <c r="F12" s="16"/>
      <c r="G12" s="7"/>
      <c r="H12" s="7"/>
      <c r="I12" s="7" t="s">
        <v>34</v>
      </c>
      <c r="J12" s="7"/>
      <c r="K12" s="7"/>
      <c r="L12" s="16" t="s">
        <v>34</v>
      </c>
      <c r="M12" s="30" t="s">
        <v>34</v>
      </c>
      <c r="N12" s="29" t="s">
        <v>34</v>
      </c>
      <c r="O12" s="29" t="s">
        <v>34</v>
      </c>
      <c r="P12" s="29" t="s">
        <v>34</v>
      </c>
      <c r="Q12" s="29" t="s">
        <v>34</v>
      </c>
      <c r="R12" s="29" t="s">
        <v>34</v>
      </c>
      <c r="U12" s="32"/>
      <c r="V12" s="30"/>
      <c r="W12" s="30"/>
    </row>
    <row r="13" spans="1:23" ht="39" hidden="1" x14ac:dyDescent="0.35">
      <c r="A13" s="33">
        <v>12</v>
      </c>
      <c r="B13" s="21" t="s">
        <v>13819</v>
      </c>
      <c r="C13" s="29" t="s">
        <v>13820</v>
      </c>
      <c r="D13" s="29" t="s">
        <v>13820</v>
      </c>
      <c r="E13" s="21" t="s">
        <v>13819</v>
      </c>
      <c r="F13" s="16"/>
      <c r="G13" s="7"/>
      <c r="H13" s="7"/>
      <c r="I13" s="7" t="s">
        <v>34</v>
      </c>
      <c r="J13" s="7"/>
      <c r="K13" s="7"/>
      <c r="L13" s="16" t="s">
        <v>34</v>
      </c>
      <c r="M13" s="30" t="s">
        <v>34</v>
      </c>
      <c r="N13" s="29" t="s">
        <v>34</v>
      </c>
      <c r="O13" s="29" t="s">
        <v>34</v>
      </c>
      <c r="P13" s="29" t="s">
        <v>34</v>
      </c>
      <c r="Q13" s="29" t="s">
        <v>34</v>
      </c>
      <c r="R13" s="29" t="s">
        <v>34</v>
      </c>
      <c r="U13" s="32"/>
      <c r="V13" s="30"/>
      <c r="W13" s="30"/>
    </row>
    <row r="14" spans="1:23" ht="52" hidden="1" x14ac:dyDescent="0.35">
      <c r="A14" s="33">
        <v>13</v>
      </c>
      <c r="B14" s="21" t="s">
        <v>13821</v>
      </c>
      <c r="C14" s="29" t="s">
        <v>13822</v>
      </c>
      <c r="D14" s="29" t="s">
        <v>13822</v>
      </c>
      <c r="E14" s="21" t="s">
        <v>13821</v>
      </c>
      <c r="F14" s="16"/>
      <c r="G14" s="7"/>
      <c r="H14" s="7"/>
      <c r="I14" s="7" t="s">
        <v>34</v>
      </c>
      <c r="J14" s="7"/>
      <c r="K14" s="7"/>
      <c r="L14" s="16" t="s">
        <v>34</v>
      </c>
      <c r="M14" s="30" t="s">
        <v>34</v>
      </c>
      <c r="N14" s="29" t="s">
        <v>34</v>
      </c>
      <c r="O14" s="29" t="s">
        <v>34</v>
      </c>
      <c r="P14" s="29" t="s">
        <v>34</v>
      </c>
      <c r="Q14" s="29" t="s">
        <v>34</v>
      </c>
      <c r="R14" s="29" t="s">
        <v>34</v>
      </c>
      <c r="U14" s="32"/>
      <c r="V14" s="30"/>
      <c r="W14" s="30"/>
    </row>
    <row r="15" spans="1:23" x14ac:dyDescent="0.35">
      <c r="A15" s="33">
        <v>14</v>
      </c>
      <c r="B15" s="18" t="s">
        <v>13823</v>
      </c>
      <c r="C15" s="35" t="s">
        <v>13824</v>
      </c>
      <c r="D15" s="35" t="s">
        <v>13824</v>
      </c>
      <c r="E15" s="18" t="s">
        <v>13823</v>
      </c>
      <c r="F15" s="46"/>
      <c r="G15" s="18"/>
      <c r="H15" s="18"/>
      <c r="I15" s="7" t="s">
        <v>34</v>
      </c>
      <c r="J15" s="18"/>
      <c r="K15" s="18"/>
      <c r="L15" s="20"/>
      <c r="M15" s="32"/>
      <c r="U15" s="32"/>
      <c r="V15" s="88"/>
      <c r="W15" s="88"/>
    </row>
    <row r="16" spans="1:23" ht="104" x14ac:dyDescent="0.35">
      <c r="A16" s="33">
        <v>15</v>
      </c>
      <c r="B16" s="21" t="s">
        <v>13825</v>
      </c>
      <c r="C16" s="29" t="s">
        <v>13826</v>
      </c>
      <c r="D16" s="29" t="s">
        <v>13826</v>
      </c>
      <c r="E16" s="21" t="s">
        <v>13825</v>
      </c>
      <c r="F16" s="45"/>
      <c r="G16" s="21"/>
      <c r="H16" s="21"/>
      <c r="I16" s="7" t="s">
        <v>34</v>
      </c>
      <c r="J16" s="21"/>
      <c r="K16" s="21"/>
      <c r="L16" s="16"/>
      <c r="M16" s="30" t="s">
        <v>34</v>
      </c>
      <c r="N16" s="29" t="s">
        <v>34</v>
      </c>
      <c r="O16" s="29" t="s">
        <v>34</v>
      </c>
      <c r="P16" s="29" t="s">
        <v>34</v>
      </c>
      <c r="Q16" s="29" t="s">
        <v>34</v>
      </c>
      <c r="R16" s="29" t="s">
        <v>34</v>
      </c>
      <c r="U16" s="32"/>
      <c r="V16" s="88" t="s">
        <v>13827</v>
      </c>
      <c r="W16" s="88">
        <v>6</v>
      </c>
    </row>
    <row r="17" spans="1:23" ht="39" x14ac:dyDescent="0.35">
      <c r="A17" s="33">
        <v>16</v>
      </c>
      <c r="B17" s="21" t="s">
        <v>13828</v>
      </c>
      <c r="C17" s="29" t="s">
        <v>13829</v>
      </c>
      <c r="D17" s="29" t="s">
        <v>13829</v>
      </c>
      <c r="E17" s="21" t="s">
        <v>13828</v>
      </c>
      <c r="F17" s="45"/>
      <c r="G17" s="21"/>
      <c r="H17" s="21"/>
      <c r="I17" s="7" t="s">
        <v>34</v>
      </c>
      <c r="J17" s="21"/>
      <c r="K17" s="21"/>
      <c r="L17" s="16"/>
      <c r="M17" s="30" t="s">
        <v>34</v>
      </c>
      <c r="N17" s="29" t="s">
        <v>34</v>
      </c>
      <c r="O17" s="29" t="s">
        <v>34</v>
      </c>
      <c r="P17" s="29" t="s">
        <v>34</v>
      </c>
      <c r="Q17" s="29" t="s">
        <v>34</v>
      </c>
      <c r="R17" s="29" t="s">
        <v>34</v>
      </c>
      <c r="U17" s="32"/>
      <c r="V17" s="88"/>
      <c r="W17" s="88"/>
    </row>
    <row r="18" spans="1:23" ht="39" x14ac:dyDescent="0.35">
      <c r="A18" s="33">
        <v>17</v>
      </c>
      <c r="B18" s="21" t="s">
        <v>13830</v>
      </c>
      <c r="C18" s="29" t="s">
        <v>13831</v>
      </c>
      <c r="D18" s="29" t="s">
        <v>13831</v>
      </c>
      <c r="E18" s="21" t="s">
        <v>13830</v>
      </c>
      <c r="F18" s="45"/>
      <c r="G18" s="21"/>
      <c r="H18" s="21"/>
      <c r="I18" s="7" t="s">
        <v>34</v>
      </c>
      <c r="J18" s="21"/>
      <c r="K18" s="21"/>
      <c r="L18" s="16"/>
      <c r="M18" s="30" t="s">
        <v>34</v>
      </c>
      <c r="N18" s="29" t="s">
        <v>34</v>
      </c>
      <c r="O18" s="29" t="s">
        <v>34</v>
      </c>
      <c r="P18" s="29" t="s">
        <v>34</v>
      </c>
      <c r="Q18" s="29" t="s">
        <v>34</v>
      </c>
      <c r="R18" s="29" t="s">
        <v>34</v>
      </c>
      <c r="U18" s="32"/>
      <c r="V18" s="88"/>
      <c r="W18" s="88"/>
    </row>
    <row r="19" spans="1:23" ht="130" x14ac:dyDescent="0.35">
      <c r="A19" s="33">
        <v>18</v>
      </c>
      <c r="B19" s="21" t="s">
        <v>13832</v>
      </c>
      <c r="C19" s="29" t="s">
        <v>13833</v>
      </c>
      <c r="D19" s="29" t="s">
        <v>13833</v>
      </c>
      <c r="E19" s="21" t="s">
        <v>13832</v>
      </c>
      <c r="F19" s="45"/>
      <c r="G19" s="21"/>
      <c r="H19" s="21"/>
      <c r="I19" s="7" t="s">
        <v>34</v>
      </c>
      <c r="J19" s="21"/>
      <c r="K19" s="21"/>
      <c r="L19" s="16"/>
      <c r="M19" s="30" t="s">
        <v>34</v>
      </c>
      <c r="N19" s="29" t="s">
        <v>34</v>
      </c>
      <c r="O19" s="29" t="s">
        <v>34</v>
      </c>
      <c r="P19" s="29" t="s">
        <v>34</v>
      </c>
      <c r="Q19" s="29" t="s">
        <v>34</v>
      </c>
      <c r="R19" s="29" t="s">
        <v>34</v>
      </c>
      <c r="U19" s="32"/>
      <c r="V19" s="88" t="s">
        <v>13827</v>
      </c>
      <c r="W19" s="88">
        <v>6</v>
      </c>
    </row>
    <row r="20" spans="1:23" x14ac:dyDescent="0.35">
      <c r="A20" s="33">
        <v>19</v>
      </c>
      <c r="B20" s="18" t="s">
        <v>13834</v>
      </c>
      <c r="C20" s="35" t="s">
        <v>13835</v>
      </c>
      <c r="D20" s="35" t="s">
        <v>13835</v>
      </c>
      <c r="E20" s="18" t="s">
        <v>13834</v>
      </c>
      <c r="F20" s="46"/>
      <c r="G20" s="18"/>
      <c r="H20" s="18"/>
      <c r="I20" s="7" t="s">
        <v>34</v>
      </c>
      <c r="J20" s="18"/>
      <c r="K20" s="18"/>
      <c r="L20" s="20"/>
      <c r="M20" s="32"/>
      <c r="U20" s="32"/>
      <c r="V20" s="88"/>
      <c r="W20" s="88"/>
    </row>
    <row r="21" spans="1:23" ht="39" x14ac:dyDescent="0.35">
      <c r="A21" s="33">
        <v>20</v>
      </c>
      <c r="B21" s="21" t="s">
        <v>13836</v>
      </c>
      <c r="C21" s="29" t="s">
        <v>13837</v>
      </c>
      <c r="D21" s="29" t="s">
        <v>13837</v>
      </c>
      <c r="E21" s="21" t="s">
        <v>13836</v>
      </c>
      <c r="F21" s="45"/>
      <c r="G21" s="21"/>
      <c r="H21" s="21"/>
      <c r="I21" s="7" t="s">
        <v>34</v>
      </c>
      <c r="J21" s="21"/>
      <c r="K21" s="21"/>
      <c r="L21" s="16"/>
      <c r="M21" s="30" t="s">
        <v>34</v>
      </c>
      <c r="N21" s="29" t="s">
        <v>34</v>
      </c>
      <c r="O21" s="29" t="s">
        <v>34</v>
      </c>
      <c r="P21" s="29" t="s">
        <v>34</v>
      </c>
      <c r="Q21" s="29" t="s">
        <v>34</v>
      </c>
      <c r="R21" s="29" t="s">
        <v>34</v>
      </c>
      <c r="U21" s="32"/>
      <c r="V21" s="88"/>
      <c r="W21" s="88"/>
    </row>
    <row r="22" spans="1:23" x14ac:dyDescent="0.35">
      <c r="A22" s="33">
        <v>21</v>
      </c>
      <c r="B22" s="18" t="s">
        <v>13838</v>
      </c>
      <c r="C22" s="35" t="s">
        <v>13839</v>
      </c>
      <c r="D22" s="35" t="s">
        <v>13839</v>
      </c>
      <c r="E22" s="18" t="s">
        <v>13838</v>
      </c>
      <c r="F22" s="46"/>
      <c r="G22" s="18"/>
      <c r="H22" s="18"/>
      <c r="I22" s="7" t="s">
        <v>34</v>
      </c>
      <c r="J22" s="18"/>
      <c r="K22" s="18"/>
      <c r="L22" s="20"/>
      <c r="M22" s="32"/>
      <c r="U22" s="32"/>
      <c r="V22" s="88"/>
      <c r="W22" s="88"/>
    </row>
    <row r="23" spans="1:23" ht="26" hidden="1" x14ac:dyDescent="0.35">
      <c r="A23" s="33">
        <v>22</v>
      </c>
      <c r="B23" s="21" t="s">
        <v>13840</v>
      </c>
      <c r="C23" s="29" t="s">
        <v>13841</v>
      </c>
      <c r="D23" s="29" t="s">
        <v>13841</v>
      </c>
      <c r="E23" s="21" t="s">
        <v>13840</v>
      </c>
      <c r="F23" s="16"/>
      <c r="G23" s="7"/>
      <c r="H23" s="7"/>
      <c r="I23" s="7" t="s">
        <v>34</v>
      </c>
      <c r="J23" s="7"/>
      <c r="K23" s="7"/>
      <c r="L23" s="16" t="s">
        <v>34</v>
      </c>
      <c r="M23" s="30" t="s">
        <v>34</v>
      </c>
      <c r="N23" s="29" t="s">
        <v>34</v>
      </c>
      <c r="O23" s="29" t="s">
        <v>34</v>
      </c>
      <c r="P23" s="29" t="s">
        <v>34</v>
      </c>
      <c r="Q23" s="29" t="s">
        <v>34</v>
      </c>
      <c r="R23" s="29" t="s">
        <v>34</v>
      </c>
      <c r="U23" s="32"/>
      <c r="V23" s="30"/>
      <c r="W23" s="30"/>
    </row>
    <row r="24" spans="1:23" ht="39" hidden="1" x14ac:dyDescent="0.35">
      <c r="A24" s="33">
        <v>23</v>
      </c>
      <c r="B24" s="21" t="s">
        <v>13842</v>
      </c>
      <c r="C24" s="29" t="s">
        <v>13843</v>
      </c>
      <c r="D24" s="29" t="s">
        <v>13843</v>
      </c>
      <c r="E24" s="21" t="s">
        <v>13842</v>
      </c>
      <c r="F24" s="16"/>
      <c r="G24" s="7"/>
      <c r="H24" s="7"/>
      <c r="I24" s="7" t="s">
        <v>34</v>
      </c>
      <c r="J24" s="7"/>
      <c r="K24" s="7"/>
      <c r="L24" s="16" t="s">
        <v>34</v>
      </c>
      <c r="M24" s="30" t="s">
        <v>34</v>
      </c>
      <c r="N24" s="29" t="s">
        <v>34</v>
      </c>
      <c r="O24" s="29" t="s">
        <v>34</v>
      </c>
      <c r="P24" s="29" t="s">
        <v>34</v>
      </c>
      <c r="Q24" s="29" t="s">
        <v>34</v>
      </c>
      <c r="R24" s="29" t="s">
        <v>34</v>
      </c>
      <c r="U24" s="32"/>
      <c r="V24" s="30"/>
      <c r="W24" s="30"/>
    </row>
    <row r="25" spans="1:23" ht="26" x14ac:dyDescent="0.35">
      <c r="A25" s="33">
        <v>24</v>
      </c>
      <c r="B25" s="18" t="s">
        <v>13844</v>
      </c>
      <c r="C25" s="35" t="s">
        <v>13845</v>
      </c>
      <c r="D25" s="35" t="s">
        <v>13845</v>
      </c>
      <c r="E25" s="18" t="s">
        <v>13844</v>
      </c>
      <c r="F25" s="46"/>
      <c r="G25" s="18"/>
      <c r="H25" s="18"/>
      <c r="I25" s="7" t="s">
        <v>34</v>
      </c>
      <c r="J25" s="18"/>
      <c r="K25" s="18"/>
      <c r="L25" s="20"/>
      <c r="M25" s="32"/>
      <c r="U25" s="32"/>
      <c r="V25" s="88"/>
      <c r="W25" s="88"/>
    </row>
    <row r="26" spans="1:23" ht="39" hidden="1" x14ac:dyDescent="0.35">
      <c r="A26" s="33">
        <v>25</v>
      </c>
      <c r="B26" s="21" t="s">
        <v>13846</v>
      </c>
      <c r="C26" s="29" t="s">
        <v>13847</v>
      </c>
      <c r="D26" s="29" t="s">
        <v>13847</v>
      </c>
      <c r="E26" s="21" t="s">
        <v>13846</v>
      </c>
      <c r="F26" s="16"/>
      <c r="G26" s="7"/>
      <c r="H26" s="7"/>
      <c r="I26" s="7" t="s">
        <v>34</v>
      </c>
      <c r="J26" s="7"/>
      <c r="K26" s="7"/>
      <c r="L26" s="16" t="s">
        <v>34</v>
      </c>
      <c r="M26" s="30" t="s">
        <v>34</v>
      </c>
      <c r="N26" s="29" t="s">
        <v>34</v>
      </c>
      <c r="O26" s="29" t="s">
        <v>34</v>
      </c>
      <c r="P26" s="29" t="s">
        <v>34</v>
      </c>
      <c r="Q26" s="29" t="s">
        <v>34</v>
      </c>
      <c r="R26" s="29" t="s">
        <v>34</v>
      </c>
      <c r="U26" s="32"/>
      <c r="V26" s="30"/>
      <c r="W26" s="30"/>
    </row>
    <row r="27" spans="1:23" ht="39" hidden="1" x14ac:dyDescent="0.35">
      <c r="A27" s="33">
        <v>26</v>
      </c>
      <c r="B27" s="21" t="s">
        <v>13848</v>
      </c>
      <c r="C27" s="29" t="s">
        <v>13849</v>
      </c>
      <c r="D27" s="29" t="s">
        <v>13849</v>
      </c>
      <c r="E27" s="21" t="s">
        <v>13848</v>
      </c>
      <c r="F27" s="16"/>
      <c r="G27" s="7"/>
      <c r="H27" s="7"/>
      <c r="I27" s="7" t="s">
        <v>34</v>
      </c>
      <c r="J27" s="7"/>
      <c r="K27" s="7"/>
      <c r="L27" s="16" t="s">
        <v>34</v>
      </c>
      <c r="M27" s="30" t="s">
        <v>34</v>
      </c>
      <c r="N27" s="29" t="s">
        <v>34</v>
      </c>
      <c r="O27" s="29" t="s">
        <v>34</v>
      </c>
      <c r="P27" s="29" t="s">
        <v>34</v>
      </c>
      <c r="Q27" s="29" t="s">
        <v>34</v>
      </c>
      <c r="R27" s="29" t="s">
        <v>34</v>
      </c>
      <c r="U27" s="32"/>
      <c r="V27" s="30"/>
      <c r="W27" s="30"/>
    </row>
    <row r="28" spans="1:23" ht="39" hidden="1" x14ac:dyDescent="0.35">
      <c r="A28" s="33">
        <v>27</v>
      </c>
      <c r="B28" s="21" t="s">
        <v>13850</v>
      </c>
      <c r="C28" s="29" t="s">
        <v>13851</v>
      </c>
      <c r="D28" s="29" t="s">
        <v>13851</v>
      </c>
      <c r="E28" s="21" t="s">
        <v>13850</v>
      </c>
      <c r="F28" s="16"/>
      <c r="G28" s="7"/>
      <c r="H28" s="7"/>
      <c r="I28" s="7" t="s">
        <v>34</v>
      </c>
      <c r="J28" s="7"/>
      <c r="K28" s="7"/>
      <c r="L28" s="16" t="s">
        <v>34</v>
      </c>
      <c r="M28" s="30" t="s">
        <v>34</v>
      </c>
      <c r="N28" s="29" t="s">
        <v>34</v>
      </c>
      <c r="O28" s="29" t="s">
        <v>34</v>
      </c>
      <c r="P28" s="29" t="s">
        <v>34</v>
      </c>
      <c r="Q28" s="29" t="s">
        <v>34</v>
      </c>
      <c r="R28" s="29" t="s">
        <v>34</v>
      </c>
      <c r="U28" s="32"/>
      <c r="V28" s="30"/>
      <c r="W28" s="30"/>
    </row>
    <row r="29" spans="1:23" ht="39" hidden="1" x14ac:dyDescent="0.35">
      <c r="A29" s="33">
        <v>28</v>
      </c>
      <c r="B29" s="21" t="s">
        <v>13852</v>
      </c>
      <c r="C29" s="29" t="s">
        <v>13853</v>
      </c>
      <c r="D29" s="29" t="s">
        <v>13853</v>
      </c>
      <c r="E29" s="21" t="s">
        <v>13852</v>
      </c>
      <c r="F29" s="16"/>
      <c r="G29" s="7"/>
      <c r="H29" s="7"/>
      <c r="I29" s="7" t="s">
        <v>34</v>
      </c>
      <c r="J29" s="7"/>
      <c r="K29" s="7"/>
      <c r="L29" s="16" t="s">
        <v>34</v>
      </c>
      <c r="M29" s="30" t="s">
        <v>34</v>
      </c>
      <c r="N29" s="29" t="s">
        <v>34</v>
      </c>
      <c r="O29" s="29" t="s">
        <v>34</v>
      </c>
      <c r="P29" s="29" t="s">
        <v>34</v>
      </c>
      <c r="Q29" s="29" t="s">
        <v>34</v>
      </c>
      <c r="R29" s="29" t="s">
        <v>34</v>
      </c>
      <c r="U29" s="32"/>
      <c r="V29" s="30"/>
      <c r="W29" s="30"/>
    </row>
    <row r="30" spans="1:23" x14ac:dyDescent="0.35">
      <c r="A30" s="33">
        <v>29</v>
      </c>
      <c r="B30" s="9" t="s">
        <v>13854</v>
      </c>
      <c r="C30" s="37" t="s">
        <v>13855</v>
      </c>
      <c r="D30" s="37" t="s">
        <v>13855</v>
      </c>
      <c r="E30" s="9" t="s">
        <v>13854</v>
      </c>
      <c r="F30" s="47"/>
      <c r="G30" s="9"/>
      <c r="H30" s="9"/>
      <c r="I30" s="7"/>
      <c r="J30" s="9"/>
      <c r="K30" s="9"/>
      <c r="L30" s="15"/>
      <c r="M30" s="32"/>
      <c r="U30" s="32"/>
      <c r="V30" s="88"/>
      <c r="W30" s="88"/>
    </row>
    <row r="31" spans="1:23" x14ac:dyDescent="0.35">
      <c r="A31" s="33">
        <v>30</v>
      </c>
      <c r="B31" s="18" t="s">
        <v>13856</v>
      </c>
      <c r="C31" s="35" t="s">
        <v>13857</v>
      </c>
      <c r="D31" s="35" t="s">
        <v>13857</v>
      </c>
      <c r="E31" s="18" t="s">
        <v>13856</v>
      </c>
      <c r="F31" s="46"/>
      <c r="G31" s="18"/>
      <c r="H31" s="18"/>
      <c r="I31" s="7" t="s">
        <v>34</v>
      </c>
      <c r="J31" s="18"/>
      <c r="K31" s="18"/>
      <c r="L31" s="20"/>
      <c r="M31" s="32"/>
      <c r="U31" s="32"/>
      <c r="V31" s="88"/>
      <c r="W31" s="88"/>
    </row>
    <row r="32" spans="1:23" ht="39" hidden="1" x14ac:dyDescent="0.35">
      <c r="A32" s="33">
        <v>31</v>
      </c>
      <c r="B32" s="21" t="s">
        <v>13858</v>
      </c>
      <c r="C32" s="29" t="s">
        <v>13859</v>
      </c>
      <c r="D32" s="29" t="s">
        <v>13859</v>
      </c>
      <c r="E32" s="21" t="s">
        <v>13858</v>
      </c>
      <c r="F32" s="16"/>
      <c r="G32" s="7"/>
      <c r="H32" s="7"/>
      <c r="I32" s="7" t="s">
        <v>34</v>
      </c>
      <c r="J32" s="7"/>
      <c r="K32" s="7"/>
      <c r="L32" s="16" t="s">
        <v>34</v>
      </c>
      <c r="M32" s="30" t="s">
        <v>34</v>
      </c>
      <c r="N32" s="29" t="s">
        <v>34</v>
      </c>
      <c r="O32" s="29" t="s">
        <v>34</v>
      </c>
      <c r="P32" s="29" t="s">
        <v>34</v>
      </c>
      <c r="Q32" s="29" t="s">
        <v>34</v>
      </c>
      <c r="R32" s="29" t="s">
        <v>34</v>
      </c>
      <c r="U32" s="32"/>
      <c r="V32" s="30"/>
      <c r="W32" s="30"/>
    </row>
    <row r="33" spans="1:23" ht="39" hidden="1" x14ac:dyDescent="0.35">
      <c r="A33" s="33">
        <v>32</v>
      </c>
      <c r="B33" s="21" t="s">
        <v>13860</v>
      </c>
      <c r="C33" s="29" t="s">
        <v>13861</v>
      </c>
      <c r="D33" s="29" t="s">
        <v>13861</v>
      </c>
      <c r="E33" s="21" t="s">
        <v>13860</v>
      </c>
      <c r="F33" s="16"/>
      <c r="G33" s="7"/>
      <c r="H33" s="7"/>
      <c r="I33" s="7" t="s">
        <v>34</v>
      </c>
      <c r="J33" s="7"/>
      <c r="K33" s="7"/>
      <c r="L33" s="16" t="s">
        <v>34</v>
      </c>
      <c r="M33" s="30" t="s">
        <v>34</v>
      </c>
      <c r="N33" s="29" t="s">
        <v>34</v>
      </c>
      <c r="O33" s="29" t="s">
        <v>34</v>
      </c>
      <c r="P33" s="29" t="s">
        <v>34</v>
      </c>
      <c r="Q33" s="29" t="s">
        <v>34</v>
      </c>
      <c r="R33" s="29" t="s">
        <v>34</v>
      </c>
      <c r="U33" s="32"/>
      <c r="V33" s="30"/>
      <c r="W33" s="30"/>
    </row>
    <row r="34" spans="1:23" ht="52" hidden="1" x14ac:dyDescent="0.35">
      <c r="A34" s="33">
        <v>33</v>
      </c>
      <c r="B34" s="21" t="s">
        <v>13862</v>
      </c>
      <c r="C34" s="29" t="s">
        <v>13863</v>
      </c>
      <c r="D34" s="29" t="s">
        <v>13863</v>
      </c>
      <c r="E34" s="21" t="s">
        <v>13862</v>
      </c>
      <c r="F34" s="16"/>
      <c r="G34" s="7"/>
      <c r="H34" s="7"/>
      <c r="I34" s="7" t="s">
        <v>34</v>
      </c>
      <c r="J34" s="7"/>
      <c r="K34" s="7"/>
      <c r="L34" s="16" t="s">
        <v>34</v>
      </c>
      <c r="M34" s="30" t="s">
        <v>34</v>
      </c>
      <c r="N34" s="29" t="s">
        <v>34</v>
      </c>
      <c r="O34" s="29" t="s">
        <v>34</v>
      </c>
      <c r="P34" s="29" t="s">
        <v>34</v>
      </c>
      <c r="Q34" s="29" t="s">
        <v>34</v>
      </c>
      <c r="R34" s="29" t="s">
        <v>34</v>
      </c>
      <c r="U34" s="32"/>
      <c r="V34" s="30"/>
      <c r="W34" s="30"/>
    </row>
    <row r="35" spans="1:23" ht="39" hidden="1" x14ac:dyDescent="0.35">
      <c r="A35" s="33">
        <v>34</v>
      </c>
      <c r="B35" s="21" t="s">
        <v>13864</v>
      </c>
      <c r="C35" s="29" t="s">
        <v>13865</v>
      </c>
      <c r="D35" s="29" t="s">
        <v>13865</v>
      </c>
      <c r="E35" s="21" t="s">
        <v>13864</v>
      </c>
      <c r="F35" s="16"/>
      <c r="G35" s="7"/>
      <c r="H35" s="7"/>
      <c r="I35" s="7" t="s">
        <v>34</v>
      </c>
      <c r="J35" s="7"/>
      <c r="K35" s="7"/>
      <c r="L35" s="16" t="s">
        <v>34</v>
      </c>
      <c r="M35" s="30" t="s">
        <v>34</v>
      </c>
      <c r="N35" s="29" t="s">
        <v>34</v>
      </c>
      <c r="O35" s="29" t="s">
        <v>34</v>
      </c>
      <c r="P35" s="29" t="s">
        <v>34</v>
      </c>
      <c r="Q35" s="29" t="s">
        <v>34</v>
      </c>
      <c r="R35" s="29" t="s">
        <v>34</v>
      </c>
      <c r="U35" s="32"/>
      <c r="V35" s="30"/>
      <c r="W35" s="30"/>
    </row>
    <row r="36" spans="1:23" x14ac:dyDescent="0.35">
      <c r="A36" s="33">
        <v>35</v>
      </c>
      <c r="B36" s="18" t="s">
        <v>13866</v>
      </c>
      <c r="C36" s="35" t="s">
        <v>13867</v>
      </c>
      <c r="D36" s="35" t="s">
        <v>13867</v>
      </c>
      <c r="E36" s="18" t="s">
        <v>13866</v>
      </c>
      <c r="F36" s="46"/>
      <c r="G36" s="18"/>
      <c r="H36" s="18"/>
      <c r="I36" s="7" t="s">
        <v>34</v>
      </c>
      <c r="J36" s="18"/>
      <c r="K36" s="18"/>
      <c r="L36" s="20"/>
      <c r="M36" s="32"/>
      <c r="U36" s="32"/>
      <c r="V36" s="88"/>
      <c r="W36" s="88"/>
    </row>
    <row r="37" spans="1:23" ht="52" hidden="1" x14ac:dyDescent="0.35">
      <c r="A37" s="33">
        <v>36</v>
      </c>
      <c r="B37" s="21" t="s">
        <v>13868</v>
      </c>
      <c r="C37" s="29" t="s">
        <v>13869</v>
      </c>
      <c r="D37" s="29" t="s">
        <v>13869</v>
      </c>
      <c r="E37" s="21" t="s">
        <v>13868</v>
      </c>
      <c r="F37" s="16"/>
      <c r="G37" s="7"/>
      <c r="H37" s="7"/>
      <c r="I37" s="7" t="s">
        <v>34</v>
      </c>
      <c r="J37" s="7"/>
      <c r="K37" s="7"/>
      <c r="L37" s="16" t="s">
        <v>34</v>
      </c>
      <c r="M37" s="30" t="s">
        <v>34</v>
      </c>
      <c r="N37" s="29" t="s">
        <v>34</v>
      </c>
      <c r="O37" s="29" t="s">
        <v>34</v>
      </c>
      <c r="P37" s="29" t="s">
        <v>34</v>
      </c>
      <c r="Q37" s="29" t="s">
        <v>34</v>
      </c>
      <c r="R37" s="29" t="s">
        <v>34</v>
      </c>
      <c r="U37" s="32"/>
      <c r="V37" s="30"/>
      <c r="W37" s="30"/>
    </row>
    <row r="38" spans="1:23" x14ac:dyDescent="0.35">
      <c r="A38" s="33">
        <v>37</v>
      </c>
      <c r="B38" s="18" t="s">
        <v>13870</v>
      </c>
      <c r="C38" s="35" t="s">
        <v>13871</v>
      </c>
      <c r="D38" s="35" t="s">
        <v>13871</v>
      </c>
      <c r="E38" s="18" t="s">
        <v>13870</v>
      </c>
      <c r="F38" s="46"/>
      <c r="G38" s="18"/>
      <c r="H38" s="18"/>
      <c r="I38" s="7" t="s">
        <v>34</v>
      </c>
      <c r="J38" s="18"/>
      <c r="K38" s="18"/>
      <c r="L38" s="20"/>
      <c r="M38" s="32"/>
      <c r="U38" s="32"/>
      <c r="V38" s="88"/>
      <c r="W38" s="88"/>
    </row>
    <row r="39" spans="1:23" ht="65" x14ac:dyDescent="0.35">
      <c r="A39" s="33">
        <v>38</v>
      </c>
      <c r="B39" s="21" t="s">
        <v>13872</v>
      </c>
      <c r="C39" s="29" t="s">
        <v>13873</v>
      </c>
      <c r="D39" s="29" t="s">
        <v>13873</v>
      </c>
      <c r="E39" s="21" t="s">
        <v>13872</v>
      </c>
      <c r="F39" s="45"/>
      <c r="G39" s="21"/>
      <c r="H39" s="21"/>
      <c r="I39" s="7" t="s">
        <v>34</v>
      </c>
      <c r="J39" s="21"/>
      <c r="K39" s="21"/>
      <c r="L39" s="16"/>
      <c r="M39" s="30" t="s">
        <v>34</v>
      </c>
      <c r="N39" s="29" t="s">
        <v>34</v>
      </c>
      <c r="O39" s="29" t="s">
        <v>34</v>
      </c>
      <c r="P39" s="29" t="s">
        <v>34</v>
      </c>
      <c r="Q39" s="29" t="s">
        <v>34</v>
      </c>
      <c r="R39" s="29" t="s">
        <v>34</v>
      </c>
      <c r="U39" s="32"/>
      <c r="V39" s="88"/>
      <c r="W39" s="88"/>
    </row>
    <row r="40" spans="1:23" x14ac:dyDescent="0.35">
      <c r="A40" s="33">
        <v>39</v>
      </c>
      <c r="B40" s="21" t="s">
        <v>13874</v>
      </c>
      <c r="C40" s="29" t="s">
        <v>13875</v>
      </c>
      <c r="D40" s="29" t="s">
        <v>13875</v>
      </c>
      <c r="E40" s="21" t="s">
        <v>13874</v>
      </c>
      <c r="F40" s="45"/>
      <c r="G40" s="21"/>
      <c r="H40" s="21"/>
      <c r="I40" s="7" t="s">
        <v>34</v>
      </c>
      <c r="J40" s="21"/>
      <c r="K40" s="21"/>
      <c r="L40" s="16"/>
      <c r="M40" s="30" t="s">
        <v>34</v>
      </c>
      <c r="N40" s="29" t="s">
        <v>34</v>
      </c>
      <c r="O40" s="29" t="s">
        <v>34</v>
      </c>
      <c r="P40" s="29" t="s">
        <v>34</v>
      </c>
      <c r="Q40" s="29" t="s">
        <v>34</v>
      </c>
      <c r="U40" s="32"/>
      <c r="V40" s="88"/>
      <c r="W40" s="88"/>
    </row>
    <row r="41" spans="1:23" ht="26" x14ac:dyDescent="0.35">
      <c r="A41" s="33">
        <v>40</v>
      </c>
      <c r="B41" s="21" t="s">
        <v>13876</v>
      </c>
      <c r="C41" s="29" t="s">
        <v>13877</v>
      </c>
      <c r="D41" s="29" t="s">
        <v>13877</v>
      </c>
      <c r="E41" s="21" t="s">
        <v>13876</v>
      </c>
      <c r="F41" s="45"/>
      <c r="G41" s="21"/>
      <c r="H41" s="21"/>
      <c r="I41" s="7" t="s">
        <v>34</v>
      </c>
      <c r="J41" s="21"/>
      <c r="K41" s="21"/>
      <c r="L41" s="16"/>
      <c r="M41" s="30" t="s">
        <v>34</v>
      </c>
      <c r="N41" s="29" t="s">
        <v>34</v>
      </c>
      <c r="O41" s="29" t="s">
        <v>34</v>
      </c>
      <c r="P41" s="29" t="s">
        <v>34</v>
      </c>
      <c r="Q41" s="29" t="s">
        <v>34</v>
      </c>
      <c r="U41" s="32"/>
      <c r="V41" s="88"/>
      <c r="W41" s="88"/>
    </row>
    <row r="42" spans="1:23" x14ac:dyDescent="0.35">
      <c r="A42" s="33">
        <v>41</v>
      </c>
      <c r="B42" s="9" t="s">
        <v>13878</v>
      </c>
      <c r="C42" s="37" t="s">
        <v>13879</v>
      </c>
      <c r="D42" s="37" t="s">
        <v>13879</v>
      </c>
      <c r="E42" s="9" t="s">
        <v>13878</v>
      </c>
      <c r="F42" s="47"/>
      <c r="G42" s="9"/>
      <c r="H42" s="9"/>
      <c r="I42" s="7"/>
      <c r="J42" s="9"/>
      <c r="K42" s="9"/>
      <c r="L42" s="15"/>
      <c r="M42" s="32"/>
      <c r="U42" s="32"/>
      <c r="V42" s="88"/>
      <c r="W42" s="88"/>
    </row>
    <row r="43" spans="1:23" ht="26" x14ac:dyDescent="0.35">
      <c r="A43" s="33">
        <v>42</v>
      </c>
      <c r="B43" s="18" t="s">
        <v>13880</v>
      </c>
      <c r="C43" s="35" t="s">
        <v>13881</v>
      </c>
      <c r="D43" s="35" t="s">
        <v>13881</v>
      </c>
      <c r="E43" s="18" t="s">
        <v>13880</v>
      </c>
      <c r="F43" s="46"/>
      <c r="G43" s="18"/>
      <c r="H43" s="18"/>
      <c r="I43" s="7" t="s">
        <v>34</v>
      </c>
      <c r="J43" s="18"/>
      <c r="K43" s="18"/>
      <c r="L43" s="20"/>
      <c r="M43" s="32"/>
      <c r="U43" s="32"/>
      <c r="V43" s="88"/>
      <c r="W43" s="88"/>
    </row>
    <row r="44" spans="1:23" ht="65" hidden="1" x14ac:dyDescent="0.35">
      <c r="A44" s="33">
        <v>43</v>
      </c>
      <c r="B44" s="21" t="s">
        <v>13882</v>
      </c>
      <c r="C44" s="29" t="s">
        <v>13883</v>
      </c>
      <c r="D44" s="29" t="s">
        <v>13883</v>
      </c>
      <c r="E44" s="21" t="s">
        <v>13882</v>
      </c>
      <c r="F44" s="16"/>
      <c r="G44" s="7"/>
      <c r="H44" s="7"/>
      <c r="I44" s="7" t="s">
        <v>34</v>
      </c>
      <c r="J44" s="7"/>
      <c r="K44" s="7"/>
      <c r="L44" s="16" t="s">
        <v>34</v>
      </c>
      <c r="M44" s="30" t="s">
        <v>34</v>
      </c>
      <c r="N44" s="29" t="s">
        <v>34</v>
      </c>
      <c r="O44" s="29" t="s">
        <v>34</v>
      </c>
      <c r="P44" s="29" t="s">
        <v>34</v>
      </c>
      <c r="Q44" s="29" t="s">
        <v>34</v>
      </c>
      <c r="R44" s="29" t="s">
        <v>34</v>
      </c>
      <c r="U44" s="32"/>
      <c r="V44" s="30"/>
      <c r="W44" s="30"/>
    </row>
    <row r="45" spans="1:23" ht="26" hidden="1" x14ac:dyDescent="0.35">
      <c r="A45" s="33">
        <v>44</v>
      </c>
      <c r="B45" s="21" t="s">
        <v>13884</v>
      </c>
      <c r="C45" s="29" t="s">
        <v>13885</v>
      </c>
      <c r="D45" s="29" t="s">
        <v>13885</v>
      </c>
      <c r="E45" s="21" t="s">
        <v>13884</v>
      </c>
      <c r="F45" s="16"/>
      <c r="G45" s="7"/>
      <c r="H45" s="7"/>
      <c r="I45" s="7" t="s">
        <v>34</v>
      </c>
      <c r="J45" s="7"/>
      <c r="K45" s="7"/>
      <c r="L45" s="16" t="s">
        <v>34</v>
      </c>
      <c r="M45" s="30" t="s">
        <v>34</v>
      </c>
      <c r="N45" s="29" t="s">
        <v>34</v>
      </c>
      <c r="O45" s="29" t="s">
        <v>34</v>
      </c>
      <c r="P45" s="29" t="s">
        <v>34</v>
      </c>
      <c r="Q45" s="29" t="s">
        <v>34</v>
      </c>
      <c r="R45" s="29" t="s">
        <v>34</v>
      </c>
      <c r="U45" s="32"/>
      <c r="V45" s="30"/>
      <c r="W45" s="30"/>
    </row>
    <row r="46" spans="1:23" ht="39" hidden="1" x14ac:dyDescent="0.35">
      <c r="A46" s="33">
        <v>45</v>
      </c>
      <c r="B46" s="21" t="s">
        <v>13886</v>
      </c>
      <c r="C46" s="29" t="s">
        <v>13887</v>
      </c>
      <c r="D46" s="29" t="s">
        <v>13887</v>
      </c>
      <c r="E46" s="21" t="s">
        <v>13886</v>
      </c>
      <c r="F46" s="16"/>
      <c r="G46" s="7"/>
      <c r="H46" s="7"/>
      <c r="I46" s="7" t="s">
        <v>34</v>
      </c>
      <c r="J46" s="7"/>
      <c r="K46" s="7"/>
      <c r="L46" s="16" t="s">
        <v>34</v>
      </c>
      <c r="M46" s="30" t="s">
        <v>34</v>
      </c>
      <c r="N46" s="29" t="s">
        <v>34</v>
      </c>
      <c r="O46" s="29" t="s">
        <v>34</v>
      </c>
      <c r="P46" s="29" t="s">
        <v>34</v>
      </c>
      <c r="Q46" s="29" t="s">
        <v>34</v>
      </c>
      <c r="R46" s="29" t="s">
        <v>34</v>
      </c>
      <c r="U46" s="32"/>
      <c r="V46" s="30"/>
      <c r="W46" s="30"/>
    </row>
    <row r="47" spans="1:23" ht="26" hidden="1" x14ac:dyDescent="0.35">
      <c r="A47" s="33">
        <v>46</v>
      </c>
      <c r="B47" s="21" t="s">
        <v>13888</v>
      </c>
      <c r="C47" s="29" t="s">
        <v>13889</v>
      </c>
      <c r="D47" s="29" t="s">
        <v>13889</v>
      </c>
      <c r="E47" s="21" t="s">
        <v>13888</v>
      </c>
      <c r="F47" s="16"/>
      <c r="G47" s="7"/>
      <c r="H47" s="7"/>
      <c r="I47" s="7" t="s">
        <v>34</v>
      </c>
      <c r="J47" s="7"/>
      <c r="K47" s="7"/>
      <c r="L47" s="16" t="s">
        <v>34</v>
      </c>
      <c r="M47" s="30" t="s">
        <v>34</v>
      </c>
      <c r="N47" s="29" t="s">
        <v>34</v>
      </c>
      <c r="O47" s="29" t="s">
        <v>34</v>
      </c>
      <c r="P47" s="29" t="s">
        <v>34</v>
      </c>
      <c r="Q47" s="29" t="s">
        <v>34</v>
      </c>
      <c r="R47" s="29" t="s">
        <v>34</v>
      </c>
      <c r="U47" s="32"/>
      <c r="V47" s="30"/>
      <c r="W47" s="30"/>
    </row>
    <row r="48" spans="1:23" x14ac:dyDescent="0.35">
      <c r="A48" s="33">
        <v>47</v>
      </c>
      <c r="B48" s="18" t="s">
        <v>13890</v>
      </c>
      <c r="C48" s="35" t="s">
        <v>13891</v>
      </c>
      <c r="D48" s="35" t="s">
        <v>13891</v>
      </c>
      <c r="E48" s="18" t="s">
        <v>13890</v>
      </c>
      <c r="F48" s="46"/>
      <c r="G48" s="18"/>
      <c r="H48" s="18"/>
      <c r="I48" s="7" t="s">
        <v>34</v>
      </c>
      <c r="J48" s="18"/>
      <c r="K48" s="18"/>
      <c r="L48" s="20"/>
      <c r="M48" s="32"/>
      <c r="U48" s="32"/>
      <c r="V48" s="88"/>
      <c r="W48" s="88"/>
    </row>
    <row r="49" spans="1:23" ht="39" hidden="1" x14ac:dyDescent="0.35">
      <c r="A49" s="33">
        <v>48</v>
      </c>
      <c r="B49" s="21" t="s">
        <v>13892</v>
      </c>
      <c r="C49" s="29" t="s">
        <v>13893</v>
      </c>
      <c r="D49" s="29" t="s">
        <v>13893</v>
      </c>
      <c r="E49" s="21" t="s">
        <v>13892</v>
      </c>
      <c r="F49" s="16"/>
      <c r="G49" s="7"/>
      <c r="H49" s="7"/>
      <c r="I49" s="7" t="s">
        <v>34</v>
      </c>
      <c r="J49" s="7"/>
      <c r="K49" s="7"/>
      <c r="L49" s="16" t="s">
        <v>34</v>
      </c>
      <c r="M49" s="30" t="s">
        <v>34</v>
      </c>
      <c r="N49" s="29" t="s">
        <v>34</v>
      </c>
      <c r="O49" s="29" t="s">
        <v>34</v>
      </c>
      <c r="P49" s="29" t="s">
        <v>34</v>
      </c>
      <c r="Q49" s="29" t="s">
        <v>34</v>
      </c>
      <c r="R49" s="29" t="s">
        <v>34</v>
      </c>
      <c r="U49" s="32"/>
      <c r="V49" s="30"/>
      <c r="W49" s="30"/>
    </row>
    <row r="50" spans="1:23" x14ac:dyDescent="0.35">
      <c r="A50" s="33">
        <v>49</v>
      </c>
      <c r="B50" s="18" t="s">
        <v>13894</v>
      </c>
      <c r="C50" s="35" t="s">
        <v>13895</v>
      </c>
      <c r="D50" s="35" t="s">
        <v>13895</v>
      </c>
      <c r="E50" s="18" t="s">
        <v>13894</v>
      </c>
      <c r="F50" s="46"/>
      <c r="G50" s="18"/>
      <c r="H50" s="18"/>
      <c r="I50" s="7" t="s">
        <v>34</v>
      </c>
      <c r="J50" s="18"/>
      <c r="K50" s="18"/>
      <c r="L50" s="20"/>
      <c r="M50" s="32"/>
      <c r="U50" s="32"/>
      <c r="V50" s="88"/>
      <c r="W50" s="88"/>
    </row>
    <row r="51" spans="1:23" ht="39" hidden="1" x14ac:dyDescent="0.35">
      <c r="A51" s="33">
        <v>50</v>
      </c>
      <c r="B51" s="21" t="s">
        <v>13896</v>
      </c>
      <c r="C51" s="29" t="s">
        <v>13897</v>
      </c>
      <c r="D51" s="29" t="s">
        <v>13897</v>
      </c>
      <c r="E51" s="21" t="s">
        <v>13896</v>
      </c>
      <c r="F51" s="16"/>
      <c r="G51" s="7"/>
      <c r="H51" s="7"/>
      <c r="I51" s="7" t="s">
        <v>34</v>
      </c>
      <c r="J51" s="7"/>
      <c r="K51" s="7"/>
      <c r="L51" s="16" t="s">
        <v>34</v>
      </c>
      <c r="M51" s="30" t="s">
        <v>34</v>
      </c>
      <c r="N51" s="29" t="s">
        <v>34</v>
      </c>
      <c r="O51" s="29" t="s">
        <v>34</v>
      </c>
      <c r="P51" s="29" t="s">
        <v>34</v>
      </c>
      <c r="Q51" s="29" t="s">
        <v>34</v>
      </c>
      <c r="R51" s="29" t="s">
        <v>34</v>
      </c>
      <c r="U51" s="32"/>
      <c r="V51" s="30"/>
      <c r="W51" s="30"/>
    </row>
    <row r="52" spans="1:23" x14ac:dyDescent="0.35">
      <c r="A52" s="33">
        <v>51</v>
      </c>
      <c r="B52" s="18" t="s">
        <v>13898</v>
      </c>
      <c r="C52" s="35" t="s">
        <v>13899</v>
      </c>
      <c r="D52" s="35" t="s">
        <v>13899</v>
      </c>
      <c r="E52" s="18" t="s">
        <v>13898</v>
      </c>
      <c r="F52" s="46"/>
      <c r="G52" s="18"/>
      <c r="H52" s="18"/>
      <c r="I52" s="7" t="s">
        <v>34</v>
      </c>
      <c r="J52" s="18"/>
      <c r="K52" s="18"/>
      <c r="L52" s="20"/>
      <c r="M52" s="32"/>
      <c r="U52" s="32"/>
      <c r="V52" s="88"/>
      <c r="W52" s="88"/>
    </row>
    <row r="53" spans="1:23" ht="26" x14ac:dyDescent="0.35">
      <c r="A53" s="33">
        <v>52</v>
      </c>
      <c r="B53" s="21" t="s">
        <v>13900</v>
      </c>
      <c r="C53" s="29" t="s">
        <v>13901</v>
      </c>
      <c r="D53" s="29" t="s">
        <v>13901</v>
      </c>
      <c r="E53" s="21" t="s">
        <v>13900</v>
      </c>
      <c r="F53" s="45"/>
      <c r="G53" s="21"/>
      <c r="H53" s="21"/>
      <c r="I53" s="7" t="s">
        <v>34</v>
      </c>
      <c r="J53" s="21"/>
      <c r="K53" s="21"/>
      <c r="L53" s="16"/>
      <c r="M53" s="30" t="s">
        <v>34</v>
      </c>
      <c r="N53" s="29" t="s">
        <v>34</v>
      </c>
      <c r="O53" s="29" t="s">
        <v>34</v>
      </c>
      <c r="P53" s="29" t="s">
        <v>34</v>
      </c>
      <c r="Q53" s="29" t="s">
        <v>34</v>
      </c>
      <c r="R53" s="29" t="s">
        <v>34</v>
      </c>
      <c r="U53" s="32"/>
      <c r="V53" s="88"/>
      <c r="W53" s="88"/>
    </row>
    <row r="54" spans="1:23" ht="26" x14ac:dyDescent="0.35">
      <c r="A54" s="33">
        <v>53</v>
      </c>
      <c r="B54" s="21" t="s">
        <v>13902</v>
      </c>
      <c r="C54" s="29" t="s">
        <v>13903</v>
      </c>
      <c r="D54" s="29" t="s">
        <v>13903</v>
      </c>
      <c r="E54" s="21" t="s">
        <v>13902</v>
      </c>
      <c r="F54" s="45"/>
      <c r="G54" s="21"/>
      <c r="H54" s="21"/>
      <c r="I54" s="7" t="s">
        <v>34</v>
      </c>
      <c r="J54" s="21"/>
      <c r="K54" s="21"/>
      <c r="L54" s="16"/>
      <c r="M54" s="30" t="s">
        <v>34</v>
      </c>
      <c r="N54" s="29" t="s">
        <v>34</v>
      </c>
      <c r="O54" s="29" t="s">
        <v>34</v>
      </c>
      <c r="P54" s="29" t="s">
        <v>34</v>
      </c>
      <c r="Q54" s="29" t="s">
        <v>34</v>
      </c>
      <c r="R54" s="29" t="s">
        <v>34</v>
      </c>
      <c r="U54" s="32"/>
      <c r="V54" s="88"/>
      <c r="W54" s="88"/>
    </row>
    <row r="55" spans="1:23" x14ac:dyDescent="0.35">
      <c r="A55" s="33">
        <v>54</v>
      </c>
      <c r="B55" s="18" t="s">
        <v>13904</v>
      </c>
      <c r="C55" s="35" t="s">
        <v>13905</v>
      </c>
      <c r="D55" s="35" t="s">
        <v>13905</v>
      </c>
      <c r="E55" s="18" t="s">
        <v>13904</v>
      </c>
      <c r="F55" s="46"/>
      <c r="G55" s="18"/>
      <c r="H55" s="18"/>
      <c r="I55" s="7" t="s">
        <v>34</v>
      </c>
      <c r="J55" s="18"/>
      <c r="K55" s="18"/>
      <c r="L55" s="20"/>
      <c r="M55" s="32"/>
      <c r="U55" s="32"/>
      <c r="V55" s="88"/>
      <c r="W55" s="88"/>
    </row>
    <row r="56" spans="1:23" ht="52" hidden="1" x14ac:dyDescent="0.35">
      <c r="A56" s="33">
        <v>55</v>
      </c>
      <c r="B56" s="21" t="s">
        <v>13906</v>
      </c>
      <c r="C56" s="29" t="s">
        <v>13907</v>
      </c>
      <c r="D56" s="29" t="s">
        <v>13907</v>
      </c>
      <c r="E56" s="21" t="s">
        <v>13906</v>
      </c>
      <c r="F56" s="16"/>
      <c r="G56" s="7"/>
      <c r="H56" s="7"/>
      <c r="I56" s="7" t="s">
        <v>34</v>
      </c>
      <c r="J56" s="7"/>
      <c r="K56" s="7"/>
      <c r="L56" s="16" t="s">
        <v>34</v>
      </c>
      <c r="M56" s="30" t="s">
        <v>34</v>
      </c>
      <c r="N56" s="29" t="s">
        <v>34</v>
      </c>
      <c r="O56" s="29" t="s">
        <v>34</v>
      </c>
      <c r="P56" s="29" t="s">
        <v>34</v>
      </c>
      <c r="Q56" s="29" t="s">
        <v>34</v>
      </c>
      <c r="R56" s="29" t="s">
        <v>34</v>
      </c>
      <c r="U56" s="32"/>
      <c r="V56" s="30"/>
      <c r="W56" s="30"/>
    </row>
    <row r="57" spans="1:23" x14ac:dyDescent="0.35">
      <c r="A57" s="33">
        <v>56</v>
      </c>
      <c r="B57" s="18" t="s">
        <v>13908</v>
      </c>
      <c r="C57" s="35" t="s">
        <v>13909</v>
      </c>
      <c r="D57" s="35" t="s">
        <v>13909</v>
      </c>
      <c r="E57" s="18" t="s">
        <v>13908</v>
      </c>
      <c r="F57" s="46"/>
      <c r="G57" s="18"/>
      <c r="H57" s="18"/>
      <c r="I57" s="7" t="s">
        <v>34</v>
      </c>
      <c r="J57" s="18"/>
      <c r="K57" s="18"/>
      <c r="L57" s="20"/>
      <c r="M57" s="32"/>
      <c r="U57" s="32"/>
      <c r="V57" s="88"/>
      <c r="W57" s="88"/>
    </row>
    <row r="58" spans="1:23" ht="39" hidden="1" x14ac:dyDescent="0.35">
      <c r="A58" s="33">
        <v>57</v>
      </c>
      <c r="B58" s="21" t="s">
        <v>13910</v>
      </c>
      <c r="C58" s="29" t="s">
        <v>13911</v>
      </c>
      <c r="D58" s="29" t="s">
        <v>13911</v>
      </c>
      <c r="E58" s="21" t="s">
        <v>13910</v>
      </c>
      <c r="F58" s="16"/>
      <c r="G58" s="7"/>
      <c r="H58" s="7"/>
      <c r="I58" s="7" t="s">
        <v>34</v>
      </c>
      <c r="J58" s="7"/>
      <c r="K58" s="7"/>
      <c r="L58" s="16" t="s">
        <v>34</v>
      </c>
      <c r="M58" s="30" t="s">
        <v>34</v>
      </c>
      <c r="N58" s="29" t="s">
        <v>34</v>
      </c>
      <c r="O58" s="29" t="s">
        <v>34</v>
      </c>
      <c r="P58" s="29" t="s">
        <v>34</v>
      </c>
      <c r="Q58" s="29" t="s">
        <v>34</v>
      </c>
      <c r="R58" s="29" t="s">
        <v>34</v>
      </c>
      <c r="U58" s="32"/>
      <c r="V58" s="30"/>
      <c r="W58" s="30"/>
    </row>
    <row r="59" spans="1:23" ht="39" x14ac:dyDescent="0.35">
      <c r="A59" s="33">
        <v>58</v>
      </c>
      <c r="B59" s="21" t="s">
        <v>13912</v>
      </c>
      <c r="C59" s="29" t="s">
        <v>13913</v>
      </c>
      <c r="D59" s="29" t="s">
        <v>13913</v>
      </c>
      <c r="E59" s="21" t="s">
        <v>13912</v>
      </c>
      <c r="F59" s="45"/>
      <c r="G59" s="21"/>
      <c r="H59" s="21"/>
      <c r="I59" s="7" t="s">
        <v>34</v>
      </c>
      <c r="J59" s="21"/>
      <c r="K59" s="21"/>
      <c r="L59" s="16"/>
      <c r="M59" s="30" t="s">
        <v>34</v>
      </c>
      <c r="N59" s="29" t="s">
        <v>34</v>
      </c>
      <c r="O59" s="29" t="s">
        <v>34</v>
      </c>
      <c r="P59" s="29" t="s">
        <v>34</v>
      </c>
      <c r="Q59" s="29" t="s">
        <v>34</v>
      </c>
      <c r="R59" s="29" t="s">
        <v>34</v>
      </c>
      <c r="U59" s="32"/>
      <c r="V59" s="88"/>
      <c r="W59" s="88"/>
    </row>
    <row r="60" spans="1:23" ht="52" x14ac:dyDescent="0.35">
      <c r="A60" s="33">
        <v>59</v>
      </c>
      <c r="B60" s="21" t="s">
        <v>13914</v>
      </c>
      <c r="C60" s="29" t="s">
        <v>13915</v>
      </c>
      <c r="D60" s="29" t="s">
        <v>13915</v>
      </c>
      <c r="E60" s="21" t="s">
        <v>13914</v>
      </c>
      <c r="F60" s="45"/>
      <c r="G60" s="21"/>
      <c r="H60" s="21"/>
      <c r="I60" s="7" t="s">
        <v>34</v>
      </c>
      <c r="J60" s="21"/>
      <c r="K60" s="21"/>
      <c r="L60" s="16"/>
      <c r="M60" s="30" t="s">
        <v>34</v>
      </c>
      <c r="N60" s="29" t="s">
        <v>34</v>
      </c>
      <c r="O60" s="29" t="s">
        <v>34</v>
      </c>
      <c r="P60" s="29" t="s">
        <v>34</v>
      </c>
      <c r="Q60" s="29" t="s">
        <v>34</v>
      </c>
      <c r="R60" s="29" t="s">
        <v>34</v>
      </c>
      <c r="U60" s="32"/>
      <c r="V60" s="88"/>
      <c r="W60" s="88"/>
    </row>
    <row r="61" spans="1:23" ht="39" x14ac:dyDescent="0.35">
      <c r="A61" s="33">
        <v>60</v>
      </c>
      <c r="B61" s="21" t="s">
        <v>13916</v>
      </c>
      <c r="C61" s="29" t="s">
        <v>13917</v>
      </c>
      <c r="D61" s="29" t="s">
        <v>13917</v>
      </c>
      <c r="E61" s="21" t="s">
        <v>13916</v>
      </c>
      <c r="F61" s="45"/>
      <c r="G61" s="21"/>
      <c r="H61" s="21"/>
      <c r="I61" s="7" t="s">
        <v>34</v>
      </c>
      <c r="J61" s="21"/>
      <c r="K61" s="21"/>
      <c r="L61" s="16"/>
      <c r="M61" s="30" t="s">
        <v>34</v>
      </c>
      <c r="N61" s="29" t="s">
        <v>34</v>
      </c>
      <c r="O61" s="29" t="s">
        <v>34</v>
      </c>
      <c r="P61" s="29" t="s">
        <v>34</v>
      </c>
      <c r="Q61" s="29" t="s">
        <v>34</v>
      </c>
      <c r="R61" s="29" t="s">
        <v>34</v>
      </c>
      <c r="U61" s="32"/>
      <c r="V61" s="88"/>
      <c r="W61" s="88"/>
    </row>
    <row r="62" spans="1:23" ht="39" hidden="1" x14ac:dyDescent="0.35">
      <c r="A62" s="33">
        <v>61</v>
      </c>
      <c r="B62" s="21" t="s">
        <v>13918</v>
      </c>
      <c r="C62" s="29" t="s">
        <v>13919</v>
      </c>
      <c r="D62" s="29" t="s">
        <v>13919</v>
      </c>
      <c r="E62" s="21" t="s">
        <v>13918</v>
      </c>
      <c r="F62" s="16"/>
      <c r="G62" s="7"/>
      <c r="H62" s="7"/>
      <c r="I62" s="7" t="s">
        <v>34</v>
      </c>
      <c r="J62" s="7"/>
      <c r="K62" s="7"/>
      <c r="L62" s="16" t="s">
        <v>34</v>
      </c>
      <c r="M62" s="30" t="s">
        <v>34</v>
      </c>
      <c r="N62" s="29" t="s">
        <v>34</v>
      </c>
      <c r="O62" s="29" t="s">
        <v>34</v>
      </c>
      <c r="P62" s="29" t="s">
        <v>34</v>
      </c>
      <c r="Q62" s="29" t="s">
        <v>34</v>
      </c>
      <c r="R62" s="29" t="s">
        <v>34</v>
      </c>
      <c r="U62" s="32"/>
      <c r="V62" s="30"/>
      <c r="W62" s="30"/>
    </row>
    <row r="63" spans="1:23" ht="39" x14ac:dyDescent="0.35">
      <c r="A63" s="33">
        <v>62</v>
      </c>
      <c r="B63" s="21" t="s">
        <v>13920</v>
      </c>
      <c r="C63" s="29" t="s">
        <v>13921</v>
      </c>
      <c r="D63" s="29" t="s">
        <v>13921</v>
      </c>
      <c r="E63" s="21" t="s">
        <v>13920</v>
      </c>
      <c r="F63" s="45"/>
      <c r="G63" s="21"/>
      <c r="H63" s="21"/>
      <c r="I63" s="7" t="s">
        <v>34</v>
      </c>
      <c r="J63" s="21"/>
      <c r="K63" s="21"/>
      <c r="L63" s="16"/>
      <c r="M63" s="30" t="s">
        <v>34</v>
      </c>
      <c r="N63" s="29" t="s">
        <v>34</v>
      </c>
      <c r="O63" s="29" t="s">
        <v>34</v>
      </c>
      <c r="P63" s="29" t="s">
        <v>34</v>
      </c>
      <c r="Q63" s="29" t="s">
        <v>34</v>
      </c>
      <c r="R63" s="29" t="s">
        <v>34</v>
      </c>
      <c r="U63" s="32"/>
      <c r="V63" s="61" t="s">
        <v>13922</v>
      </c>
      <c r="W63" s="88">
        <v>6</v>
      </c>
    </row>
    <row r="64" spans="1:23" x14ac:dyDescent="0.35">
      <c r="A64" s="33">
        <v>63</v>
      </c>
      <c r="B64" s="9" t="s">
        <v>13923</v>
      </c>
      <c r="C64" s="37" t="s">
        <v>13924</v>
      </c>
      <c r="D64" s="37" t="s">
        <v>13924</v>
      </c>
      <c r="E64" s="9" t="s">
        <v>13923</v>
      </c>
      <c r="F64" s="47"/>
      <c r="G64" s="9"/>
      <c r="H64" s="9"/>
      <c r="I64" s="7"/>
      <c r="J64" s="9"/>
      <c r="K64" s="9"/>
      <c r="L64" s="15"/>
      <c r="M64" s="32"/>
      <c r="U64" s="32"/>
      <c r="V64" s="88"/>
      <c r="W64" s="88"/>
    </row>
    <row r="65" spans="1:23" x14ac:dyDescent="0.35">
      <c r="A65" s="33">
        <v>64</v>
      </c>
      <c r="B65" s="9" t="s">
        <v>13925</v>
      </c>
      <c r="C65" s="37" t="s">
        <v>13926</v>
      </c>
      <c r="D65" s="37" t="s">
        <v>13926</v>
      </c>
      <c r="E65" s="9" t="s">
        <v>13925</v>
      </c>
      <c r="F65" s="47"/>
      <c r="G65" s="9"/>
      <c r="H65" s="9"/>
      <c r="I65" s="7"/>
      <c r="J65" s="9"/>
      <c r="K65" s="9"/>
      <c r="L65" s="15"/>
      <c r="M65" s="32"/>
      <c r="U65" s="32"/>
      <c r="V65" s="88"/>
      <c r="W65" s="88"/>
    </row>
    <row r="66" spans="1:23" x14ac:dyDescent="0.35">
      <c r="A66" s="33">
        <v>65</v>
      </c>
      <c r="B66" s="18" t="s">
        <v>13927</v>
      </c>
      <c r="C66" s="35" t="s">
        <v>13928</v>
      </c>
      <c r="D66" s="35" t="s">
        <v>13928</v>
      </c>
      <c r="E66" s="18" t="s">
        <v>13927</v>
      </c>
      <c r="F66" s="46"/>
      <c r="G66" s="18"/>
      <c r="H66" s="18"/>
      <c r="I66" s="7" t="s">
        <v>34</v>
      </c>
      <c r="J66" s="18"/>
      <c r="K66" s="18"/>
      <c r="L66" s="20"/>
      <c r="M66" s="32"/>
      <c r="U66" s="32"/>
      <c r="V66" s="88"/>
      <c r="W66" s="88"/>
    </row>
    <row r="67" spans="1:23" hidden="1" x14ac:dyDescent="0.35">
      <c r="A67" s="33">
        <v>66</v>
      </c>
      <c r="B67" s="21" t="s">
        <v>13929</v>
      </c>
      <c r="C67" s="29" t="s">
        <v>13930</v>
      </c>
      <c r="D67" s="29" t="s">
        <v>13930</v>
      </c>
      <c r="E67" s="21" t="s">
        <v>13929</v>
      </c>
      <c r="F67" s="16"/>
      <c r="G67" s="7"/>
      <c r="H67" s="7"/>
      <c r="I67" s="7" t="s">
        <v>34</v>
      </c>
      <c r="J67" s="7"/>
      <c r="K67" s="7"/>
      <c r="L67" s="16" t="s">
        <v>34</v>
      </c>
      <c r="M67" s="30" t="s">
        <v>34</v>
      </c>
      <c r="N67" s="29" t="s">
        <v>34</v>
      </c>
      <c r="O67" s="29" t="s">
        <v>34</v>
      </c>
      <c r="P67" s="29" t="s">
        <v>34</v>
      </c>
      <c r="Q67" s="29" t="s">
        <v>34</v>
      </c>
      <c r="R67" s="29" t="s">
        <v>34</v>
      </c>
      <c r="U67" s="32"/>
      <c r="V67" s="30"/>
      <c r="W67" s="30"/>
    </row>
    <row r="68" spans="1:23" ht="26" x14ac:dyDescent="0.35">
      <c r="A68" s="33">
        <v>67</v>
      </c>
      <c r="B68" s="21" t="s">
        <v>13931</v>
      </c>
      <c r="C68" s="29" t="s">
        <v>13932</v>
      </c>
      <c r="D68" s="29" t="s">
        <v>13932</v>
      </c>
      <c r="E68" s="21" t="s">
        <v>13931</v>
      </c>
      <c r="F68" s="45"/>
      <c r="G68" s="21"/>
      <c r="H68" s="21"/>
      <c r="I68" s="7" t="s">
        <v>34</v>
      </c>
      <c r="J68" s="21"/>
      <c r="K68" s="21"/>
      <c r="L68" s="16"/>
      <c r="M68" s="30" t="s">
        <v>34</v>
      </c>
      <c r="N68" s="29" t="s">
        <v>34</v>
      </c>
      <c r="O68" s="29" t="s">
        <v>34</v>
      </c>
      <c r="P68" s="29" t="s">
        <v>34</v>
      </c>
      <c r="Q68" s="29" t="s">
        <v>34</v>
      </c>
      <c r="R68" s="29" t="s">
        <v>34</v>
      </c>
      <c r="U68" s="32"/>
      <c r="V68" s="88"/>
      <c r="W68" s="88"/>
    </row>
    <row r="69" spans="1:23" x14ac:dyDescent="0.35">
      <c r="A69" s="33">
        <v>68</v>
      </c>
      <c r="B69" s="18" t="s">
        <v>13933</v>
      </c>
      <c r="C69" s="35" t="s">
        <v>13934</v>
      </c>
      <c r="D69" s="35" t="s">
        <v>13934</v>
      </c>
      <c r="E69" s="18" t="s">
        <v>13933</v>
      </c>
      <c r="F69" s="46"/>
      <c r="G69" s="18"/>
      <c r="H69" s="18"/>
      <c r="I69" s="7" t="s">
        <v>34</v>
      </c>
      <c r="J69" s="18"/>
      <c r="K69" s="18"/>
      <c r="L69" s="20"/>
      <c r="M69" s="32"/>
      <c r="U69" s="32"/>
      <c r="V69" s="88"/>
      <c r="W69" s="88"/>
    </row>
    <row r="70" spans="1:23" ht="26" x14ac:dyDescent="0.35">
      <c r="A70" s="33">
        <v>69</v>
      </c>
      <c r="B70" s="21" t="s">
        <v>13935</v>
      </c>
      <c r="C70" s="29" t="s">
        <v>13936</v>
      </c>
      <c r="D70" s="29" t="s">
        <v>13936</v>
      </c>
      <c r="E70" s="21" t="s">
        <v>13935</v>
      </c>
      <c r="F70" s="45"/>
      <c r="G70" s="21"/>
      <c r="H70" s="21"/>
      <c r="I70" s="7" t="s">
        <v>34</v>
      </c>
      <c r="J70" s="21"/>
      <c r="K70" s="21"/>
      <c r="L70" s="16"/>
      <c r="M70" s="30" t="s">
        <v>34</v>
      </c>
      <c r="N70" s="29" t="s">
        <v>34</v>
      </c>
      <c r="O70" s="29" t="s">
        <v>34</v>
      </c>
      <c r="P70" s="29" t="s">
        <v>34</v>
      </c>
      <c r="Q70" s="29" t="s">
        <v>34</v>
      </c>
      <c r="R70" s="29" t="s">
        <v>34</v>
      </c>
      <c r="S70" s="29" t="s">
        <v>34</v>
      </c>
      <c r="U70" s="30">
        <v>1</v>
      </c>
      <c r="V70" s="88"/>
      <c r="W70" s="88"/>
    </row>
    <row r="71" spans="1:23" ht="26" x14ac:dyDescent="0.35">
      <c r="A71" s="33">
        <v>70</v>
      </c>
      <c r="B71" s="21" t="s">
        <v>13937</v>
      </c>
      <c r="C71" s="29" t="s">
        <v>13938</v>
      </c>
      <c r="D71" s="29" t="s">
        <v>13938</v>
      </c>
      <c r="E71" s="21" t="s">
        <v>13937</v>
      </c>
      <c r="F71" s="45"/>
      <c r="G71" s="21"/>
      <c r="H71" s="21"/>
      <c r="I71" s="7" t="s">
        <v>34</v>
      </c>
      <c r="J71" s="21"/>
      <c r="K71" s="21"/>
      <c r="L71" s="16"/>
      <c r="M71" s="30" t="s">
        <v>34</v>
      </c>
      <c r="N71" s="29" t="s">
        <v>34</v>
      </c>
      <c r="O71" s="29" t="s">
        <v>34</v>
      </c>
      <c r="P71" s="29" t="s">
        <v>34</v>
      </c>
      <c r="Q71" s="29" t="s">
        <v>34</v>
      </c>
      <c r="R71" s="29" t="s">
        <v>34</v>
      </c>
      <c r="S71" s="29" t="s">
        <v>34</v>
      </c>
      <c r="U71" s="30">
        <v>1</v>
      </c>
      <c r="V71" s="88"/>
      <c r="W71" s="88"/>
    </row>
    <row r="72" spans="1:23" ht="39" x14ac:dyDescent="0.35">
      <c r="A72" s="33">
        <v>71</v>
      </c>
      <c r="B72" s="21" t="s">
        <v>13939</v>
      </c>
      <c r="C72" s="29" t="s">
        <v>13940</v>
      </c>
      <c r="D72" s="29" t="s">
        <v>13940</v>
      </c>
      <c r="E72" s="21" t="s">
        <v>13939</v>
      </c>
      <c r="F72" s="45"/>
      <c r="G72" s="21"/>
      <c r="H72" s="21"/>
      <c r="I72" s="7" t="s">
        <v>34</v>
      </c>
      <c r="J72" s="21"/>
      <c r="K72" s="21"/>
      <c r="L72" s="16"/>
      <c r="M72" s="30" t="s">
        <v>34</v>
      </c>
      <c r="N72" s="29" t="s">
        <v>34</v>
      </c>
      <c r="O72" s="29" t="s">
        <v>34</v>
      </c>
      <c r="P72" s="29" t="s">
        <v>34</v>
      </c>
      <c r="Q72" s="29" t="s">
        <v>34</v>
      </c>
      <c r="R72" s="29" t="s">
        <v>34</v>
      </c>
      <c r="U72" s="32"/>
      <c r="V72" s="88"/>
      <c r="W72" s="88"/>
    </row>
    <row r="73" spans="1:23" x14ac:dyDescent="0.35">
      <c r="A73" s="33">
        <v>72</v>
      </c>
      <c r="B73" s="18" t="s">
        <v>13941</v>
      </c>
      <c r="C73" s="35" t="s">
        <v>13942</v>
      </c>
      <c r="D73" s="35" t="s">
        <v>13942</v>
      </c>
      <c r="E73" s="18" t="s">
        <v>13941</v>
      </c>
      <c r="F73" s="46"/>
      <c r="G73" s="18"/>
      <c r="H73" s="18"/>
      <c r="I73" s="7" t="s">
        <v>34</v>
      </c>
      <c r="J73" s="18"/>
      <c r="K73" s="18"/>
      <c r="L73" s="20"/>
      <c r="M73" s="32"/>
      <c r="U73" s="32"/>
      <c r="V73" s="88"/>
      <c r="W73" s="88"/>
    </row>
    <row r="74" spans="1:23" ht="91" x14ac:dyDescent="0.35">
      <c r="A74" s="33">
        <v>73</v>
      </c>
      <c r="B74" s="21" t="s">
        <v>13943</v>
      </c>
      <c r="C74" s="29" t="s">
        <v>13944</v>
      </c>
      <c r="D74" s="29" t="s">
        <v>13944</v>
      </c>
      <c r="E74" s="21" t="s">
        <v>13943</v>
      </c>
      <c r="F74" s="45"/>
      <c r="G74" s="21"/>
      <c r="H74" s="21"/>
      <c r="I74" s="7" t="s">
        <v>34</v>
      </c>
      <c r="J74" s="21"/>
      <c r="K74" s="21"/>
      <c r="L74" s="16"/>
      <c r="M74" s="30" t="s">
        <v>34</v>
      </c>
      <c r="N74" s="29" t="s">
        <v>34</v>
      </c>
      <c r="O74" s="29" t="s">
        <v>34</v>
      </c>
      <c r="P74" s="29" t="s">
        <v>34</v>
      </c>
      <c r="Q74" s="29" t="s">
        <v>34</v>
      </c>
      <c r="R74" s="29" t="s">
        <v>34</v>
      </c>
      <c r="S74" s="29" t="s">
        <v>34</v>
      </c>
      <c r="U74" s="30">
        <v>2</v>
      </c>
      <c r="V74" s="91" t="s">
        <v>13945</v>
      </c>
      <c r="W74" s="88">
        <v>6</v>
      </c>
    </row>
    <row r="75" spans="1:23" x14ac:dyDescent="0.35">
      <c r="A75" s="33">
        <v>74</v>
      </c>
      <c r="B75" s="18" t="s">
        <v>13946</v>
      </c>
      <c r="C75" s="35" t="s">
        <v>13947</v>
      </c>
      <c r="D75" s="35" t="s">
        <v>13947</v>
      </c>
      <c r="E75" s="18" t="s">
        <v>13946</v>
      </c>
      <c r="F75" s="46"/>
      <c r="G75" s="18"/>
      <c r="H75" s="18"/>
      <c r="I75" s="7" t="s">
        <v>34</v>
      </c>
      <c r="J75" s="18"/>
      <c r="K75" s="18"/>
      <c r="L75" s="20"/>
      <c r="M75" s="32"/>
      <c r="U75" s="32"/>
      <c r="V75" s="88"/>
      <c r="W75" s="88"/>
    </row>
    <row r="76" spans="1:23" ht="26" hidden="1" x14ac:dyDescent="0.35">
      <c r="A76" s="33">
        <v>75</v>
      </c>
      <c r="B76" s="21" t="s">
        <v>13948</v>
      </c>
      <c r="C76" s="29" t="s">
        <v>13949</v>
      </c>
      <c r="D76" s="29" t="s">
        <v>13949</v>
      </c>
      <c r="E76" s="21" t="s">
        <v>13948</v>
      </c>
      <c r="F76" s="16"/>
      <c r="G76" s="7"/>
      <c r="H76" s="7"/>
      <c r="I76" s="7" t="s">
        <v>34</v>
      </c>
      <c r="J76" s="7"/>
      <c r="K76" s="7"/>
      <c r="L76" s="16" t="s">
        <v>34</v>
      </c>
      <c r="M76" s="30" t="s">
        <v>34</v>
      </c>
      <c r="N76" s="29" t="s">
        <v>34</v>
      </c>
      <c r="O76" s="29" t="s">
        <v>34</v>
      </c>
      <c r="P76" s="29" t="s">
        <v>34</v>
      </c>
      <c r="Q76" s="29" t="s">
        <v>34</v>
      </c>
      <c r="R76" s="29" t="s">
        <v>34</v>
      </c>
      <c r="U76" s="32"/>
      <c r="V76" s="30"/>
      <c r="W76" s="30"/>
    </row>
    <row r="77" spans="1:23" hidden="1" x14ac:dyDescent="0.35">
      <c r="A77" s="33">
        <v>76</v>
      </c>
      <c r="B77" s="21" t="s">
        <v>13950</v>
      </c>
      <c r="C77" s="29" t="s">
        <v>13951</v>
      </c>
      <c r="D77" s="29" t="s">
        <v>13951</v>
      </c>
      <c r="E77" s="21" t="s">
        <v>13950</v>
      </c>
      <c r="F77" s="16"/>
      <c r="G77" s="7"/>
      <c r="H77" s="7"/>
      <c r="I77" s="7" t="s">
        <v>34</v>
      </c>
      <c r="J77" s="7"/>
      <c r="K77" s="7"/>
      <c r="L77" s="16" t="s">
        <v>34</v>
      </c>
      <c r="M77" s="30" t="s">
        <v>34</v>
      </c>
      <c r="N77" s="29" t="s">
        <v>34</v>
      </c>
      <c r="O77" s="29" t="s">
        <v>34</v>
      </c>
      <c r="P77" s="29" t="s">
        <v>34</v>
      </c>
      <c r="Q77" s="29" t="s">
        <v>34</v>
      </c>
      <c r="R77" s="29" t="s">
        <v>34</v>
      </c>
      <c r="U77" s="32"/>
      <c r="V77" s="30"/>
      <c r="W77" s="30"/>
    </row>
    <row r="78" spans="1:23" ht="91" x14ac:dyDescent="0.35">
      <c r="A78" s="33">
        <v>77</v>
      </c>
      <c r="B78" s="21" t="s">
        <v>13952</v>
      </c>
      <c r="C78" s="29" t="s">
        <v>13953</v>
      </c>
      <c r="D78" s="29" t="s">
        <v>13953</v>
      </c>
      <c r="E78" s="21" t="s">
        <v>13952</v>
      </c>
      <c r="F78" s="45"/>
      <c r="G78" s="21"/>
      <c r="H78" s="21"/>
      <c r="I78" s="7" t="s">
        <v>34</v>
      </c>
      <c r="J78" s="21"/>
      <c r="K78" s="21"/>
      <c r="L78" s="16"/>
      <c r="M78" s="30" t="s">
        <v>34</v>
      </c>
      <c r="N78" s="29" t="s">
        <v>34</v>
      </c>
      <c r="O78" s="29" t="s">
        <v>34</v>
      </c>
      <c r="P78" s="29" t="s">
        <v>34</v>
      </c>
      <c r="Q78" s="29" t="s">
        <v>34</v>
      </c>
      <c r="R78" s="29" t="s">
        <v>34</v>
      </c>
      <c r="U78" s="32"/>
      <c r="V78" s="61" t="s">
        <v>13954</v>
      </c>
      <c r="W78" s="88">
        <v>6</v>
      </c>
    </row>
    <row r="79" spans="1:23" ht="26" x14ac:dyDescent="0.35">
      <c r="A79" s="33">
        <v>78</v>
      </c>
      <c r="B79" s="9" t="s">
        <v>13955</v>
      </c>
      <c r="C79" s="37" t="s">
        <v>13956</v>
      </c>
      <c r="D79" s="37" t="s">
        <v>13956</v>
      </c>
      <c r="E79" s="9" t="s">
        <v>13955</v>
      </c>
      <c r="F79" s="47"/>
      <c r="G79" s="9"/>
      <c r="H79" s="9"/>
      <c r="I79" s="7"/>
      <c r="J79" s="9"/>
      <c r="K79" s="9"/>
      <c r="L79" s="15"/>
      <c r="M79" s="32"/>
      <c r="U79" s="32"/>
      <c r="V79" s="88"/>
      <c r="W79" s="88"/>
    </row>
    <row r="80" spans="1:23" x14ac:dyDescent="0.35">
      <c r="A80" s="33">
        <v>79</v>
      </c>
      <c r="B80" s="18" t="s">
        <v>13927</v>
      </c>
      <c r="C80" s="35" t="s">
        <v>13957</v>
      </c>
      <c r="D80" s="35" t="s">
        <v>13957</v>
      </c>
      <c r="E80" s="18" t="s">
        <v>13927</v>
      </c>
      <c r="F80" s="46"/>
      <c r="G80" s="18"/>
      <c r="H80" s="18"/>
      <c r="I80" s="7" t="s">
        <v>34</v>
      </c>
      <c r="J80" s="18"/>
      <c r="K80" s="18"/>
      <c r="L80" s="20"/>
      <c r="M80" s="32"/>
      <c r="U80" s="32"/>
      <c r="V80" s="88"/>
      <c r="W80" s="88"/>
    </row>
    <row r="81" spans="1:23" ht="26" hidden="1" x14ac:dyDescent="0.35">
      <c r="A81" s="33">
        <v>80</v>
      </c>
      <c r="B81" s="21" t="s">
        <v>13958</v>
      </c>
      <c r="C81" s="29" t="s">
        <v>13959</v>
      </c>
      <c r="D81" s="29" t="s">
        <v>13959</v>
      </c>
      <c r="E81" s="21" t="s">
        <v>13958</v>
      </c>
      <c r="F81" s="16"/>
      <c r="G81" s="7"/>
      <c r="H81" s="7"/>
      <c r="I81" s="7" t="s">
        <v>34</v>
      </c>
      <c r="J81" s="7"/>
      <c r="K81" s="7"/>
      <c r="L81" s="16" t="s">
        <v>34</v>
      </c>
      <c r="M81" s="30" t="s">
        <v>34</v>
      </c>
      <c r="N81" s="29" t="s">
        <v>34</v>
      </c>
      <c r="O81" s="29" t="s">
        <v>34</v>
      </c>
      <c r="P81" s="29" t="s">
        <v>34</v>
      </c>
      <c r="Q81" s="29" t="s">
        <v>34</v>
      </c>
      <c r="R81" s="29" t="s">
        <v>34</v>
      </c>
      <c r="S81" s="29" t="s">
        <v>34</v>
      </c>
      <c r="U81" s="30">
        <v>2</v>
      </c>
      <c r="V81" s="30"/>
      <c r="W81" s="30"/>
    </row>
    <row r="82" spans="1:23" ht="26" hidden="1" x14ac:dyDescent="0.35">
      <c r="A82" s="33">
        <v>81</v>
      </c>
      <c r="B82" s="21" t="s">
        <v>13960</v>
      </c>
      <c r="C82" s="29" t="s">
        <v>13961</v>
      </c>
      <c r="D82" s="29" t="s">
        <v>13961</v>
      </c>
      <c r="E82" s="21" t="s">
        <v>13960</v>
      </c>
      <c r="F82" s="16"/>
      <c r="G82" s="7"/>
      <c r="H82" s="7"/>
      <c r="I82" s="7" t="s">
        <v>34</v>
      </c>
      <c r="J82" s="7"/>
      <c r="K82" s="7"/>
      <c r="L82" s="16" t="s">
        <v>34</v>
      </c>
      <c r="M82" s="30" t="s">
        <v>34</v>
      </c>
      <c r="N82" s="29" t="s">
        <v>34</v>
      </c>
      <c r="O82" s="29" t="s">
        <v>34</v>
      </c>
      <c r="P82" s="29" t="s">
        <v>34</v>
      </c>
      <c r="Q82" s="29" t="s">
        <v>34</v>
      </c>
      <c r="R82" s="29" t="s">
        <v>34</v>
      </c>
      <c r="S82" s="29" t="s">
        <v>34</v>
      </c>
      <c r="U82" s="30">
        <v>2</v>
      </c>
      <c r="V82" s="30"/>
      <c r="W82" s="30"/>
    </row>
    <row r="83" spans="1:23" hidden="1" x14ac:dyDescent="0.35">
      <c r="A83" s="33">
        <v>82</v>
      </c>
      <c r="B83" s="21" t="s">
        <v>13962</v>
      </c>
      <c r="C83" s="29" t="s">
        <v>13963</v>
      </c>
      <c r="D83" s="29" t="s">
        <v>13963</v>
      </c>
      <c r="E83" s="21" t="s">
        <v>13962</v>
      </c>
      <c r="F83" s="16"/>
      <c r="G83" s="7"/>
      <c r="H83" s="7"/>
      <c r="I83" s="7" t="s">
        <v>34</v>
      </c>
      <c r="J83" s="7"/>
      <c r="K83" s="7"/>
      <c r="L83" s="16" t="s">
        <v>34</v>
      </c>
      <c r="M83" s="30" t="s">
        <v>34</v>
      </c>
      <c r="N83" s="29" t="s">
        <v>34</v>
      </c>
      <c r="O83" s="29" t="s">
        <v>34</v>
      </c>
      <c r="P83" s="29" t="s">
        <v>34</v>
      </c>
      <c r="Q83" s="29" t="s">
        <v>34</v>
      </c>
      <c r="R83" s="29" t="s">
        <v>34</v>
      </c>
      <c r="S83" s="29" t="s">
        <v>34</v>
      </c>
      <c r="U83" s="30">
        <v>2</v>
      </c>
      <c r="V83" s="30"/>
      <c r="W83" s="30"/>
    </row>
    <row r="84" spans="1:23" ht="26" hidden="1" x14ac:dyDescent="0.35">
      <c r="A84" s="33">
        <v>83</v>
      </c>
      <c r="B84" s="21" t="s">
        <v>13964</v>
      </c>
      <c r="C84" s="29" t="s">
        <v>13965</v>
      </c>
      <c r="D84" s="29" t="s">
        <v>13965</v>
      </c>
      <c r="E84" s="21" t="s">
        <v>13964</v>
      </c>
      <c r="F84" s="16"/>
      <c r="G84" s="7"/>
      <c r="H84" s="7"/>
      <c r="I84" s="7" t="s">
        <v>34</v>
      </c>
      <c r="J84" s="7"/>
      <c r="K84" s="7"/>
      <c r="L84" s="16" t="s">
        <v>34</v>
      </c>
      <c r="M84" s="30" t="s">
        <v>34</v>
      </c>
      <c r="N84" s="29" t="s">
        <v>34</v>
      </c>
      <c r="O84" s="29" t="s">
        <v>34</v>
      </c>
      <c r="P84" s="29" t="s">
        <v>34</v>
      </c>
      <c r="Q84" s="29" t="s">
        <v>34</v>
      </c>
      <c r="R84" s="29" t="s">
        <v>34</v>
      </c>
      <c r="S84" s="29" t="s">
        <v>34</v>
      </c>
      <c r="U84" s="30">
        <v>2</v>
      </c>
      <c r="V84" s="30"/>
      <c r="W84" s="30"/>
    </row>
    <row r="85" spans="1:23" ht="26" x14ac:dyDescent="0.35">
      <c r="A85" s="33">
        <v>84</v>
      </c>
      <c r="B85" s="21" t="s">
        <v>13966</v>
      </c>
      <c r="C85" s="29" t="s">
        <v>13967</v>
      </c>
      <c r="D85" s="29" t="s">
        <v>13967</v>
      </c>
      <c r="E85" s="21" t="s">
        <v>13966</v>
      </c>
      <c r="F85" s="45"/>
      <c r="G85" s="21"/>
      <c r="H85" s="21"/>
      <c r="I85" s="7" t="s">
        <v>34</v>
      </c>
      <c r="J85" s="21"/>
      <c r="K85" s="21"/>
      <c r="L85" s="16"/>
      <c r="M85" s="30" t="s">
        <v>34</v>
      </c>
      <c r="N85" s="29" t="s">
        <v>34</v>
      </c>
      <c r="O85" s="29" t="s">
        <v>34</v>
      </c>
      <c r="P85" s="29" t="s">
        <v>34</v>
      </c>
      <c r="Q85" s="29" t="s">
        <v>34</v>
      </c>
      <c r="R85" s="29" t="s">
        <v>34</v>
      </c>
      <c r="S85" s="29" t="s">
        <v>34</v>
      </c>
      <c r="T85" s="29">
        <v>2</v>
      </c>
      <c r="U85" s="32"/>
      <c r="V85" s="88"/>
      <c r="W85" s="88"/>
    </row>
    <row r="86" spans="1:23" ht="39" x14ac:dyDescent="0.35">
      <c r="A86" s="33">
        <v>85</v>
      </c>
      <c r="B86" s="21" t="s">
        <v>13968</v>
      </c>
      <c r="C86" s="29" t="s">
        <v>13969</v>
      </c>
      <c r="D86" s="29" t="s">
        <v>13969</v>
      </c>
      <c r="E86" s="21" t="s">
        <v>13968</v>
      </c>
      <c r="F86" s="45"/>
      <c r="G86" s="21"/>
      <c r="H86" s="21"/>
      <c r="I86" s="7" t="s">
        <v>34</v>
      </c>
      <c r="J86" s="21"/>
      <c r="K86" s="21"/>
      <c r="L86" s="16"/>
      <c r="M86" s="30" t="s">
        <v>34</v>
      </c>
      <c r="N86" s="29" t="s">
        <v>34</v>
      </c>
      <c r="O86" s="29" t="s">
        <v>34</v>
      </c>
      <c r="P86" s="29" t="s">
        <v>34</v>
      </c>
      <c r="Q86" s="29" t="s">
        <v>34</v>
      </c>
      <c r="R86" s="29" t="s">
        <v>34</v>
      </c>
      <c r="S86" s="29" t="s">
        <v>34</v>
      </c>
      <c r="T86" s="29">
        <v>2</v>
      </c>
      <c r="U86" s="32"/>
      <c r="V86" s="61" t="s">
        <v>13970</v>
      </c>
      <c r="W86" s="88">
        <v>6</v>
      </c>
    </row>
    <row r="87" spans="1:23" ht="39" x14ac:dyDescent="0.35">
      <c r="A87" s="33">
        <v>86</v>
      </c>
      <c r="B87" s="21" t="s">
        <v>13971</v>
      </c>
      <c r="C87" s="29" t="s">
        <v>13972</v>
      </c>
      <c r="D87" s="29" t="s">
        <v>13972</v>
      </c>
      <c r="E87" s="21" t="s">
        <v>13971</v>
      </c>
      <c r="F87" s="45"/>
      <c r="G87" s="21"/>
      <c r="H87" s="21"/>
      <c r="I87" s="7" t="s">
        <v>34</v>
      </c>
      <c r="J87" s="21"/>
      <c r="K87" s="21"/>
      <c r="L87" s="16"/>
      <c r="M87" s="30" t="s">
        <v>34</v>
      </c>
      <c r="N87" s="29" t="s">
        <v>34</v>
      </c>
      <c r="O87" s="29" t="s">
        <v>34</v>
      </c>
      <c r="P87" s="29" t="s">
        <v>34</v>
      </c>
      <c r="Q87" s="29" t="s">
        <v>34</v>
      </c>
      <c r="R87" s="29" t="s">
        <v>34</v>
      </c>
      <c r="S87" s="29" t="s">
        <v>34</v>
      </c>
      <c r="T87" s="29">
        <v>2</v>
      </c>
      <c r="U87" s="32"/>
      <c r="V87" s="61" t="s">
        <v>13973</v>
      </c>
      <c r="W87" s="88">
        <v>6</v>
      </c>
    </row>
    <row r="88" spans="1:23" ht="26" hidden="1" x14ac:dyDescent="0.35">
      <c r="A88" s="33">
        <v>87</v>
      </c>
      <c r="B88" s="21" t="s">
        <v>13974</v>
      </c>
      <c r="C88" s="29" t="s">
        <v>13975</v>
      </c>
      <c r="D88" s="29" t="s">
        <v>13975</v>
      </c>
      <c r="E88" s="21" t="s">
        <v>13974</v>
      </c>
      <c r="F88" s="16"/>
      <c r="G88" s="7"/>
      <c r="H88" s="7"/>
      <c r="I88" s="7" t="s">
        <v>34</v>
      </c>
      <c r="J88" s="7"/>
      <c r="K88" s="7"/>
      <c r="L88" s="16" t="s">
        <v>34</v>
      </c>
      <c r="M88" s="30" t="s">
        <v>34</v>
      </c>
      <c r="N88" s="29" t="s">
        <v>34</v>
      </c>
      <c r="O88" s="29" t="s">
        <v>34</v>
      </c>
      <c r="P88" s="29" t="s">
        <v>34</v>
      </c>
      <c r="Q88" s="29" t="s">
        <v>34</v>
      </c>
      <c r="R88" s="29" t="s">
        <v>34</v>
      </c>
      <c r="S88" s="29" t="s">
        <v>34</v>
      </c>
      <c r="U88" s="30">
        <v>2</v>
      </c>
      <c r="V88" s="30"/>
      <c r="W88" s="30"/>
    </row>
    <row r="89" spans="1:23" ht="26" hidden="1" x14ac:dyDescent="0.35">
      <c r="A89" s="33">
        <v>88</v>
      </c>
      <c r="B89" s="21" t="s">
        <v>13976</v>
      </c>
      <c r="C89" s="29" t="s">
        <v>13977</v>
      </c>
      <c r="D89" s="29" t="s">
        <v>13977</v>
      </c>
      <c r="E89" s="21" t="s">
        <v>13976</v>
      </c>
      <c r="F89" s="16"/>
      <c r="G89" s="7"/>
      <c r="H89" s="7"/>
      <c r="I89" s="7" t="s">
        <v>34</v>
      </c>
      <c r="J89" s="7"/>
      <c r="K89" s="7"/>
      <c r="L89" s="16" t="s">
        <v>34</v>
      </c>
      <c r="M89" s="30" t="s">
        <v>34</v>
      </c>
      <c r="N89" s="29" t="s">
        <v>34</v>
      </c>
      <c r="O89" s="29" t="s">
        <v>34</v>
      </c>
      <c r="P89" s="29" t="s">
        <v>34</v>
      </c>
      <c r="Q89" s="29" t="s">
        <v>34</v>
      </c>
      <c r="R89" s="29" t="s">
        <v>34</v>
      </c>
      <c r="S89" s="29" t="s">
        <v>34</v>
      </c>
      <c r="U89" s="32"/>
      <c r="V89" s="30"/>
      <c r="W89" s="30"/>
    </row>
    <row r="90" spans="1:23" x14ac:dyDescent="0.35">
      <c r="A90" s="33">
        <v>89</v>
      </c>
      <c r="B90" s="21" t="s">
        <v>13978</v>
      </c>
      <c r="C90" s="29" t="s">
        <v>13979</v>
      </c>
      <c r="D90" s="29" t="s">
        <v>13979</v>
      </c>
      <c r="E90" s="21" t="s">
        <v>13978</v>
      </c>
      <c r="F90" s="45"/>
      <c r="G90" s="21"/>
      <c r="H90" s="21"/>
      <c r="I90" s="7" t="s">
        <v>34</v>
      </c>
      <c r="J90" s="21"/>
      <c r="K90" s="21"/>
      <c r="L90" s="16"/>
      <c r="M90" s="30" t="s">
        <v>34</v>
      </c>
      <c r="N90" s="29" t="s">
        <v>34</v>
      </c>
      <c r="O90" s="29" t="s">
        <v>34</v>
      </c>
      <c r="P90" s="29" t="s">
        <v>34</v>
      </c>
      <c r="Q90" s="29" t="s">
        <v>34</v>
      </c>
      <c r="R90" s="29" t="s">
        <v>34</v>
      </c>
      <c r="S90" s="29" t="s">
        <v>34</v>
      </c>
      <c r="T90" s="29">
        <v>2</v>
      </c>
      <c r="U90" s="32"/>
      <c r="V90" s="88"/>
      <c r="W90" s="88"/>
    </row>
    <row r="91" spans="1:23" x14ac:dyDescent="0.35">
      <c r="A91" s="33">
        <v>90</v>
      </c>
      <c r="B91" s="21" t="s">
        <v>13980</v>
      </c>
      <c r="C91" s="29" t="s">
        <v>13981</v>
      </c>
      <c r="D91" s="29" t="s">
        <v>13981</v>
      </c>
      <c r="E91" s="21" t="s">
        <v>13980</v>
      </c>
      <c r="F91" s="45"/>
      <c r="G91" s="21"/>
      <c r="H91" s="21"/>
      <c r="I91" s="7" t="s">
        <v>34</v>
      </c>
      <c r="J91" s="21"/>
      <c r="K91" s="21"/>
      <c r="L91" s="16"/>
      <c r="M91" s="30" t="s">
        <v>34</v>
      </c>
      <c r="N91" s="29" t="s">
        <v>34</v>
      </c>
      <c r="O91" s="29" t="s">
        <v>34</v>
      </c>
      <c r="P91" s="29" t="s">
        <v>34</v>
      </c>
      <c r="Q91" s="29" t="s">
        <v>34</v>
      </c>
      <c r="R91" s="29" t="s">
        <v>34</v>
      </c>
      <c r="S91" s="29" t="s">
        <v>34</v>
      </c>
      <c r="T91" s="29">
        <v>2</v>
      </c>
      <c r="U91" s="32"/>
      <c r="V91" s="88"/>
      <c r="W91" s="88"/>
    </row>
    <row r="92" spans="1:23" ht="26" hidden="1" x14ac:dyDescent="0.35">
      <c r="A92" s="33">
        <v>91</v>
      </c>
      <c r="B92" s="21" t="s">
        <v>13982</v>
      </c>
      <c r="C92" s="29" t="s">
        <v>13983</v>
      </c>
      <c r="D92" s="29" t="s">
        <v>13983</v>
      </c>
      <c r="E92" s="21" t="s">
        <v>13982</v>
      </c>
      <c r="F92" s="16"/>
      <c r="G92" s="7"/>
      <c r="H92" s="7"/>
      <c r="I92" s="7" t="s">
        <v>34</v>
      </c>
      <c r="J92" s="7"/>
      <c r="K92" s="7"/>
      <c r="L92" s="16" t="s">
        <v>34</v>
      </c>
      <c r="M92" s="30" t="s">
        <v>34</v>
      </c>
      <c r="N92" s="29" t="s">
        <v>34</v>
      </c>
      <c r="O92" s="29" t="s">
        <v>34</v>
      </c>
      <c r="P92" s="29" t="s">
        <v>34</v>
      </c>
      <c r="Q92" s="29" t="s">
        <v>34</v>
      </c>
      <c r="R92" s="29" t="s">
        <v>34</v>
      </c>
      <c r="S92" s="29" t="s">
        <v>34</v>
      </c>
      <c r="U92" s="90">
        <v>2</v>
      </c>
      <c r="V92" s="30"/>
      <c r="W92" s="30"/>
    </row>
    <row r="93" spans="1:23" ht="26" hidden="1" x14ac:dyDescent="0.35">
      <c r="A93" s="33">
        <v>92</v>
      </c>
      <c r="B93" s="21" t="s">
        <v>13984</v>
      </c>
      <c r="C93" s="29" t="s">
        <v>13985</v>
      </c>
      <c r="D93" s="29" t="s">
        <v>13985</v>
      </c>
      <c r="E93" s="21" t="s">
        <v>13984</v>
      </c>
      <c r="F93" s="16"/>
      <c r="G93" s="7"/>
      <c r="H93" s="7"/>
      <c r="I93" s="7" t="s">
        <v>34</v>
      </c>
      <c r="J93" s="7"/>
      <c r="K93" s="7"/>
      <c r="L93" s="16" t="s">
        <v>34</v>
      </c>
      <c r="M93" s="30" t="s">
        <v>34</v>
      </c>
      <c r="N93" s="29" t="s">
        <v>34</v>
      </c>
      <c r="O93" s="29" t="s">
        <v>34</v>
      </c>
      <c r="P93" s="29" t="s">
        <v>34</v>
      </c>
      <c r="Q93" s="29" t="s">
        <v>34</v>
      </c>
      <c r="R93" s="29" t="s">
        <v>34</v>
      </c>
      <c r="S93" s="29" t="s">
        <v>34</v>
      </c>
      <c r="U93" s="90">
        <v>2</v>
      </c>
      <c r="V93" s="30"/>
      <c r="W93" s="30"/>
    </row>
    <row r="94" spans="1:23" ht="26" hidden="1" x14ac:dyDescent="0.35">
      <c r="A94" s="33">
        <v>93</v>
      </c>
      <c r="B94" s="21" t="s">
        <v>13986</v>
      </c>
      <c r="C94" s="29" t="s">
        <v>13987</v>
      </c>
      <c r="D94" s="29" t="s">
        <v>13987</v>
      </c>
      <c r="E94" s="21" t="s">
        <v>13986</v>
      </c>
      <c r="F94" s="16"/>
      <c r="G94" s="7"/>
      <c r="H94" s="7"/>
      <c r="I94" s="7" t="s">
        <v>34</v>
      </c>
      <c r="J94" s="7"/>
      <c r="K94" s="7"/>
      <c r="L94" s="16" t="s">
        <v>34</v>
      </c>
      <c r="M94" s="30" t="s">
        <v>34</v>
      </c>
      <c r="N94" s="29" t="s">
        <v>34</v>
      </c>
      <c r="O94" s="29" t="s">
        <v>34</v>
      </c>
      <c r="P94" s="29" t="s">
        <v>34</v>
      </c>
      <c r="Q94" s="29" t="s">
        <v>34</v>
      </c>
      <c r="R94" s="29" t="s">
        <v>34</v>
      </c>
      <c r="S94" s="29" t="s">
        <v>34</v>
      </c>
      <c r="U94" s="90">
        <v>2</v>
      </c>
      <c r="V94" s="30"/>
      <c r="W94" s="30"/>
    </row>
    <row r="95" spans="1:23" ht="26" hidden="1" x14ac:dyDescent="0.35">
      <c r="A95" s="33">
        <v>94</v>
      </c>
      <c r="B95" s="21" t="s">
        <v>13988</v>
      </c>
      <c r="C95" s="29" t="s">
        <v>13989</v>
      </c>
      <c r="D95" s="29" t="s">
        <v>13989</v>
      </c>
      <c r="E95" s="21" t="s">
        <v>13988</v>
      </c>
      <c r="F95" s="16"/>
      <c r="G95" s="7"/>
      <c r="H95" s="7"/>
      <c r="I95" s="7" t="s">
        <v>34</v>
      </c>
      <c r="J95" s="7"/>
      <c r="K95" s="7"/>
      <c r="L95" s="16" t="s">
        <v>34</v>
      </c>
      <c r="M95" s="30" t="s">
        <v>34</v>
      </c>
      <c r="N95" s="29" t="s">
        <v>34</v>
      </c>
      <c r="O95" s="29" t="s">
        <v>34</v>
      </c>
      <c r="P95" s="29" t="s">
        <v>34</v>
      </c>
      <c r="Q95" s="29" t="s">
        <v>34</v>
      </c>
      <c r="R95" s="29" t="s">
        <v>34</v>
      </c>
      <c r="S95" s="29" t="s">
        <v>34</v>
      </c>
      <c r="U95" s="90">
        <v>2</v>
      </c>
      <c r="V95" s="30"/>
      <c r="W95" s="30"/>
    </row>
    <row r="96" spans="1:23" ht="26" hidden="1" x14ac:dyDescent="0.35">
      <c r="A96" s="33">
        <v>95</v>
      </c>
      <c r="B96" s="21" t="s">
        <v>13990</v>
      </c>
      <c r="C96" s="29" t="s">
        <v>13991</v>
      </c>
      <c r="D96" s="29" t="s">
        <v>13991</v>
      </c>
      <c r="E96" s="21" t="s">
        <v>13990</v>
      </c>
      <c r="F96" s="16"/>
      <c r="G96" s="7"/>
      <c r="H96" s="7"/>
      <c r="I96" s="7" t="s">
        <v>34</v>
      </c>
      <c r="J96" s="7"/>
      <c r="K96" s="7"/>
      <c r="L96" s="16" t="s">
        <v>34</v>
      </c>
      <c r="M96" s="30" t="s">
        <v>34</v>
      </c>
      <c r="N96" s="29" t="s">
        <v>34</v>
      </c>
      <c r="O96" s="29" t="s">
        <v>34</v>
      </c>
      <c r="P96" s="29" t="s">
        <v>34</v>
      </c>
      <c r="Q96" s="29" t="s">
        <v>34</v>
      </c>
      <c r="R96" s="29" t="s">
        <v>34</v>
      </c>
      <c r="S96" s="29" t="s">
        <v>34</v>
      </c>
      <c r="U96" s="90">
        <v>2</v>
      </c>
      <c r="V96" s="30"/>
      <c r="W96" s="30"/>
    </row>
    <row r="97" spans="1:23" x14ac:dyDescent="0.35">
      <c r="A97" s="33">
        <v>96</v>
      </c>
      <c r="B97" s="18" t="s">
        <v>13933</v>
      </c>
      <c r="C97" s="35" t="s">
        <v>13992</v>
      </c>
      <c r="D97" s="35" t="s">
        <v>13992</v>
      </c>
      <c r="E97" s="18" t="s">
        <v>13933</v>
      </c>
      <c r="F97" s="46"/>
      <c r="G97" s="18"/>
      <c r="H97" s="18"/>
      <c r="I97" s="7" t="s">
        <v>34</v>
      </c>
      <c r="J97" s="18"/>
      <c r="K97" s="18"/>
      <c r="L97" s="20"/>
      <c r="M97" s="32"/>
      <c r="U97" s="32"/>
      <c r="V97" s="88"/>
      <c r="W97" s="88"/>
    </row>
    <row r="98" spans="1:23" ht="39" hidden="1" x14ac:dyDescent="0.35">
      <c r="A98" s="33">
        <v>97</v>
      </c>
      <c r="B98" s="21" t="s">
        <v>13993</v>
      </c>
      <c r="C98" s="29" t="s">
        <v>13994</v>
      </c>
      <c r="D98" s="29" t="s">
        <v>13994</v>
      </c>
      <c r="E98" s="21" t="s">
        <v>13993</v>
      </c>
      <c r="F98" s="16"/>
      <c r="G98" s="7"/>
      <c r="H98" s="7"/>
      <c r="I98" s="7" t="s">
        <v>34</v>
      </c>
      <c r="J98" s="7"/>
      <c r="K98" s="7"/>
      <c r="L98" s="16" t="s">
        <v>34</v>
      </c>
      <c r="M98" s="30" t="s">
        <v>34</v>
      </c>
      <c r="N98" s="29" t="s">
        <v>34</v>
      </c>
      <c r="O98" s="29" t="s">
        <v>34</v>
      </c>
      <c r="P98" s="29" t="s">
        <v>34</v>
      </c>
      <c r="Q98" s="29" t="s">
        <v>34</v>
      </c>
      <c r="R98" s="29" t="s">
        <v>34</v>
      </c>
      <c r="S98" s="29" t="s">
        <v>34</v>
      </c>
      <c r="U98" s="90">
        <v>2</v>
      </c>
      <c r="V98" s="30"/>
      <c r="W98" s="30"/>
    </row>
    <row r="99" spans="1:23" ht="26" x14ac:dyDescent="0.35">
      <c r="A99" s="33">
        <v>98</v>
      </c>
      <c r="B99" s="21" t="s">
        <v>13995</v>
      </c>
      <c r="C99" s="29" t="s">
        <v>13996</v>
      </c>
      <c r="D99" s="29" t="s">
        <v>13996</v>
      </c>
      <c r="E99" s="21" t="s">
        <v>13995</v>
      </c>
      <c r="F99" s="45"/>
      <c r="G99" s="21"/>
      <c r="H99" s="21"/>
      <c r="I99" s="7" t="s">
        <v>34</v>
      </c>
      <c r="J99" s="21"/>
      <c r="K99" s="21"/>
      <c r="L99" s="16"/>
      <c r="M99" s="30" t="s">
        <v>34</v>
      </c>
      <c r="N99" s="29" t="s">
        <v>34</v>
      </c>
      <c r="O99" s="29" t="s">
        <v>34</v>
      </c>
      <c r="P99" s="29" t="s">
        <v>34</v>
      </c>
      <c r="Q99" s="29" t="s">
        <v>34</v>
      </c>
      <c r="R99" s="29" t="s">
        <v>34</v>
      </c>
      <c r="S99" s="29" t="s">
        <v>34</v>
      </c>
      <c r="T99" s="29">
        <v>2</v>
      </c>
      <c r="U99" s="32"/>
      <c r="V99" s="88"/>
      <c r="W99" s="88"/>
    </row>
    <row r="100" spans="1:23" ht="26" x14ac:dyDescent="0.35">
      <c r="A100" s="33">
        <v>99</v>
      </c>
      <c r="B100" s="21" t="s">
        <v>13997</v>
      </c>
      <c r="C100" s="29" t="s">
        <v>13998</v>
      </c>
      <c r="D100" s="29" t="s">
        <v>13998</v>
      </c>
      <c r="E100" s="21" t="s">
        <v>13997</v>
      </c>
      <c r="F100" s="45"/>
      <c r="G100" s="21"/>
      <c r="H100" s="21"/>
      <c r="I100" s="7" t="s">
        <v>34</v>
      </c>
      <c r="J100" s="21"/>
      <c r="K100" s="21"/>
      <c r="L100" s="16"/>
      <c r="M100" s="30" t="s">
        <v>34</v>
      </c>
      <c r="N100" s="29" t="s">
        <v>34</v>
      </c>
      <c r="O100" s="29" t="s">
        <v>34</v>
      </c>
      <c r="P100" s="29" t="s">
        <v>34</v>
      </c>
      <c r="Q100" s="29" t="s">
        <v>34</v>
      </c>
      <c r="R100" s="29" t="s">
        <v>34</v>
      </c>
      <c r="S100" s="29" t="s">
        <v>34</v>
      </c>
      <c r="T100" s="29">
        <v>2</v>
      </c>
      <c r="U100" s="32"/>
      <c r="V100" s="88"/>
      <c r="W100" s="88"/>
    </row>
    <row r="101" spans="1:23" ht="26" x14ac:dyDescent="0.35">
      <c r="A101" s="33">
        <v>100</v>
      </c>
      <c r="B101" s="21" t="s">
        <v>13999</v>
      </c>
      <c r="C101" s="29" t="s">
        <v>14000</v>
      </c>
      <c r="D101" s="29" t="s">
        <v>14000</v>
      </c>
      <c r="E101" s="21" t="s">
        <v>13999</v>
      </c>
      <c r="F101" s="45"/>
      <c r="G101" s="21"/>
      <c r="H101" s="21"/>
      <c r="I101" s="7" t="s">
        <v>34</v>
      </c>
      <c r="J101" s="21"/>
      <c r="K101" s="21"/>
      <c r="L101" s="16"/>
      <c r="M101" s="30" t="s">
        <v>34</v>
      </c>
      <c r="N101" s="29" t="s">
        <v>34</v>
      </c>
      <c r="O101" s="29" t="s">
        <v>34</v>
      </c>
      <c r="P101" s="29" t="s">
        <v>34</v>
      </c>
      <c r="Q101" s="29" t="s">
        <v>34</v>
      </c>
      <c r="R101" s="29" t="s">
        <v>34</v>
      </c>
      <c r="S101" s="29" t="s">
        <v>34</v>
      </c>
      <c r="T101" s="29">
        <v>2</v>
      </c>
      <c r="U101" s="32"/>
      <c r="V101" s="88"/>
      <c r="W101" s="88"/>
    </row>
    <row r="102" spans="1:23" ht="26" x14ac:dyDescent="0.35">
      <c r="A102" s="33">
        <v>101</v>
      </c>
      <c r="B102" s="21" t="s">
        <v>14001</v>
      </c>
      <c r="C102" s="29" t="s">
        <v>14002</v>
      </c>
      <c r="D102" s="29" t="s">
        <v>14002</v>
      </c>
      <c r="E102" s="21" t="s">
        <v>14001</v>
      </c>
      <c r="F102" s="45"/>
      <c r="G102" s="21"/>
      <c r="H102" s="21"/>
      <c r="I102" s="7" t="s">
        <v>34</v>
      </c>
      <c r="J102" s="21"/>
      <c r="K102" s="21"/>
      <c r="L102" s="16"/>
      <c r="M102" s="30" t="s">
        <v>34</v>
      </c>
      <c r="N102" s="29" t="s">
        <v>34</v>
      </c>
      <c r="O102" s="29" t="s">
        <v>34</v>
      </c>
      <c r="P102" s="29" t="s">
        <v>34</v>
      </c>
      <c r="Q102" s="29" t="s">
        <v>34</v>
      </c>
      <c r="R102" s="29" t="s">
        <v>34</v>
      </c>
      <c r="S102" s="29" t="s">
        <v>34</v>
      </c>
      <c r="T102" s="29">
        <v>2</v>
      </c>
      <c r="U102" s="32"/>
      <c r="V102" s="88"/>
      <c r="W102" s="88"/>
    </row>
    <row r="103" spans="1:23" ht="78" x14ac:dyDescent="0.35">
      <c r="A103" s="33">
        <v>102</v>
      </c>
      <c r="B103" s="21" t="s">
        <v>14003</v>
      </c>
      <c r="C103" s="29" t="s">
        <v>14004</v>
      </c>
      <c r="D103" s="29" t="s">
        <v>14004</v>
      </c>
      <c r="E103" s="21" t="s">
        <v>14003</v>
      </c>
      <c r="F103" s="45"/>
      <c r="G103" s="21"/>
      <c r="H103" s="21"/>
      <c r="I103" s="7" t="s">
        <v>34</v>
      </c>
      <c r="J103" s="21"/>
      <c r="K103" s="21"/>
      <c r="L103" s="16"/>
      <c r="M103" s="30" t="s">
        <v>34</v>
      </c>
      <c r="N103" s="29" t="s">
        <v>34</v>
      </c>
      <c r="O103" s="29" t="s">
        <v>34</v>
      </c>
      <c r="P103" s="29" t="s">
        <v>34</v>
      </c>
      <c r="Q103" s="29" t="s">
        <v>34</v>
      </c>
      <c r="R103" s="29" t="s">
        <v>34</v>
      </c>
      <c r="S103" s="29" t="s">
        <v>34</v>
      </c>
      <c r="T103" s="29">
        <v>2</v>
      </c>
      <c r="U103" s="32"/>
      <c r="V103" s="88"/>
      <c r="W103" s="88"/>
    </row>
    <row r="104" spans="1:23" x14ac:dyDescent="0.35">
      <c r="A104" s="33">
        <v>103</v>
      </c>
      <c r="B104" s="18" t="s">
        <v>14005</v>
      </c>
      <c r="C104" s="35" t="s">
        <v>14006</v>
      </c>
      <c r="D104" s="35" t="s">
        <v>14006</v>
      </c>
      <c r="E104" s="18" t="s">
        <v>14005</v>
      </c>
      <c r="F104" s="46"/>
      <c r="G104" s="18"/>
      <c r="H104" s="18"/>
      <c r="I104" s="7" t="s">
        <v>34</v>
      </c>
      <c r="J104" s="18"/>
      <c r="K104" s="18"/>
      <c r="L104" s="20"/>
      <c r="M104" s="32"/>
      <c r="U104" s="32"/>
      <c r="V104" s="88"/>
      <c r="W104" s="88"/>
    </row>
    <row r="105" spans="1:23" ht="26" hidden="1" x14ac:dyDescent="0.35">
      <c r="A105" s="33">
        <v>104</v>
      </c>
      <c r="B105" s="21" t="s">
        <v>14007</v>
      </c>
      <c r="C105" s="29" t="s">
        <v>14008</v>
      </c>
      <c r="D105" s="29" t="s">
        <v>14008</v>
      </c>
      <c r="E105" s="21" t="s">
        <v>14007</v>
      </c>
      <c r="F105" s="16"/>
      <c r="G105" s="7"/>
      <c r="H105" s="7"/>
      <c r="I105" s="7" t="s">
        <v>34</v>
      </c>
      <c r="J105" s="7"/>
      <c r="K105" s="7"/>
      <c r="L105" s="16" t="s">
        <v>34</v>
      </c>
      <c r="M105" s="30" t="s">
        <v>34</v>
      </c>
      <c r="N105" s="29" t="s">
        <v>34</v>
      </c>
      <c r="O105" s="29" t="s">
        <v>34</v>
      </c>
      <c r="P105" s="29" t="s">
        <v>34</v>
      </c>
      <c r="Q105" s="29" t="s">
        <v>34</v>
      </c>
      <c r="R105" s="29" t="s">
        <v>34</v>
      </c>
      <c r="S105" s="29" t="s">
        <v>34</v>
      </c>
      <c r="U105" s="30">
        <v>2</v>
      </c>
      <c r="V105" s="30"/>
      <c r="W105" s="30"/>
    </row>
    <row r="106" spans="1:23" ht="26" x14ac:dyDescent="0.35">
      <c r="A106" s="33">
        <v>105</v>
      </c>
      <c r="B106" s="21" t="s">
        <v>14009</v>
      </c>
      <c r="C106" s="29" t="s">
        <v>14010</v>
      </c>
      <c r="D106" s="29" t="s">
        <v>14010</v>
      </c>
      <c r="E106" s="21" t="s">
        <v>14009</v>
      </c>
      <c r="F106" s="45"/>
      <c r="G106" s="21"/>
      <c r="H106" s="21"/>
      <c r="I106" s="7" t="s">
        <v>34</v>
      </c>
      <c r="J106" s="21"/>
      <c r="K106" s="21"/>
      <c r="L106" s="16"/>
      <c r="M106" s="30" t="s">
        <v>34</v>
      </c>
      <c r="N106" s="29" t="s">
        <v>34</v>
      </c>
      <c r="O106" s="29" t="s">
        <v>34</v>
      </c>
      <c r="P106" s="29" t="s">
        <v>34</v>
      </c>
      <c r="Q106" s="29" t="s">
        <v>34</v>
      </c>
      <c r="R106" s="29" t="s">
        <v>34</v>
      </c>
      <c r="S106" s="29" t="s">
        <v>34</v>
      </c>
      <c r="U106" s="32"/>
      <c r="V106" s="61" t="s">
        <v>14011</v>
      </c>
      <c r="W106" s="88">
        <v>6</v>
      </c>
    </row>
    <row r="107" spans="1:23" ht="39" hidden="1" x14ac:dyDescent="0.35">
      <c r="A107" s="33">
        <v>106</v>
      </c>
      <c r="B107" s="21" t="s">
        <v>14012</v>
      </c>
      <c r="C107" s="29" t="s">
        <v>14013</v>
      </c>
      <c r="D107" s="29" t="s">
        <v>14013</v>
      </c>
      <c r="E107" s="21" t="s">
        <v>14012</v>
      </c>
      <c r="F107" s="16"/>
      <c r="G107" s="7"/>
      <c r="H107" s="7"/>
      <c r="I107" s="7" t="s">
        <v>34</v>
      </c>
      <c r="J107" s="7"/>
      <c r="K107" s="7"/>
      <c r="L107" s="16" t="s">
        <v>34</v>
      </c>
      <c r="M107" s="30" t="s">
        <v>34</v>
      </c>
      <c r="N107" s="29" t="s">
        <v>34</v>
      </c>
      <c r="O107" s="29" t="s">
        <v>34</v>
      </c>
      <c r="P107" s="29" t="s">
        <v>34</v>
      </c>
      <c r="Q107" s="29" t="s">
        <v>34</v>
      </c>
      <c r="R107" s="29" t="s">
        <v>34</v>
      </c>
      <c r="S107" s="29" t="s">
        <v>34</v>
      </c>
      <c r="U107" s="90">
        <v>2</v>
      </c>
      <c r="V107" s="30"/>
      <c r="W107" s="30"/>
    </row>
    <row r="108" spans="1:23" ht="26" x14ac:dyDescent="0.35">
      <c r="A108" s="33">
        <v>107</v>
      </c>
      <c r="B108" s="21" t="s">
        <v>14014</v>
      </c>
      <c r="C108" s="29" t="s">
        <v>14015</v>
      </c>
      <c r="D108" s="29" t="s">
        <v>14015</v>
      </c>
      <c r="E108" s="21" t="s">
        <v>14014</v>
      </c>
      <c r="F108" s="45"/>
      <c r="G108" s="21"/>
      <c r="H108" s="21"/>
      <c r="I108" s="7" t="s">
        <v>34</v>
      </c>
      <c r="J108" s="21"/>
      <c r="K108" s="21"/>
      <c r="L108" s="16"/>
      <c r="M108" s="30" t="s">
        <v>34</v>
      </c>
      <c r="N108" s="29" t="s">
        <v>34</v>
      </c>
      <c r="O108" s="29" t="s">
        <v>34</v>
      </c>
      <c r="P108" s="29" t="s">
        <v>34</v>
      </c>
      <c r="Q108" s="29" t="s">
        <v>34</v>
      </c>
      <c r="R108" s="29" t="s">
        <v>34</v>
      </c>
      <c r="S108" s="29" t="s">
        <v>34</v>
      </c>
      <c r="T108" s="29">
        <v>2</v>
      </c>
      <c r="U108" s="32"/>
      <c r="V108" s="88"/>
      <c r="W108" s="88"/>
    </row>
    <row r="109" spans="1:23" ht="52" x14ac:dyDescent="0.35">
      <c r="A109" s="33">
        <v>108</v>
      </c>
      <c r="B109" s="21" t="s">
        <v>14016</v>
      </c>
      <c r="C109" s="29" t="s">
        <v>14017</v>
      </c>
      <c r="D109" s="29" t="s">
        <v>14017</v>
      </c>
      <c r="E109" s="21" t="s">
        <v>14016</v>
      </c>
      <c r="F109" s="45"/>
      <c r="G109" s="21"/>
      <c r="H109" s="21"/>
      <c r="I109" s="7" t="s">
        <v>34</v>
      </c>
      <c r="J109" s="21"/>
      <c r="K109" s="21"/>
      <c r="L109" s="16"/>
      <c r="M109" s="30" t="s">
        <v>34</v>
      </c>
      <c r="N109" s="29" t="s">
        <v>34</v>
      </c>
      <c r="O109" s="29" t="s">
        <v>34</v>
      </c>
      <c r="P109" s="29" t="s">
        <v>34</v>
      </c>
      <c r="Q109" s="29" t="s">
        <v>34</v>
      </c>
      <c r="R109" s="29" t="s">
        <v>34</v>
      </c>
      <c r="S109" s="29" t="s">
        <v>34</v>
      </c>
      <c r="T109" s="29">
        <v>2</v>
      </c>
      <c r="U109" s="32"/>
      <c r="V109" s="61" t="s">
        <v>14018</v>
      </c>
      <c r="W109" s="88">
        <v>6</v>
      </c>
    </row>
    <row r="110" spans="1:23" ht="26" x14ac:dyDescent="0.35">
      <c r="A110" s="33">
        <v>109</v>
      </c>
      <c r="B110" s="21" t="s">
        <v>14019</v>
      </c>
      <c r="C110" s="29" t="s">
        <v>14020</v>
      </c>
      <c r="D110" s="29" t="s">
        <v>14020</v>
      </c>
      <c r="E110" s="21" t="s">
        <v>14019</v>
      </c>
      <c r="F110" s="45"/>
      <c r="G110" s="21"/>
      <c r="H110" s="21"/>
      <c r="I110" s="7" t="s">
        <v>34</v>
      </c>
      <c r="J110" s="21"/>
      <c r="K110" s="21"/>
      <c r="L110" s="16"/>
      <c r="M110" s="30" t="s">
        <v>34</v>
      </c>
      <c r="N110" s="29" t="s">
        <v>34</v>
      </c>
      <c r="O110" s="29" t="s">
        <v>34</v>
      </c>
      <c r="P110" s="29" t="s">
        <v>34</v>
      </c>
      <c r="Q110" s="29" t="s">
        <v>34</v>
      </c>
      <c r="R110" s="29" t="s">
        <v>34</v>
      </c>
      <c r="S110" s="29" t="s">
        <v>34</v>
      </c>
      <c r="T110" s="29">
        <v>2</v>
      </c>
      <c r="U110" s="32"/>
      <c r="V110" s="88"/>
      <c r="W110" s="88"/>
    </row>
    <row r="111" spans="1:23" x14ac:dyDescent="0.35">
      <c r="A111" s="33">
        <v>110</v>
      </c>
      <c r="B111" s="18" t="s">
        <v>13946</v>
      </c>
      <c r="C111" s="35" t="s">
        <v>14021</v>
      </c>
      <c r="D111" s="35" t="s">
        <v>14021</v>
      </c>
      <c r="E111" s="18" t="s">
        <v>13946</v>
      </c>
      <c r="F111" s="46"/>
      <c r="G111" s="18"/>
      <c r="H111" s="18"/>
      <c r="I111" s="7" t="s">
        <v>34</v>
      </c>
      <c r="J111" s="18"/>
      <c r="K111" s="18"/>
      <c r="L111" s="20"/>
      <c r="M111" s="32"/>
      <c r="U111" s="32"/>
      <c r="V111" s="88"/>
      <c r="W111" s="88"/>
    </row>
    <row r="112" spans="1:23" ht="39" hidden="1" x14ac:dyDescent="0.35">
      <c r="A112" s="33">
        <v>111</v>
      </c>
      <c r="B112" s="21" t="s">
        <v>14022</v>
      </c>
      <c r="C112" s="29" t="s">
        <v>14023</v>
      </c>
      <c r="D112" s="29" t="s">
        <v>14023</v>
      </c>
      <c r="E112" s="21" t="s">
        <v>14022</v>
      </c>
      <c r="F112" s="16"/>
      <c r="G112" s="7"/>
      <c r="H112" s="7"/>
      <c r="I112" s="7" t="s">
        <v>34</v>
      </c>
      <c r="J112" s="7"/>
      <c r="K112" s="7"/>
      <c r="L112" s="16" t="s">
        <v>34</v>
      </c>
      <c r="M112" s="30" t="s">
        <v>34</v>
      </c>
      <c r="N112" s="29" t="s">
        <v>34</v>
      </c>
      <c r="O112" s="29" t="s">
        <v>34</v>
      </c>
      <c r="P112" s="29" t="s">
        <v>34</v>
      </c>
      <c r="Q112" s="29" t="s">
        <v>34</v>
      </c>
      <c r="R112" s="29" t="s">
        <v>34</v>
      </c>
      <c r="S112" s="29" t="s">
        <v>34</v>
      </c>
      <c r="U112" s="90">
        <v>2</v>
      </c>
      <c r="V112" s="30"/>
      <c r="W112" s="30"/>
    </row>
    <row r="113" spans="1:23" ht="52" hidden="1" x14ac:dyDescent="0.35">
      <c r="A113" s="33">
        <v>112</v>
      </c>
      <c r="B113" s="21" t="s">
        <v>14024</v>
      </c>
      <c r="C113" s="29" t="s">
        <v>14025</v>
      </c>
      <c r="D113" s="29" t="s">
        <v>14025</v>
      </c>
      <c r="E113" s="21" t="s">
        <v>14024</v>
      </c>
      <c r="F113" s="16"/>
      <c r="G113" s="7"/>
      <c r="H113" s="7"/>
      <c r="I113" s="7" t="s">
        <v>34</v>
      </c>
      <c r="J113" s="7"/>
      <c r="K113" s="7"/>
      <c r="L113" s="16" t="s">
        <v>34</v>
      </c>
      <c r="M113" s="30" t="s">
        <v>34</v>
      </c>
      <c r="N113" s="29" t="s">
        <v>34</v>
      </c>
      <c r="O113" s="29" t="s">
        <v>34</v>
      </c>
      <c r="P113" s="29" t="s">
        <v>34</v>
      </c>
      <c r="Q113" s="29" t="s">
        <v>34</v>
      </c>
      <c r="R113" s="29" t="s">
        <v>34</v>
      </c>
      <c r="S113" s="29" t="s">
        <v>34</v>
      </c>
      <c r="U113" s="90">
        <v>2</v>
      </c>
      <c r="V113" s="30"/>
      <c r="W113" s="30"/>
    </row>
    <row r="114" spans="1:23" ht="39" x14ac:dyDescent="0.35">
      <c r="A114" s="33">
        <v>113</v>
      </c>
      <c r="B114" s="21" t="s">
        <v>14026</v>
      </c>
      <c r="C114" s="29" t="s">
        <v>14027</v>
      </c>
      <c r="D114" s="29" t="s">
        <v>14027</v>
      </c>
      <c r="E114" s="21" t="s">
        <v>14026</v>
      </c>
      <c r="F114" s="45"/>
      <c r="G114" s="21"/>
      <c r="H114" s="21"/>
      <c r="I114" s="7" t="s">
        <v>34</v>
      </c>
      <c r="J114" s="21"/>
      <c r="K114" s="21"/>
      <c r="L114" s="16"/>
      <c r="M114" s="30" t="s">
        <v>34</v>
      </c>
      <c r="N114" s="29" t="s">
        <v>34</v>
      </c>
      <c r="O114" s="29" t="s">
        <v>34</v>
      </c>
      <c r="P114" s="29" t="s">
        <v>34</v>
      </c>
      <c r="Q114" s="29" t="s">
        <v>34</v>
      </c>
      <c r="R114" s="29" t="s">
        <v>34</v>
      </c>
      <c r="S114" s="29" t="s">
        <v>34</v>
      </c>
      <c r="T114" s="29">
        <v>2</v>
      </c>
      <c r="U114" s="32"/>
      <c r="V114" s="61" t="s">
        <v>14028</v>
      </c>
      <c r="W114" s="88">
        <v>6</v>
      </c>
    </row>
    <row r="115" spans="1:23" x14ac:dyDescent="0.35">
      <c r="A115" s="33">
        <v>114</v>
      </c>
      <c r="B115" s="18" t="s">
        <v>14029</v>
      </c>
      <c r="C115" s="35" t="s">
        <v>14030</v>
      </c>
      <c r="D115" s="35" t="s">
        <v>14030</v>
      </c>
      <c r="E115" s="18" t="s">
        <v>14029</v>
      </c>
      <c r="F115" s="46"/>
      <c r="G115" s="18"/>
      <c r="H115" s="18"/>
      <c r="I115" s="7" t="s">
        <v>34</v>
      </c>
      <c r="J115" s="18"/>
      <c r="K115" s="18"/>
      <c r="L115" s="20"/>
      <c r="M115" s="32"/>
      <c r="U115" s="32"/>
      <c r="V115" s="88"/>
      <c r="W115" s="88"/>
    </row>
    <row r="116" spans="1:23" ht="26" x14ac:dyDescent="0.35">
      <c r="A116" s="33">
        <v>115</v>
      </c>
      <c r="B116" s="21" t="s">
        <v>14031</v>
      </c>
      <c r="C116" s="29" t="s">
        <v>14032</v>
      </c>
      <c r="D116" s="29" t="s">
        <v>14032</v>
      </c>
      <c r="E116" s="21" t="s">
        <v>14031</v>
      </c>
      <c r="F116" s="45"/>
      <c r="G116" s="21"/>
      <c r="H116" s="21"/>
      <c r="I116" s="7" t="s">
        <v>34</v>
      </c>
      <c r="J116" s="21"/>
      <c r="K116" s="21"/>
      <c r="L116" s="16"/>
      <c r="M116" s="30" t="s">
        <v>34</v>
      </c>
      <c r="N116" s="29" t="s">
        <v>34</v>
      </c>
      <c r="O116" s="29" t="s">
        <v>34</v>
      </c>
      <c r="P116" s="29" t="s">
        <v>34</v>
      </c>
      <c r="Q116" s="29" t="s">
        <v>34</v>
      </c>
      <c r="R116" s="29" t="s">
        <v>34</v>
      </c>
      <c r="S116" s="29" t="s">
        <v>34</v>
      </c>
      <c r="T116" s="29">
        <v>2</v>
      </c>
      <c r="U116" s="32"/>
      <c r="V116" s="88"/>
      <c r="W116" s="88"/>
    </row>
    <row r="117" spans="1:23" ht="39" x14ac:dyDescent="0.35">
      <c r="A117" s="33">
        <v>116</v>
      </c>
      <c r="B117" s="21" t="s">
        <v>14033</v>
      </c>
      <c r="C117" s="29" t="s">
        <v>14034</v>
      </c>
      <c r="D117" s="29" t="s">
        <v>14034</v>
      </c>
      <c r="E117" s="21" t="s">
        <v>14033</v>
      </c>
      <c r="F117" s="45"/>
      <c r="G117" s="21"/>
      <c r="H117" s="21"/>
      <c r="I117" s="7" t="s">
        <v>34</v>
      </c>
      <c r="J117" s="21"/>
      <c r="K117" s="21"/>
      <c r="L117" s="16"/>
      <c r="M117" s="30" t="s">
        <v>34</v>
      </c>
      <c r="N117" s="29" t="s">
        <v>34</v>
      </c>
      <c r="O117" s="29" t="s">
        <v>34</v>
      </c>
      <c r="P117" s="29" t="s">
        <v>34</v>
      </c>
      <c r="Q117" s="29" t="s">
        <v>34</v>
      </c>
      <c r="R117" s="29" t="s">
        <v>34</v>
      </c>
      <c r="S117" s="29" t="s">
        <v>34</v>
      </c>
      <c r="T117" s="29">
        <v>2</v>
      </c>
      <c r="U117" s="32"/>
      <c r="V117" s="88"/>
      <c r="W117" s="88"/>
    </row>
    <row r="118" spans="1:23" ht="26" x14ac:dyDescent="0.35">
      <c r="A118" s="33">
        <v>117</v>
      </c>
      <c r="B118" s="21" t="s">
        <v>14035</v>
      </c>
      <c r="C118" s="29" t="s">
        <v>14036</v>
      </c>
      <c r="D118" s="29" t="s">
        <v>14036</v>
      </c>
      <c r="E118" s="21" t="s">
        <v>14035</v>
      </c>
      <c r="F118" s="45"/>
      <c r="G118" s="21"/>
      <c r="H118" s="21"/>
      <c r="I118" s="7" t="s">
        <v>34</v>
      </c>
      <c r="J118" s="21"/>
      <c r="K118" s="21"/>
      <c r="L118" s="16"/>
      <c r="M118" s="30" t="s">
        <v>34</v>
      </c>
      <c r="N118" s="29" t="s">
        <v>34</v>
      </c>
      <c r="O118" s="29" t="s">
        <v>34</v>
      </c>
      <c r="P118" s="29" t="s">
        <v>34</v>
      </c>
      <c r="Q118" s="29" t="s">
        <v>34</v>
      </c>
      <c r="R118" s="29" t="s">
        <v>34</v>
      </c>
      <c r="S118" s="29" t="s">
        <v>34</v>
      </c>
      <c r="U118" s="32"/>
      <c r="V118" s="88"/>
      <c r="W118" s="88"/>
    </row>
    <row r="119" spans="1:23" ht="26" x14ac:dyDescent="0.35">
      <c r="A119" s="33">
        <v>118</v>
      </c>
      <c r="B119" s="9" t="s">
        <v>14037</v>
      </c>
      <c r="C119" s="37" t="s">
        <v>14038</v>
      </c>
      <c r="D119" s="37" t="s">
        <v>14038</v>
      </c>
      <c r="E119" s="9" t="s">
        <v>14037</v>
      </c>
      <c r="F119" s="47"/>
      <c r="G119" s="9"/>
      <c r="H119" s="9"/>
      <c r="I119" s="7"/>
      <c r="J119" s="9"/>
      <c r="K119" s="9"/>
      <c r="L119" s="15"/>
      <c r="M119" s="32"/>
      <c r="U119" s="32"/>
      <c r="V119" s="88"/>
      <c r="W119" s="88"/>
    </row>
    <row r="120" spans="1:23" x14ac:dyDescent="0.35">
      <c r="A120" s="33">
        <v>119</v>
      </c>
      <c r="B120" s="18" t="s">
        <v>13927</v>
      </c>
      <c r="C120" s="35" t="s">
        <v>14039</v>
      </c>
      <c r="D120" s="35" t="s">
        <v>14039</v>
      </c>
      <c r="E120" s="18" t="s">
        <v>13927</v>
      </c>
      <c r="F120" s="46"/>
      <c r="G120" s="18"/>
      <c r="H120" s="18"/>
      <c r="I120" s="7" t="s">
        <v>34</v>
      </c>
      <c r="J120" s="18"/>
      <c r="K120" s="18"/>
      <c r="L120" s="20"/>
      <c r="M120" s="32"/>
      <c r="U120" s="32"/>
      <c r="V120" s="88"/>
      <c r="W120" s="88"/>
    </row>
    <row r="121" spans="1:23" ht="39" hidden="1" x14ac:dyDescent="0.35">
      <c r="A121" s="33">
        <v>120</v>
      </c>
      <c r="B121" s="21" t="s">
        <v>14040</v>
      </c>
      <c r="C121" s="29" t="s">
        <v>14041</v>
      </c>
      <c r="D121" s="29" t="s">
        <v>14041</v>
      </c>
      <c r="E121" s="21" t="s">
        <v>14040</v>
      </c>
      <c r="F121" s="16"/>
      <c r="G121" s="7"/>
      <c r="H121" s="7"/>
      <c r="I121" s="7" t="s">
        <v>34</v>
      </c>
      <c r="J121" s="7"/>
      <c r="K121" s="7"/>
      <c r="L121" s="16" t="s">
        <v>34</v>
      </c>
      <c r="M121" s="30" t="s">
        <v>34</v>
      </c>
      <c r="N121" s="29" t="s">
        <v>34</v>
      </c>
      <c r="O121" s="29" t="s">
        <v>34</v>
      </c>
      <c r="P121" s="29" t="s">
        <v>34</v>
      </c>
      <c r="Q121" s="29" t="s">
        <v>34</v>
      </c>
      <c r="R121" s="29" t="s">
        <v>34</v>
      </c>
      <c r="U121" s="32"/>
      <c r="V121" s="30"/>
      <c r="W121" s="30"/>
    </row>
    <row r="122" spans="1:23" ht="52" x14ac:dyDescent="0.35">
      <c r="A122" s="33">
        <v>121</v>
      </c>
      <c r="B122" s="21" t="s">
        <v>14042</v>
      </c>
      <c r="C122" s="29" t="s">
        <v>14043</v>
      </c>
      <c r="D122" s="29" t="s">
        <v>14043</v>
      </c>
      <c r="E122" s="21" t="s">
        <v>14042</v>
      </c>
      <c r="F122" s="45"/>
      <c r="G122" s="21"/>
      <c r="H122" s="21"/>
      <c r="I122" s="7" t="s">
        <v>34</v>
      </c>
      <c r="J122" s="21"/>
      <c r="K122" s="21"/>
      <c r="L122" s="16"/>
      <c r="M122" s="30" t="s">
        <v>34</v>
      </c>
      <c r="N122" s="29" t="s">
        <v>34</v>
      </c>
      <c r="O122" s="29" t="s">
        <v>34</v>
      </c>
      <c r="P122" s="29" t="s">
        <v>34</v>
      </c>
      <c r="Q122" s="29" t="s">
        <v>34</v>
      </c>
      <c r="R122" s="29" t="s">
        <v>34</v>
      </c>
      <c r="S122" s="29" t="s">
        <v>34</v>
      </c>
      <c r="T122" s="29">
        <v>2</v>
      </c>
      <c r="U122" s="32"/>
      <c r="V122" s="61" t="s">
        <v>14044</v>
      </c>
      <c r="W122" s="88">
        <v>6</v>
      </c>
    </row>
    <row r="123" spans="1:23" ht="52" x14ac:dyDescent="0.35">
      <c r="A123" s="33">
        <v>122</v>
      </c>
      <c r="B123" s="21" t="s">
        <v>14045</v>
      </c>
      <c r="C123" s="29" t="s">
        <v>14046</v>
      </c>
      <c r="D123" s="29" t="s">
        <v>14046</v>
      </c>
      <c r="E123" s="21" t="s">
        <v>14045</v>
      </c>
      <c r="F123" s="45"/>
      <c r="G123" s="21"/>
      <c r="H123" s="21"/>
      <c r="I123" s="7" t="s">
        <v>34</v>
      </c>
      <c r="J123" s="21"/>
      <c r="K123" s="21"/>
      <c r="L123" s="16"/>
      <c r="M123" s="30" t="s">
        <v>34</v>
      </c>
      <c r="N123" s="29" t="s">
        <v>34</v>
      </c>
      <c r="O123" s="29" t="s">
        <v>34</v>
      </c>
      <c r="P123" s="29" t="s">
        <v>34</v>
      </c>
      <c r="Q123" s="29" t="s">
        <v>34</v>
      </c>
      <c r="R123" s="29" t="s">
        <v>34</v>
      </c>
      <c r="S123" s="29" t="s">
        <v>34</v>
      </c>
      <c r="T123" s="29">
        <v>2</v>
      </c>
      <c r="U123" s="32"/>
      <c r="V123" s="61" t="s">
        <v>14047</v>
      </c>
      <c r="W123" s="88">
        <v>6</v>
      </c>
    </row>
    <row r="124" spans="1:23" ht="156" x14ac:dyDescent="0.35">
      <c r="A124" s="33">
        <v>123</v>
      </c>
      <c r="B124" s="21" t="s">
        <v>14048</v>
      </c>
      <c r="C124" s="29" t="s">
        <v>14049</v>
      </c>
      <c r="D124" s="29" t="s">
        <v>14049</v>
      </c>
      <c r="E124" s="21" t="s">
        <v>14048</v>
      </c>
      <c r="F124" s="45"/>
      <c r="G124" s="21"/>
      <c r="H124" s="21"/>
      <c r="I124" s="7" t="s">
        <v>34</v>
      </c>
      <c r="J124" s="21"/>
      <c r="K124" s="21"/>
      <c r="L124" s="16"/>
      <c r="M124" s="30" t="s">
        <v>34</v>
      </c>
      <c r="N124" s="29" t="s">
        <v>34</v>
      </c>
      <c r="O124" s="29" t="s">
        <v>34</v>
      </c>
      <c r="P124" s="29" t="s">
        <v>34</v>
      </c>
      <c r="Q124" s="29" t="s">
        <v>34</v>
      </c>
      <c r="R124" s="29" t="s">
        <v>34</v>
      </c>
      <c r="S124" s="29" t="s">
        <v>34</v>
      </c>
      <c r="T124" s="29">
        <v>2</v>
      </c>
      <c r="U124" s="32"/>
      <c r="V124" s="88"/>
      <c r="W124" s="88"/>
    </row>
    <row r="125" spans="1:23" ht="39" x14ac:dyDescent="0.35">
      <c r="A125" s="33">
        <v>124</v>
      </c>
      <c r="B125" s="21" t="s">
        <v>14050</v>
      </c>
      <c r="C125" s="29" t="s">
        <v>14051</v>
      </c>
      <c r="D125" s="29" t="s">
        <v>14051</v>
      </c>
      <c r="E125" s="21" t="s">
        <v>14050</v>
      </c>
      <c r="F125" s="45"/>
      <c r="G125" s="21"/>
      <c r="H125" s="21"/>
      <c r="I125" s="7" t="s">
        <v>34</v>
      </c>
      <c r="J125" s="21"/>
      <c r="K125" s="21"/>
      <c r="L125" s="16"/>
      <c r="M125" s="30" t="s">
        <v>34</v>
      </c>
      <c r="N125" s="29" t="s">
        <v>34</v>
      </c>
      <c r="O125" s="29" t="s">
        <v>34</v>
      </c>
      <c r="P125" s="29" t="s">
        <v>34</v>
      </c>
      <c r="Q125" s="29" t="s">
        <v>34</v>
      </c>
      <c r="R125" s="29" t="s">
        <v>34</v>
      </c>
      <c r="S125" s="29" t="s">
        <v>34</v>
      </c>
      <c r="T125" s="29">
        <v>2</v>
      </c>
      <c r="U125" s="32"/>
      <c r="V125" s="61"/>
      <c r="W125" s="88"/>
    </row>
    <row r="126" spans="1:23" ht="26" hidden="1" x14ac:dyDescent="0.35">
      <c r="A126" s="33">
        <v>125</v>
      </c>
      <c r="B126" s="21" t="s">
        <v>14052</v>
      </c>
      <c r="C126" s="29" t="s">
        <v>14053</v>
      </c>
      <c r="D126" s="29" t="s">
        <v>14053</v>
      </c>
      <c r="E126" s="21" t="s">
        <v>14052</v>
      </c>
      <c r="F126" s="16"/>
      <c r="G126" s="7"/>
      <c r="H126" s="7"/>
      <c r="I126" s="7" t="s">
        <v>34</v>
      </c>
      <c r="J126" s="7"/>
      <c r="K126" s="7"/>
      <c r="L126" s="16" t="s">
        <v>34</v>
      </c>
      <c r="M126" s="30" t="s">
        <v>34</v>
      </c>
      <c r="N126" s="29" t="s">
        <v>34</v>
      </c>
      <c r="O126" s="29" t="s">
        <v>34</v>
      </c>
      <c r="P126" s="29" t="s">
        <v>34</v>
      </c>
      <c r="Q126" s="29" t="s">
        <v>34</v>
      </c>
      <c r="R126" s="29" t="s">
        <v>34</v>
      </c>
      <c r="S126" s="29" t="s">
        <v>34</v>
      </c>
      <c r="U126" s="90">
        <v>2</v>
      </c>
      <c r="V126" s="30"/>
      <c r="W126" s="30"/>
    </row>
    <row r="127" spans="1:23" ht="26" x14ac:dyDescent="0.35">
      <c r="A127" s="33">
        <v>126</v>
      </c>
      <c r="B127" s="21" t="s">
        <v>14054</v>
      </c>
      <c r="C127" s="29" t="s">
        <v>14055</v>
      </c>
      <c r="D127" s="29" t="s">
        <v>14055</v>
      </c>
      <c r="E127" s="21" t="s">
        <v>14054</v>
      </c>
      <c r="F127" s="45"/>
      <c r="G127" s="21"/>
      <c r="H127" s="21"/>
      <c r="I127" s="7" t="s">
        <v>34</v>
      </c>
      <c r="J127" s="21"/>
      <c r="K127" s="21"/>
      <c r="L127" s="16"/>
      <c r="M127" s="30" t="s">
        <v>34</v>
      </c>
      <c r="N127" s="29" t="s">
        <v>34</v>
      </c>
      <c r="O127" s="29" t="s">
        <v>34</v>
      </c>
      <c r="P127" s="29" t="s">
        <v>34</v>
      </c>
      <c r="Q127" s="29" t="s">
        <v>34</v>
      </c>
      <c r="R127" s="29" t="s">
        <v>34</v>
      </c>
      <c r="S127" s="29" t="s">
        <v>34</v>
      </c>
      <c r="T127" s="29">
        <v>2</v>
      </c>
      <c r="U127" s="32"/>
      <c r="V127" s="61"/>
      <c r="W127" s="88"/>
    </row>
    <row r="128" spans="1:23" ht="26" hidden="1" x14ac:dyDescent="0.35">
      <c r="A128" s="33">
        <v>127</v>
      </c>
      <c r="B128" s="21" t="s">
        <v>14056</v>
      </c>
      <c r="C128" s="29" t="s">
        <v>14057</v>
      </c>
      <c r="D128" s="29" t="s">
        <v>14057</v>
      </c>
      <c r="E128" s="21" t="s">
        <v>14056</v>
      </c>
      <c r="F128" s="16"/>
      <c r="G128" s="7"/>
      <c r="H128" s="7"/>
      <c r="I128" s="7" t="s">
        <v>34</v>
      </c>
      <c r="J128" s="7"/>
      <c r="K128" s="7"/>
      <c r="L128" s="16" t="s">
        <v>34</v>
      </c>
      <c r="M128" s="30" t="s">
        <v>34</v>
      </c>
      <c r="N128" s="29" t="s">
        <v>34</v>
      </c>
      <c r="O128" s="29" t="s">
        <v>34</v>
      </c>
      <c r="P128" s="29" t="s">
        <v>34</v>
      </c>
      <c r="Q128" s="29" t="s">
        <v>34</v>
      </c>
      <c r="R128" s="29" t="s">
        <v>34</v>
      </c>
      <c r="U128" s="32"/>
      <c r="V128" s="30"/>
      <c r="W128" s="30"/>
    </row>
    <row r="129" spans="1:23" ht="52" x14ac:dyDescent="0.35">
      <c r="A129" s="33">
        <v>128</v>
      </c>
      <c r="B129" s="21" t="s">
        <v>14058</v>
      </c>
      <c r="C129" s="29" t="s">
        <v>14059</v>
      </c>
      <c r="D129" s="29" t="s">
        <v>14059</v>
      </c>
      <c r="E129" s="21" t="s">
        <v>14058</v>
      </c>
      <c r="F129" s="45"/>
      <c r="G129" s="21"/>
      <c r="H129" s="21"/>
      <c r="I129" s="7" t="s">
        <v>34</v>
      </c>
      <c r="J129" s="21"/>
      <c r="K129" s="21"/>
      <c r="L129" s="16"/>
      <c r="M129" s="30" t="s">
        <v>34</v>
      </c>
      <c r="N129" s="29" t="s">
        <v>34</v>
      </c>
      <c r="O129" s="29" t="s">
        <v>34</v>
      </c>
      <c r="P129" s="29" t="s">
        <v>34</v>
      </c>
      <c r="Q129" s="29" t="s">
        <v>34</v>
      </c>
      <c r="R129" s="29" t="s">
        <v>34</v>
      </c>
      <c r="S129" s="29" t="s">
        <v>34</v>
      </c>
      <c r="T129" s="29">
        <v>2</v>
      </c>
      <c r="U129" s="32"/>
      <c r="V129" s="61" t="s">
        <v>14060</v>
      </c>
      <c r="W129" s="88">
        <v>6</v>
      </c>
    </row>
    <row r="130" spans="1:23" x14ac:dyDescent="0.35">
      <c r="A130" s="33">
        <v>129</v>
      </c>
      <c r="B130" s="18" t="s">
        <v>13933</v>
      </c>
      <c r="C130" s="35" t="s">
        <v>14061</v>
      </c>
      <c r="D130" s="35" t="s">
        <v>14061</v>
      </c>
      <c r="E130" s="18" t="s">
        <v>13933</v>
      </c>
      <c r="F130" s="46"/>
      <c r="G130" s="18"/>
      <c r="H130" s="18"/>
      <c r="I130" s="7" t="s">
        <v>34</v>
      </c>
      <c r="J130" s="18"/>
      <c r="K130" s="18"/>
      <c r="L130" s="20"/>
      <c r="M130" s="32"/>
      <c r="U130" s="32"/>
      <c r="V130" s="88"/>
      <c r="W130" s="88"/>
    </row>
    <row r="131" spans="1:23" x14ac:dyDescent="0.35">
      <c r="A131" s="33">
        <v>130</v>
      </c>
      <c r="B131" s="21" t="s">
        <v>14062</v>
      </c>
      <c r="C131" s="29" t="s">
        <v>14063</v>
      </c>
      <c r="D131" s="29" t="s">
        <v>14063</v>
      </c>
      <c r="E131" s="21" t="s">
        <v>14062</v>
      </c>
      <c r="F131" s="45"/>
      <c r="G131" s="21"/>
      <c r="H131" s="21"/>
      <c r="I131" s="7" t="s">
        <v>34</v>
      </c>
      <c r="J131" s="21"/>
      <c r="K131" s="21"/>
      <c r="L131" s="16"/>
      <c r="M131" s="30" t="s">
        <v>34</v>
      </c>
      <c r="N131" s="29" t="s">
        <v>34</v>
      </c>
      <c r="O131" s="29" t="s">
        <v>34</v>
      </c>
      <c r="P131" s="29" t="s">
        <v>34</v>
      </c>
      <c r="Q131" s="29" t="s">
        <v>34</v>
      </c>
      <c r="R131" s="29" t="s">
        <v>34</v>
      </c>
      <c r="T131" s="29">
        <v>2</v>
      </c>
      <c r="U131" s="32"/>
      <c r="V131" s="88"/>
      <c r="W131" s="88"/>
    </row>
    <row r="132" spans="1:23" ht="39" x14ac:dyDescent="0.35">
      <c r="A132" s="33">
        <v>131</v>
      </c>
      <c r="B132" s="21" t="s">
        <v>14064</v>
      </c>
      <c r="C132" s="29" t="s">
        <v>14065</v>
      </c>
      <c r="D132" s="29" t="s">
        <v>14065</v>
      </c>
      <c r="E132" s="21" t="s">
        <v>14064</v>
      </c>
      <c r="F132" s="45"/>
      <c r="G132" s="21"/>
      <c r="H132" s="21"/>
      <c r="I132" s="7" t="s">
        <v>34</v>
      </c>
      <c r="J132" s="21"/>
      <c r="K132" s="21"/>
      <c r="L132" s="16"/>
      <c r="M132" s="30" t="s">
        <v>34</v>
      </c>
      <c r="N132" s="29" t="s">
        <v>34</v>
      </c>
      <c r="O132" s="29" t="s">
        <v>34</v>
      </c>
      <c r="P132" s="29" t="s">
        <v>34</v>
      </c>
      <c r="Q132" s="29" t="s">
        <v>34</v>
      </c>
      <c r="R132" s="29" t="s">
        <v>34</v>
      </c>
      <c r="T132" s="29">
        <v>2</v>
      </c>
      <c r="U132" s="32"/>
      <c r="V132" s="88"/>
      <c r="W132" s="88"/>
    </row>
    <row r="133" spans="1:23" ht="39" x14ac:dyDescent="0.35">
      <c r="A133" s="33">
        <v>132</v>
      </c>
      <c r="B133" s="21" t="s">
        <v>14066</v>
      </c>
      <c r="C133" s="29" t="s">
        <v>14067</v>
      </c>
      <c r="D133" s="29" t="s">
        <v>14067</v>
      </c>
      <c r="E133" s="21" t="s">
        <v>14066</v>
      </c>
      <c r="F133" s="45"/>
      <c r="G133" s="21"/>
      <c r="H133" s="21"/>
      <c r="I133" s="7" t="s">
        <v>34</v>
      </c>
      <c r="J133" s="21"/>
      <c r="K133" s="21"/>
      <c r="L133" s="16"/>
      <c r="M133" s="30" t="s">
        <v>34</v>
      </c>
      <c r="N133" s="29" t="s">
        <v>34</v>
      </c>
      <c r="O133" s="29" t="s">
        <v>34</v>
      </c>
      <c r="P133" s="29" t="s">
        <v>34</v>
      </c>
      <c r="Q133" s="29" t="s">
        <v>34</v>
      </c>
      <c r="R133" s="29" t="s">
        <v>34</v>
      </c>
      <c r="T133" s="29">
        <v>2</v>
      </c>
      <c r="U133" s="32"/>
      <c r="V133" s="88"/>
      <c r="W133" s="88"/>
    </row>
    <row r="134" spans="1:23" ht="26" x14ac:dyDescent="0.35">
      <c r="A134" s="33">
        <v>133</v>
      </c>
      <c r="B134" s="21" t="s">
        <v>14068</v>
      </c>
      <c r="C134" s="29" t="s">
        <v>14069</v>
      </c>
      <c r="D134" s="29" t="s">
        <v>14069</v>
      </c>
      <c r="E134" s="21" t="s">
        <v>14068</v>
      </c>
      <c r="F134" s="45"/>
      <c r="G134" s="21"/>
      <c r="H134" s="21"/>
      <c r="I134" s="7" t="s">
        <v>34</v>
      </c>
      <c r="J134" s="21"/>
      <c r="K134" s="21"/>
      <c r="L134" s="16"/>
      <c r="M134" s="30" t="s">
        <v>34</v>
      </c>
      <c r="N134" s="29" t="s">
        <v>34</v>
      </c>
      <c r="O134" s="29" t="s">
        <v>34</v>
      </c>
      <c r="P134" s="29" t="s">
        <v>34</v>
      </c>
      <c r="Q134" s="29" t="s">
        <v>34</v>
      </c>
      <c r="R134" s="29" t="s">
        <v>34</v>
      </c>
      <c r="T134" s="29">
        <v>2</v>
      </c>
      <c r="U134" s="32"/>
      <c r="V134" s="88"/>
      <c r="W134" s="88"/>
    </row>
    <row r="135" spans="1:23" ht="78" x14ac:dyDescent="0.35">
      <c r="A135" s="33">
        <v>134</v>
      </c>
      <c r="B135" s="21" t="s">
        <v>14070</v>
      </c>
      <c r="C135" s="29" t="s">
        <v>14071</v>
      </c>
      <c r="D135" s="29" t="s">
        <v>14071</v>
      </c>
      <c r="E135" s="21" t="s">
        <v>14070</v>
      </c>
      <c r="F135" s="45"/>
      <c r="G135" s="21"/>
      <c r="H135" s="21"/>
      <c r="I135" s="7" t="s">
        <v>34</v>
      </c>
      <c r="J135" s="21"/>
      <c r="K135" s="21"/>
      <c r="L135" s="16"/>
      <c r="M135" s="30" t="s">
        <v>34</v>
      </c>
      <c r="N135" s="29" t="s">
        <v>34</v>
      </c>
      <c r="O135" s="29" t="s">
        <v>34</v>
      </c>
      <c r="P135" s="29" t="s">
        <v>34</v>
      </c>
      <c r="Q135" s="29" t="s">
        <v>34</v>
      </c>
      <c r="R135" s="29" t="s">
        <v>34</v>
      </c>
      <c r="T135" s="29">
        <v>2</v>
      </c>
      <c r="U135" s="32"/>
      <c r="V135" s="88"/>
      <c r="W135" s="88"/>
    </row>
    <row r="136" spans="1:23" ht="39" x14ac:dyDescent="0.35">
      <c r="A136" s="33">
        <v>135</v>
      </c>
      <c r="B136" s="21" t="s">
        <v>14072</v>
      </c>
      <c r="C136" s="29" t="s">
        <v>14073</v>
      </c>
      <c r="D136" s="29" t="s">
        <v>14073</v>
      </c>
      <c r="E136" s="21" t="s">
        <v>14072</v>
      </c>
      <c r="F136" s="45"/>
      <c r="G136" s="21"/>
      <c r="H136" s="21"/>
      <c r="I136" s="7" t="s">
        <v>34</v>
      </c>
      <c r="J136" s="21"/>
      <c r="K136" s="21"/>
      <c r="L136" s="16"/>
      <c r="M136" s="30" t="s">
        <v>34</v>
      </c>
      <c r="N136" s="29" t="s">
        <v>34</v>
      </c>
      <c r="O136" s="29" t="s">
        <v>34</v>
      </c>
      <c r="P136" s="29" t="s">
        <v>34</v>
      </c>
      <c r="Q136" s="29" t="s">
        <v>34</v>
      </c>
      <c r="R136" s="29" t="s">
        <v>34</v>
      </c>
      <c r="T136" s="29">
        <v>2</v>
      </c>
      <c r="U136" s="32"/>
      <c r="V136" s="88"/>
      <c r="W136" s="88"/>
    </row>
    <row r="137" spans="1:23" x14ac:dyDescent="0.35">
      <c r="A137" s="33">
        <v>136</v>
      </c>
      <c r="B137" s="18" t="s">
        <v>88</v>
      </c>
      <c r="C137" s="35" t="s">
        <v>14074</v>
      </c>
      <c r="D137" s="35" t="s">
        <v>14074</v>
      </c>
      <c r="E137" s="18" t="s">
        <v>88</v>
      </c>
      <c r="F137" s="46"/>
      <c r="G137" s="18"/>
      <c r="H137" s="18"/>
      <c r="I137" s="7" t="s">
        <v>34</v>
      </c>
      <c r="J137" s="18"/>
      <c r="K137" s="18"/>
      <c r="L137" s="20"/>
      <c r="M137" s="32"/>
      <c r="U137" s="32"/>
      <c r="V137" s="88"/>
      <c r="W137" s="88"/>
    </row>
    <row r="138" spans="1:23" x14ac:dyDescent="0.35">
      <c r="A138" s="33">
        <v>137</v>
      </c>
      <c r="B138" s="18" t="s">
        <v>13946</v>
      </c>
      <c r="C138" s="35" t="s">
        <v>14075</v>
      </c>
      <c r="D138" s="35" t="s">
        <v>14075</v>
      </c>
      <c r="E138" s="18" t="s">
        <v>13946</v>
      </c>
      <c r="F138" s="46"/>
      <c r="G138" s="18"/>
      <c r="H138" s="18"/>
      <c r="I138" s="7" t="s">
        <v>34</v>
      </c>
      <c r="J138" s="18"/>
      <c r="K138" s="18"/>
      <c r="L138" s="20"/>
      <c r="M138" s="32"/>
      <c r="U138" s="32"/>
      <c r="V138" s="88"/>
      <c r="W138" s="88"/>
    </row>
    <row r="139" spans="1:23" ht="78" x14ac:dyDescent="0.35">
      <c r="A139" s="33">
        <v>138</v>
      </c>
      <c r="B139" s="21" t="s">
        <v>14076</v>
      </c>
      <c r="C139" s="29" t="s">
        <v>14077</v>
      </c>
      <c r="D139" s="29" t="s">
        <v>14077</v>
      </c>
      <c r="E139" s="21" t="s">
        <v>14076</v>
      </c>
      <c r="F139" s="45"/>
      <c r="G139" s="21"/>
      <c r="H139" s="21"/>
      <c r="I139" s="7" t="s">
        <v>34</v>
      </c>
      <c r="J139" s="21"/>
      <c r="K139" s="21"/>
      <c r="L139" s="16"/>
      <c r="M139" s="30" t="s">
        <v>34</v>
      </c>
      <c r="N139" s="29" t="s">
        <v>34</v>
      </c>
      <c r="O139" s="29" t="s">
        <v>34</v>
      </c>
      <c r="P139" s="29" t="s">
        <v>34</v>
      </c>
      <c r="Q139" s="29" t="s">
        <v>34</v>
      </c>
      <c r="R139" s="29" t="s">
        <v>34</v>
      </c>
      <c r="S139" s="29" t="s">
        <v>34</v>
      </c>
      <c r="T139" s="29">
        <v>2</v>
      </c>
      <c r="U139" s="32"/>
      <c r="V139" s="61" t="s">
        <v>14018</v>
      </c>
      <c r="W139" s="88">
        <v>6</v>
      </c>
    </row>
    <row r="140" spans="1:23" ht="39" x14ac:dyDescent="0.35">
      <c r="A140" s="33">
        <v>139</v>
      </c>
      <c r="B140" s="21" t="s">
        <v>14078</v>
      </c>
      <c r="C140" s="29" t="s">
        <v>14079</v>
      </c>
      <c r="D140" s="29" t="s">
        <v>14079</v>
      </c>
      <c r="E140" s="21" t="s">
        <v>14078</v>
      </c>
      <c r="F140" s="45"/>
      <c r="G140" s="21"/>
      <c r="H140" s="21"/>
      <c r="I140" s="7" t="s">
        <v>34</v>
      </c>
      <c r="J140" s="21"/>
      <c r="K140" s="21"/>
      <c r="L140" s="16"/>
      <c r="M140" s="30" t="s">
        <v>34</v>
      </c>
      <c r="N140" s="29" t="s">
        <v>34</v>
      </c>
      <c r="O140" s="29" t="s">
        <v>34</v>
      </c>
      <c r="P140" s="29" t="s">
        <v>34</v>
      </c>
      <c r="Q140" s="29" t="s">
        <v>34</v>
      </c>
      <c r="R140" s="29" t="s">
        <v>34</v>
      </c>
      <c r="S140" s="29" t="s">
        <v>34</v>
      </c>
      <c r="T140" s="29">
        <v>2</v>
      </c>
      <c r="U140" s="32"/>
      <c r="V140" s="88"/>
      <c r="W140" s="88"/>
    </row>
    <row r="141" spans="1:23" x14ac:dyDescent="0.35">
      <c r="A141" s="33">
        <v>140</v>
      </c>
      <c r="B141" s="9" t="s">
        <v>14080</v>
      </c>
      <c r="C141" s="37" t="s">
        <v>14081</v>
      </c>
      <c r="D141" s="37" t="s">
        <v>14081</v>
      </c>
      <c r="E141" s="9" t="s">
        <v>14080</v>
      </c>
      <c r="F141" s="47"/>
      <c r="G141" s="9"/>
      <c r="H141" s="9"/>
      <c r="I141" s="7"/>
      <c r="J141" s="9"/>
      <c r="K141" s="9"/>
      <c r="L141" s="15"/>
      <c r="M141" s="32"/>
      <c r="U141" s="32"/>
      <c r="V141" s="88"/>
      <c r="W141" s="88"/>
    </row>
    <row r="142" spans="1:23" x14ac:dyDescent="0.35">
      <c r="A142" s="33">
        <v>141</v>
      </c>
      <c r="B142" s="18" t="s">
        <v>13927</v>
      </c>
      <c r="C142" s="35" t="s">
        <v>14082</v>
      </c>
      <c r="D142" s="35" t="s">
        <v>14082</v>
      </c>
      <c r="E142" s="18" t="s">
        <v>13927</v>
      </c>
      <c r="F142" s="46"/>
      <c r="G142" s="18"/>
      <c r="H142" s="18"/>
      <c r="I142" s="7" t="s">
        <v>34</v>
      </c>
      <c r="J142" s="18"/>
      <c r="K142" s="18"/>
      <c r="L142" s="20"/>
      <c r="M142" s="32"/>
      <c r="U142" s="32"/>
      <c r="V142" s="88"/>
      <c r="W142" s="88"/>
    </row>
    <row r="143" spans="1:23" ht="26" x14ac:dyDescent="0.35">
      <c r="A143" s="33">
        <v>142</v>
      </c>
      <c r="B143" s="21" t="s">
        <v>14083</v>
      </c>
      <c r="C143" s="29" t="s">
        <v>14084</v>
      </c>
      <c r="D143" s="29" t="s">
        <v>14084</v>
      </c>
      <c r="E143" s="21" t="s">
        <v>14083</v>
      </c>
      <c r="F143" s="45"/>
      <c r="G143" s="21"/>
      <c r="H143" s="21"/>
      <c r="I143" s="7" t="s">
        <v>34</v>
      </c>
      <c r="J143" s="21"/>
      <c r="K143" s="21"/>
      <c r="L143" s="16"/>
      <c r="M143" s="30" t="s">
        <v>34</v>
      </c>
      <c r="N143" s="29" t="s">
        <v>34</v>
      </c>
      <c r="O143" s="29" t="s">
        <v>34</v>
      </c>
      <c r="P143" s="29" t="s">
        <v>34</v>
      </c>
      <c r="Q143" s="29" t="s">
        <v>34</v>
      </c>
      <c r="R143" s="29" t="s">
        <v>34</v>
      </c>
      <c r="S143" s="29" t="s">
        <v>34</v>
      </c>
      <c r="T143" s="29">
        <v>2</v>
      </c>
      <c r="U143" s="32"/>
      <c r="V143" s="61" t="s">
        <v>14085</v>
      </c>
      <c r="W143" s="88">
        <v>6</v>
      </c>
    </row>
    <row r="144" spans="1:23" ht="52" hidden="1" x14ac:dyDescent="0.35">
      <c r="A144" s="33">
        <v>143</v>
      </c>
      <c r="B144" s="21" t="s">
        <v>14086</v>
      </c>
      <c r="C144" s="29" t="s">
        <v>14087</v>
      </c>
      <c r="D144" s="29" t="s">
        <v>14087</v>
      </c>
      <c r="E144" s="21" t="s">
        <v>14086</v>
      </c>
      <c r="F144" s="16"/>
      <c r="G144" s="7"/>
      <c r="H144" s="7"/>
      <c r="I144" s="7" t="s">
        <v>34</v>
      </c>
      <c r="J144" s="7"/>
      <c r="K144" s="7"/>
      <c r="L144" s="16" t="s">
        <v>34</v>
      </c>
      <c r="M144" s="30" t="s">
        <v>34</v>
      </c>
      <c r="N144" s="29" t="s">
        <v>34</v>
      </c>
      <c r="O144" s="29" t="s">
        <v>34</v>
      </c>
      <c r="P144" s="29" t="s">
        <v>34</v>
      </c>
      <c r="Q144" s="29" t="s">
        <v>34</v>
      </c>
      <c r="R144" s="29" t="s">
        <v>34</v>
      </c>
      <c r="S144" s="29" t="s">
        <v>34</v>
      </c>
      <c r="U144" s="30">
        <v>2</v>
      </c>
      <c r="V144" s="30"/>
      <c r="W144" s="30"/>
    </row>
    <row r="145" spans="1:23" ht="52" x14ac:dyDescent="0.35">
      <c r="A145" s="33">
        <v>144</v>
      </c>
      <c r="B145" s="21" t="s">
        <v>14088</v>
      </c>
      <c r="C145" s="29" t="s">
        <v>14089</v>
      </c>
      <c r="D145" s="29" t="s">
        <v>14089</v>
      </c>
      <c r="E145" s="21" t="s">
        <v>14088</v>
      </c>
      <c r="F145" s="45"/>
      <c r="G145" s="21"/>
      <c r="H145" s="21"/>
      <c r="I145" s="7" t="s">
        <v>34</v>
      </c>
      <c r="J145" s="21"/>
      <c r="K145" s="21"/>
      <c r="L145" s="16"/>
      <c r="M145" s="30" t="s">
        <v>34</v>
      </c>
      <c r="N145" s="29" t="s">
        <v>34</v>
      </c>
      <c r="O145" s="29" t="s">
        <v>34</v>
      </c>
      <c r="P145" s="29" t="s">
        <v>34</v>
      </c>
      <c r="Q145" s="29" t="s">
        <v>34</v>
      </c>
      <c r="R145" s="29" t="s">
        <v>34</v>
      </c>
      <c r="U145" s="32"/>
      <c r="V145" s="88"/>
      <c r="W145" s="88"/>
    </row>
    <row r="146" spans="1:23" ht="26" x14ac:dyDescent="0.35">
      <c r="A146" s="33">
        <v>145</v>
      </c>
      <c r="B146" s="21" t="s">
        <v>14090</v>
      </c>
      <c r="C146" s="29" t="s">
        <v>14091</v>
      </c>
      <c r="D146" s="29" t="s">
        <v>14091</v>
      </c>
      <c r="E146" s="21" t="s">
        <v>14090</v>
      </c>
      <c r="F146" s="45"/>
      <c r="G146" s="21"/>
      <c r="H146" s="21"/>
      <c r="I146" s="7" t="s">
        <v>34</v>
      </c>
      <c r="J146" s="21"/>
      <c r="K146" s="21"/>
      <c r="L146" s="16"/>
      <c r="M146" s="30" t="s">
        <v>34</v>
      </c>
      <c r="N146" s="29" t="s">
        <v>34</v>
      </c>
      <c r="O146" s="29" t="s">
        <v>34</v>
      </c>
      <c r="P146" s="29" t="s">
        <v>34</v>
      </c>
      <c r="Q146" s="29" t="s">
        <v>34</v>
      </c>
      <c r="R146" s="29" t="s">
        <v>34</v>
      </c>
      <c r="S146" s="29" t="s">
        <v>34</v>
      </c>
      <c r="T146" s="29">
        <v>2</v>
      </c>
      <c r="U146" s="32"/>
      <c r="V146" s="61" t="s">
        <v>14092</v>
      </c>
      <c r="W146" s="88">
        <v>6</v>
      </c>
    </row>
    <row r="147" spans="1:23" ht="26" x14ac:dyDescent="0.35">
      <c r="A147" s="33">
        <v>146</v>
      </c>
      <c r="B147" s="21" t="s">
        <v>14093</v>
      </c>
      <c r="C147" s="29" t="s">
        <v>14094</v>
      </c>
      <c r="D147" s="29" t="s">
        <v>14094</v>
      </c>
      <c r="E147" s="21" t="s">
        <v>14093</v>
      </c>
      <c r="F147" s="45"/>
      <c r="G147" s="21"/>
      <c r="H147" s="21"/>
      <c r="I147" s="7" t="s">
        <v>34</v>
      </c>
      <c r="J147" s="21"/>
      <c r="K147" s="21"/>
      <c r="L147" s="16"/>
      <c r="M147" s="30" t="s">
        <v>34</v>
      </c>
      <c r="N147" s="29" t="s">
        <v>34</v>
      </c>
      <c r="O147" s="29" t="s">
        <v>34</v>
      </c>
      <c r="P147" s="29" t="s">
        <v>34</v>
      </c>
      <c r="Q147" s="29" t="s">
        <v>34</v>
      </c>
      <c r="R147" s="29" t="s">
        <v>34</v>
      </c>
      <c r="S147" s="29" t="s">
        <v>34</v>
      </c>
      <c r="T147" s="29">
        <v>2</v>
      </c>
      <c r="U147" s="32"/>
      <c r="V147" s="88"/>
      <c r="W147" s="88"/>
    </row>
    <row r="148" spans="1:23" ht="39" x14ac:dyDescent="0.35">
      <c r="A148" s="33">
        <v>147</v>
      </c>
      <c r="B148" s="21" t="s">
        <v>14095</v>
      </c>
      <c r="C148" s="29" t="s">
        <v>14096</v>
      </c>
      <c r="D148" s="29" t="s">
        <v>14096</v>
      </c>
      <c r="E148" s="21" t="s">
        <v>14095</v>
      </c>
      <c r="F148" s="45"/>
      <c r="G148" s="21"/>
      <c r="H148" s="21"/>
      <c r="I148" s="7" t="s">
        <v>34</v>
      </c>
      <c r="J148" s="21"/>
      <c r="K148" s="21"/>
      <c r="L148" s="16"/>
      <c r="M148" s="30" t="s">
        <v>34</v>
      </c>
      <c r="N148" s="29" t="s">
        <v>34</v>
      </c>
      <c r="O148" s="29" t="s">
        <v>34</v>
      </c>
      <c r="P148" s="29" t="s">
        <v>34</v>
      </c>
      <c r="Q148" s="29" t="s">
        <v>34</v>
      </c>
      <c r="R148" s="29" t="s">
        <v>34</v>
      </c>
      <c r="S148" s="29" t="s">
        <v>34</v>
      </c>
      <c r="U148" s="30">
        <v>2</v>
      </c>
      <c r="V148" s="88"/>
      <c r="W148" s="88"/>
    </row>
    <row r="149" spans="1:23" ht="26" hidden="1" x14ac:dyDescent="0.35">
      <c r="A149" s="33">
        <v>148</v>
      </c>
      <c r="B149" s="21" t="s">
        <v>14097</v>
      </c>
      <c r="C149" s="29" t="s">
        <v>14098</v>
      </c>
      <c r="D149" s="29" t="s">
        <v>14098</v>
      </c>
      <c r="E149" s="21" t="s">
        <v>14097</v>
      </c>
      <c r="F149" s="16"/>
      <c r="G149" s="7"/>
      <c r="H149" s="7"/>
      <c r="I149" s="7" t="s">
        <v>34</v>
      </c>
      <c r="J149" s="7"/>
      <c r="K149" s="7"/>
      <c r="L149" s="16" t="s">
        <v>34</v>
      </c>
      <c r="M149" s="30" t="s">
        <v>34</v>
      </c>
      <c r="N149" s="29" t="s">
        <v>34</v>
      </c>
      <c r="O149" s="29" t="s">
        <v>34</v>
      </c>
      <c r="P149" s="29" t="s">
        <v>34</v>
      </c>
      <c r="Q149" s="29" t="s">
        <v>34</v>
      </c>
      <c r="R149" s="29" t="s">
        <v>34</v>
      </c>
      <c r="S149" s="29" t="s">
        <v>34</v>
      </c>
      <c r="U149" s="90">
        <v>2</v>
      </c>
      <c r="V149" s="30"/>
      <c r="W149" s="30"/>
    </row>
    <row r="150" spans="1:23" ht="26" x14ac:dyDescent="0.35">
      <c r="A150" s="33">
        <v>149</v>
      </c>
      <c r="B150" s="21" t="s">
        <v>14099</v>
      </c>
      <c r="C150" s="29" t="s">
        <v>14100</v>
      </c>
      <c r="D150" s="29" t="s">
        <v>14100</v>
      </c>
      <c r="E150" s="21" t="s">
        <v>14099</v>
      </c>
      <c r="F150" s="45"/>
      <c r="G150" s="21"/>
      <c r="H150" s="21"/>
      <c r="I150" s="7" t="s">
        <v>34</v>
      </c>
      <c r="J150" s="21"/>
      <c r="K150" s="21"/>
      <c r="L150" s="16"/>
      <c r="M150" s="30" t="s">
        <v>34</v>
      </c>
      <c r="N150" s="29" t="s">
        <v>34</v>
      </c>
      <c r="O150" s="29" t="s">
        <v>34</v>
      </c>
      <c r="P150" s="29" t="s">
        <v>34</v>
      </c>
      <c r="Q150" s="29" t="s">
        <v>34</v>
      </c>
      <c r="R150" s="29" t="s">
        <v>34</v>
      </c>
      <c r="S150" s="29" t="s">
        <v>34</v>
      </c>
      <c r="T150" s="29">
        <v>2</v>
      </c>
      <c r="U150" s="32"/>
      <c r="V150" s="88"/>
      <c r="W150" s="88"/>
    </row>
    <row r="151" spans="1:23" x14ac:dyDescent="0.35">
      <c r="A151" s="33">
        <v>150</v>
      </c>
      <c r="B151" s="18" t="s">
        <v>13933</v>
      </c>
      <c r="C151" s="35" t="s">
        <v>14101</v>
      </c>
      <c r="D151" s="35" t="s">
        <v>14101</v>
      </c>
      <c r="E151" s="18" t="s">
        <v>13933</v>
      </c>
      <c r="F151" s="46"/>
      <c r="G151" s="18"/>
      <c r="H151" s="18"/>
      <c r="I151" s="7" t="s">
        <v>34</v>
      </c>
      <c r="J151" s="18"/>
      <c r="K151" s="18"/>
      <c r="L151" s="20"/>
      <c r="M151" s="32"/>
      <c r="U151" s="32"/>
      <c r="V151" s="88"/>
      <c r="W151" s="88"/>
    </row>
    <row r="152" spans="1:23" ht="52" hidden="1" x14ac:dyDescent="0.35">
      <c r="A152" s="33">
        <v>151</v>
      </c>
      <c r="B152" s="21" t="s">
        <v>14102</v>
      </c>
      <c r="C152" s="29" t="s">
        <v>14103</v>
      </c>
      <c r="D152" s="29" t="s">
        <v>14103</v>
      </c>
      <c r="E152" s="21" t="s">
        <v>14102</v>
      </c>
      <c r="F152" s="16"/>
      <c r="G152" s="7"/>
      <c r="H152" s="7"/>
      <c r="I152" s="7" t="s">
        <v>34</v>
      </c>
      <c r="J152" s="7"/>
      <c r="K152" s="7"/>
      <c r="L152" s="16" t="s">
        <v>34</v>
      </c>
      <c r="M152" s="30" t="s">
        <v>34</v>
      </c>
      <c r="N152" s="29" t="s">
        <v>34</v>
      </c>
      <c r="O152" s="29" t="s">
        <v>34</v>
      </c>
      <c r="P152" s="29" t="s">
        <v>34</v>
      </c>
      <c r="Q152" s="29" t="s">
        <v>34</v>
      </c>
      <c r="R152" s="29" t="s">
        <v>34</v>
      </c>
      <c r="S152" s="29" t="s">
        <v>34</v>
      </c>
      <c r="U152" s="90">
        <v>2</v>
      </c>
      <c r="V152" s="30"/>
      <c r="W152" s="30"/>
    </row>
    <row r="153" spans="1:23" ht="26" x14ac:dyDescent="0.35">
      <c r="A153" s="33">
        <v>152</v>
      </c>
      <c r="B153" s="21" t="s">
        <v>14104</v>
      </c>
      <c r="C153" s="29" t="s">
        <v>14105</v>
      </c>
      <c r="D153" s="29" t="s">
        <v>14105</v>
      </c>
      <c r="E153" s="21" t="s">
        <v>14104</v>
      </c>
      <c r="F153" s="45"/>
      <c r="G153" s="21"/>
      <c r="H153" s="21"/>
      <c r="I153" s="7" t="s">
        <v>34</v>
      </c>
      <c r="J153" s="21"/>
      <c r="K153" s="21"/>
      <c r="L153" s="16"/>
      <c r="M153" s="30" t="s">
        <v>34</v>
      </c>
      <c r="N153" s="29" t="s">
        <v>34</v>
      </c>
      <c r="O153" s="29" t="s">
        <v>34</v>
      </c>
      <c r="P153" s="29" t="s">
        <v>34</v>
      </c>
      <c r="Q153" s="29" t="s">
        <v>34</v>
      </c>
      <c r="R153" s="29" t="s">
        <v>34</v>
      </c>
      <c r="S153" s="29" t="s">
        <v>34</v>
      </c>
      <c r="T153" s="29">
        <v>2</v>
      </c>
      <c r="U153" s="32"/>
      <c r="V153" s="88"/>
      <c r="W153" s="88"/>
    </row>
    <row r="154" spans="1:23" ht="39" x14ac:dyDescent="0.35">
      <c r="A154" s="33">
        <v>153</v>
      </c>
      <c r="B154" s="21" t="s">
        <v>14106</v>
      </c>
      <c r="C154" s="29" t="s">
        <v>14107</v>
      </c>
      <c r="D154" s="29" t="s">
        <v>14107</v>
      </c>
      <c r="E154" s="21" t="s">
        <v>14106</v>
      </c>
      <c r="F154" s="45"/>
      <c r="G154" s="21"/>
      <c r="H154" s="21"/>
      <c r="I154" s="7" t="s">
        <v>34</v>
      </c>
      <c r="J154" s="21"/>
      <c r="K154" s="21"/>
      <c r="L154" s="16"/>
      <c r="M154" s="30" t="s">
        <v>34</v>
      </c>
      <c r="N154" s="29" t="s">
        <v>34</v>
      </c>
      <c r="O154" s="29" t="s">
        <v>34</v>
      </c>
      <c r="P154" s="29" t="s">
        <v>34</v>
      </c>
      <c r="Q154" s="29" t="s">
        <v>34</v>
      </c>
      <c r="R154" s="29" t="s">
        <v>34</v>
      </c>
      <c r="S154" s="29" t="s">
        <v>34</v>
      </c>
      <c r="T154" s="29">
        <v>2</v>
      </c>
      <c r="U154" s="32"/>
      <c r="V154" s="61" t="s">
        <v>14108</v>
      </c>
      <c r="W154" s="88">
        <v>6</v>
      </c>
    </row>
    <row r="155" spans="1:23" ht="39" hidden="1" x14ac:dyDescent="0.35">
      <c r="A155" s="33">
        <v>154</v>
      </c>
      <c r="B155" s="21" t="s">
        <v>14109</v>
      </c>
      <c r="C155" s="29" t="s">
        <v>14110</v>
      </c>
      <c r="D155" s="29" t="s">
        <v>14110</v>
      </c>
      <c r="E155" s="21" t="s">
        <v>14109</v>
      </c>
      <c r="F155" s="16"/>
      <c r="G155" s="7"/>
      <c r="H155" s="7"/>
      <c r="I155" s="7" t="s">
        <v>34</v>
      </c>
      <c r="J155" s="7"/>
      <c r="K155" s="7"/>
      <c r="L155" s="16" t="s">
        <v>34</v>
      </c>
      <c r="M155" s="30" t="s">
        <v>34</v>
      </c>
      <c r="N155" s="29" t="s">
        <v>34</v>
      </c>
      <c r="O155" s="29" t="s">
        <v>34</v>
      </c>
      <c r="P155" s="29" t="s">
        <v>34</v>
      </c>
      <c r="Q155" s="29" t="s">
        <v>34</v>
      </c>
      <c r="R155" s="29" t="s">
        <v>34</v>
      </c>
      <c r="S155" s="29" t="s">
        <v>34</v>
      </c>
      <c r="U155" s="90">
        <v>2</v>
      </c>
      <c r="V155" s="30"/>
      <c r="W155" s="30"/>
    </row>
    <row r="156" spans="1:23" x14ac:dyDescent="0.35">
      <c r="A156" s="33">
        <v>155</v>
      </c>
      <c r="B156" s="18" t="s">
        <v>13941</v>
      </c>
      <c r="C156" s="35" t="s">
        <v>14111</v>
      </c>
      <c r="D156" s="35" t="s">
        <v>14111</v>
      </c>
      <c r="E156" s="18" t="s">
        <v>13941</v>
      </c>
      <c r="F156" s="46"/>
      <c r="G156" s="18"/>
      <c r="H156" s="18"/>
      <c r="I156" s="7" t="s">
        <v>34</v>
      </c>
      <c r="J156" s="18"/>
      <c r="K156" s="18"/>
      <c r="L156" s="20"/>
      <c r="M156" s="32"/>
      <c r="U156" s="32"/>
      <c r="V156" s="88"/>
      <c r="W156" s="88"/>
    </row>
    <row r="157" spans="1:23" ht="39" x14ac:dyDescent="0.35">
      <c r="A157" s="33">
        <v>156</v>
      </c>
      <c r="B157" s="21" t="s">
        <v>14112</v>
      </c>
      <c r="C157" s="29" t="s">
        <v>14113</v>
      </c>
      <c r="D157" s="29" t="s">
        <v>14113</v>
      </c>
      <c r="E157" s="21" t="s">
        <v>14112</v>
      </c>
      <c r="F157" s="45"/>
      <c r="G157" s="21"/>
      <c r="H157" s="21"/>
      <c r="I157" s="7" t="s">
        <v>34</v>
      </c>
      <c r="J157" s="21"/>
      <c r="K157" s="21"/>
      <c r="L157" s="16"/>
      <c r="M157" s="30" t="s">
        <v>34</v>
      </c>
      <c r="N157" s="29" t="s">
        <v>34</v>
      </c>
      <c r="O157" s="29" t="s">
        <v>34</v>
      </c>
      <c r="P157" s="29" t="s">
        <v>34</v>
      </c>
      <c r="Q157" s="29" t="s">
        <v>34</v>
      </c>
      <c r="R157" s="29" t="s">
        <v>34</v>
      </c>
      <c r="S157" s="29" t="s">
        <v>34</v>
      </c>
      <c r="T157" s="29">
        <v>2</v>
      </c>
      <c r="U157" s="32"/>
      <c r="V157" s="61" t="s">
        <v>14114</v>
      </c>
      <c r="W157" s="88">
        <v>6</v>
      </c>
    </row>
    <row r="158" spans="1:23" ht="39" x14ac:dyDescent="0.35">
      <c r="A158" s="33">
        <v>157</v>
      </c>
      <c r="B158" s="21" t="s">
        <v>14115</v>
      </c>
      <c r="C158" s="29" t="s">
        <v>14116</v>
      </c>
      <c r="D158" s="29" t="s">
        <v>14116</v>
      </c>
      <c r="E158" s="21" t="s">
        <v>14115</v>
      </c>
      <c r="F158" s="45"/>
      <c r="G158" s="21"/>
      <c r="H158" s="21"/>
      <c r="I158" s="7" t="s">
        <v>34</v>
      </c>
      <c r="J158" s="21"/>
      <c r="K158" s="21"/>
      <c r="L158" s="16"/>
      <c r="M158" s="30" t="s">
        <v>34</v>
      </c>
      <c r="N158" s="29" t="s">
        <v>34</v>
      </c>
      <c r="O158" s="29" t="s">
        <v>34</v>
      </c>
      <c r="P158" s="29" t="s">
        <v>34</v>
      </c>
      <c r="Q158" s="29" t="s">
        <v>34</v>
      </c>
      <c r="R158" s="29" t="s">
        <v>34</v>
      </c>
      <c r="S158" s="29" t="s">
        <v>34</v>
      </c>
      <c r="T158" s="29">
        <v>2</v>
      </c>
      <c r="U158" s="32"/>
      <c r="V158" s="88"/>
      <c r="W158" s="88"/>
    </row>
    <row r="159" spans="1:23" x14ac:dyDescent="0.35">
      <c r="A159" s="33">
        <v>158</v>
      </c>
      <c r="B159" s="18" t="s">
        <v>88</v>
      </c>
      <c r="C159" s="35" t="s">
        <v>14117</v>
      </c>
      <c r="D159" s="35" t="s">
        <v>14117</v>
      </c>
      <c r="E159" s="18" t="s">
        <v>88</v>
      </c>
      <c r="F159" s="46"/>
      <c r="G159" s="18"/>
      <c r="H159" s="18"/>
      <c r="I159" s="7" t="s">
        <v>34</v>
      </c>
      <c r="J159" s="18"/>
      <c r="K159" s="18"/>
      <c r="L159" s="20"/>
      <c r="M159" s="32"/>
      <c r="U159" s="32"/>
      <c r="V159" s="88"/>
      <c r="W159" s="88"/>
    </row>
    <row r="160" spans="1:23" x14ac:dyDescent="0.35">
      <c r="A160" s="33">
        <v>159</v>
      </c>
      <c r="B160" s="18" t="s">
        <v>14029</v>
      </c>
      <c r="C160" s="35" t="s">
        <v>14118</v>
      </c>
      <c r="D160" s="35" t="s">
        <v>14118</v>
      </c>
      <c r="E160" s="18" t="s">
        <v>14029</v>
      </c>
      <c r="F160" s="46"/>
      <c r="G160" s="18"/>
      <c r="H160" s="18"/>
      <c r="I160" s="7" t="s">
        <v>34</v>
      </c>
      <c r="J160" s="18"/>
      <c r="K160" s="18"/>
      <c r="L160" s="20"/>
      <c r="M160" s="32"/>
      <c r="U160" s="32"/>
      <c r="V160" s="88"/>
      <c r="W160" s="88"/>
    </row>
    <row r="161" spans="1:23" ht="39" x14ac:dyDescent="0.35">
      <c r="A161" s="33">
        <v>160</v>
      </c>
      <c r="B161" s="21" t="s">
        <v>14119</v>
      </c>
      <c r="C161" s="29" t="s">
        <v>14120</v>
      </c>
      <c r="D161" s="29" t="s">
        <v>14120</v>
      </c>
      <c r="E161" s="21" t="s">
        <v>14119</v>
      </c>
      <c r="F161" s="45"/>
      <c r="G161" s="21"/>
      <c r="H161" s="21"/>
      <c r="I161" s="7" t="s">
        <v>34</v>
      </c>
      <c r="J161" s="21"/>
      <c r="K161" s="21"/>
      <c r="L161" s="16"/>
      <c r="M161" s="30" t="s">
        <v>34</v>
      </c>
      <c r="N161" s="29" t="s">
        <v>34</v>
      </c>
      <c r="O161" s="29" t="s">
        <v>34</v>
      </c>
      <c r="P161" s="29" t="s">
        <v>34</v>
      </c>
      <c r="Q161" s="29" t="s">
        <v>34</v>
      </c>
      <c r="R161" s="29" t="s">
        <v>34</v>
      </c>
      <c r="S161" s="29" t="s">
        <v>34</v>
      </c>
      <c r="U161" s="32"/>
      <c r="V161" s="88"/>
      <c r="W161" s="88"/>
    </row>
    <row r="162" spans="1:23" x14ac:dyDescent="0.35">
      <c r="A162" s="33">
        <v>161</v>
      </c>
      <c r="B162" s="9" t="s">
        <v>14121</v>
      </c>
      <c r="C162" s="37" t="s">
        <v>14122</v>
      </c>
      <c r="D162" s="37" t="s">
        <v>14122</v>
      </c>
      <c r="E162" s="9" t="s">
        <v>14121</v>
      </c>
      <c r="F162" s="47"/>
      <c r="G162" s="9"/>
      <c r="H162" s="9"/>
      <c r="I162" s="7"/>
      <c r="J162" s="9"/>
      <c r="K162" s="9"/>
      <c r="L162" s="15"/>
      <c r="M162" s="32"/>
      <c r="U162" s="32"/>
      <c r="V162" s="88"/>
      <c r="W162" s="88"/>
    </row>
    <row r="163" spans="1:23" x14ac:dyDescent="0.35">
      <c r="A163" s="33">
        <v>162</v>
      </c>
      <c r="B163" s="18" t="s">
        <v>13927</v>
      </c>
      <c r="C163" s="35" t="s">
        <v>14123</v>
      </c>
      <c r="D163" s="35" t="s">
        <v>14123</v>
      </c>
      <c r="E163" s="18" t="s">
        <v>13927</v>
      </c>
      <c r="F163" s="46"/>
      <c r="G163" s="18"/>
      <c r="H163" s="18"/>
      <c r="I163" s="7" t="s">
        <v>34</v>
      </c>
      <c r="J163" s="18"/>
      <c r="K163" s="18"/>
      <c r="L163" s="20"/>
      <c r="M163" s="32"/>
      <c r="U163" s="32"/>
      <c r="V163" s="88"/>
      <c r="W163" s="88"/>
    </row>
    <row r="164" spans="1:23" ht="39" x14ac:dyDescent="0.35">
      <c r="A164" s="33">
        <v>163</v>
      </c>
      <c r="B164" s="21" t="s">
        <v>14124</v>
      </c>
      <c r="C164" s="29" t="s">
        <v>14125</v>
      </c>
      <c r="D164" s="29" t="s">
        <v>14125</v>
      </c>
      <c r="E164" s="21" t="s">
        <v>14124</v>
      </c>
      <c r="F164" s="45"/>
      <c r="G164" s="21"/>
      <c r="H164" s="21"/>
      <c r="I164" s="7" t="s">
        <v>34</v>
      </c>
      <c r="J164" s="21"/>
      <c r="K164" s="21"/>
      <c r="L164" s="16"/>
      <c r="M164" s="30" t="s">
        <v>34</v>
      </c>
      <c r="O164" s="29" t="s">
        <v>34</v>
      </c>
      <c r="R164" s="29" t="s">
        <v>34</v>
      </c>
      <c r="S164" s="29" t="s">
        <v>34</v>
      </c>
      <c r="T164" s="29">
        <v>2</v>
      </c>
      <c r="U164" s="32"/>
      <c r="V164" s="61" t="s">
        <v>14126</v>
      </c>
      <c r="W164" s="88">
        <v>6</v>
      </c>
    </row>
    <row r="165" spans="1:23" ht="78" hidden="1" x14ac:dyDescent="0.35">
      <c r="A165" s="33">
        <v>164</v>
      </c>
      <c r="B165" s="21" t="s">
        <v>14127</v>
      </c>
      <c r="C165" s="29" t="s">
        <v>14128</v>
      </c>
      <c r="D165" s="29" t="s">
        <v>14128</v>
      </c>
      <c r="E165" s="21" t="s">
        <v>14127</v>
      </c>
      <c r="F165" s="16"/>
      <c r="G165" s="7"/>
      <c r="H165" s="7"/>
      <c r="I165" s="7" t="s">
        <v>34</v>
      </c>
      <c r="J165" s="7"/>
      <c r="K165" s="7"/>
      <c r="L165" s="16" t="s">
        <v>34</v>
      </c>
      <c r="M165" s="30" t="s">
        <v>34</v>
      </c>
      <c r="O165" s="29" t="s">
        <v>34</v>
      </c>
      <c r="R165" s="29" t="s">
        <v>34</v>
      </c>
      <c r="S165" s="29" t="s">
        <v>34</v>
      </c>
      <c r="U165" s="90">
        <v>2</v>
      </c>
      <c r="V165" s="30"/>
      <c r="W165" s="30"/>
    </row>
    <row r="166" spans="1:23" ht="39" x14ac:dyDescent="0.35">
      <c r="A166" s="33">
        <v>165</v>
      </c>
      <c r="B166" s="21" t="s">
        <v>14129</v>
      </c>
      <c r="C166" s="29" t="s">
        <v>14130</v>
      </c>
      <c r="D166" s="29" t="s">
        <v>14130</v>
      </c>
      <c r="E166" s="21" t="s">
        <v>14129</v>
      </c>
      <c r="F166" s="45"/>
      <c r="G166" s="21"/>
      <c r="H166" s="21"/>
      <c r="I166" s="7" t="s">
        <v>34</v>
      </c>
      <c r="J166" s="21"/>
      <c r="K166" s="21"/>
      <c r="L166" s="16"/>
      <c r="M166" s="30" t="s">
        <v>34</v>
      </c>
      <c r="O166" s="29" t="s">
        <v>34</v>
      </c>
      <c r="R166" s="29" t="s">
        <v>34</v>
      </c>
      <c r="S166" s="29" t="s">
        <v>34</v>
      </c>
      <c r="T166" s="29">
        <v>2</v>
      </c>
      <c r="U166" s="32"/>
      <c r="V166" s="61" t="s">
        <v>14131</v>
      </c>
      <c r="W166" s="88">
        <v>6</v>
      </c>
    </row>
    <row r="167" spans="1:23" ht="26" x14ac:dyDescent="0.35">
      <c r="A167" s="33">
        <v>166</v>
      </c>
      <c r="B167" s="21" t="s">
        <v>14132</v>
      </c>
      <c r="C167" s="29" t="s">
        <v>14133</v>
      </c>
      <c r="D167" s="29" t="s">
        <v>14133</v>
      </c>
      <c r="E167" s="21" t="s">
        <v>14132</v>
      </c>
      <c r="F167" s="45"/>
      <c r="G167" s="21"/>
      <c r="H167" s="21"/>
      <c r="I167" s="7" t="s">
        <v>34</v>
      </c>
      <c r="J167" s="21"/>
      <c r="K167" s="21"/>
      <c r="L167" s="16"/>
      <c r="M167" s="30" t="s">
        <v>34</v>
      </c>
      <c r="O167" s="29" t="s">
        <v>34</v>
      </c>
      <c r="R167" s="29" t="s">
        <v>34</v>
      </c>
      <c r="S167" s="29" t="s">
        <v>34</v>
      </c>
      <c r="T167" s="29">
        <v>2</v>
      </c>
      <c r="U167" s="32"/>
      <c r="V167" s="61" t="s">
        <v>14134</v>
      </c>
      <c r="W167" s="88">
        <v>6</v>
      </c>
    </row>
    <row r="168" spans="1:23" ht="52" x14ac:dyDescent="0.35">
      <c r="A168" s="33">
        <v>167</v>
      </c>
      <c r="B168" s="21" t="s">
        <v>14135</v>
      </c>
      <c r="C168" s="29" t="s">
        <v>14136</v>
      </c>
      <c r="D168" s="29" t="s">
        <v>14136</v>
      </c>
      <c r="E168" s="21" t="s">
        <v>14135</v>
      </c>
      <c r="F168" s="45"/>
      <c r="G168" s="21"/>
      <c r="H168" s="21"/>
      <c r="I168" s="7" t="s">
        <v>34</v>
      </c>
      <c r="J168" s="21"/>
      <c r="K168" s="21"/>
      <c r="L168" s="16"/>
      <c r="M168" s="30" t="s">
        <v>34</v>
      </c>
      <c r="O168" s="29" t="s">
        <v>34</v>
      </c>
      <c r="R168" s="29" t="s">
        <v>34</v>
      </c>
      <c r="S168" s="29" t="s">
        <v>34</v>
      </c>
      <c r="T168" s="29">
        <v>2</v>
      </c>
      <c r="U168" s="32"/>
      <c r="V168" s="61" t="s">
        <v>14137</v>
      </c>
      <c r="W168" s="88">
        <v>6</v>
      </c>
    </row>
    <row r="169" spans="1:23" ht="26" x14ac:dyDescent="0.35">
      <c r="A169" s="33">
        <v>168</v>
      </c>
      <c r="B169" s="21" t="s">
        <v>14138</v>
      </c>
      <c r="C169" s="29" t="s">
        <v>14139</v>
      </c>
      <c r="D169" s="29" t="s">
        <v>14139</v>
      </c>
      <c r="E169" s="21" t="s">
        <v>14138</v>
      </c>
      <c r="F169" s="45"/>
      <c r="G169" s="21"/>
      <c r="H169" s="21"/>
      <c r="I169" s="7" t="s">
        <v>34</v>
      </c>
      <c r="J169" s="21"/>
      <c r="K169" s="21"/>
      <c r="L169" s="16"/>
      <c r="M169" s="30" t="s">
        <v>34</v>
      </c>
      <c r="O169" s="29" t="s">
        <v>34</v>
      </c>
      <c r="R169" s="29" t="s">
        <v>34</v>
      </c>
      <c r="S169" s="29" t="s">
        <v>34</v>
      </c>
      <c r="T169" s="29">
        <v>2</v>
      </c>
      <c r="U169" s="32"/>
      <c r="V169" s="61" t="s">
        <v>14126</v>
      </c>
      <c r="W169" s="88">
        <v>6</v>
      </c>
    </row>
    <row r="170" spans="1:23" ht="52" hidden="1" x14ac:dyDescent="0.35">
      <c r="A170" s="33">
        <v>169</v>
      </c>
      <c r="B170" s="21" t="s">
        <v>14140</v>
      </c>
      <c r="C170" s="29" t="s">
        <v>14141</v>
      </c>
      <c r="D170" s="29" t="s">
        <v>14141</v>
      </c>
      <c r="E170" s="21" t="s">
        <v>14140</v>
      </c>
      <c r="F170" s="16"/>
      <c r="G170" s="7"/>
      <c r="H170" s="7"/>
      <c r="I170" s="7" t="s">
        <v>34</v>
      </c>
      <c r="J170" s="7"/>
      <c r="K170" s="7"/>
      <c r="L170" s="16" t="s">
        <v>34</v>
      </c>
      <c r="M170" s="30" t="s">
        <v>34</v>
      </c>
      <c r="O170" s="29" t="s">
        <v>34</v>
      </c>
      <c r="R170" s="29" t="s">
        <v>34</v>
      </c>
      <c r="S170" s="29" t="s">
        <v>34</v>
      </c>
      <c r="U170" s="32"/>
      <c r="V170" s="30"/>
      <c r="W170" s="30"/>
    </row>
    <row r="171" spans="1:23" ht="39" x14ac:dyDescent="0.35">
      <c r="A171" s="33">
        <v>170</v>
      </c>
      <c r="B171" s="21" t="s">
        <v>14142</v>
      </c>
      <c r="C171" s="29" t="s">
        <v>14143</v>
      </c>
      <c r="D171" s="29" t="s">
        <v>14143</v>
      </c>
      <c r="E171" s="21" t="s">
        <v>14142</v>
      </c>
      <c r="F171" s="45"/>
      <c r="G171" s="21"/>
      <c r="H171" s="21"/>
      <c r="I171" s="7" t="s">
        <v>34</v>
      </c>
      <c r="J171" s="21"/>
      <c r="K171" s="21"/>
      <c r="L171" s="16"/>
      <c r="M171" s="30" t="s">
        <v>34</v>
      </c>
      <c r="O171" s="29" t="s">
        <v>34</v>
      </c>
      <c r="R171" s="29" t="s">
        <v>34</v>
      </c>
      <c r="U171" s="32"/>
      <c r="V171" s="61" t="s">
        <v>14144</v>
      </c>
      <c r="W171" s="88">
        <v>6</v>
      </c>
    </row>
    <row r="172" spans="1:23" ht="39" x14ac:dyDescent="0.35">
      <c r="A172" s="33">
        <v>171</v>
      </c>
      <c r="B172" s="21" t="s">
        <v>14145</v>
      </c>
      <c r="C172" s="29" t="s">
        <v>14146</v>
      </c>
      <c r="D172" s="29" t="s">
        <v>14146</v>
      </c>
      <c r="E172" s="21" t="s">
        <v>14145</v>
      </c>
      <c r="F172" s="45"/>
      <c r="G172" s="21"/>
      <c r="H172" s="21"/>
      <c r="I172" s="7" t="s">
        <v>34</v>
      </c>
      <c r="J172" s="21"/>
      <c r="K172" s="21"/>
      <c r="L172" s="16"/>
      <c r="M172" s="30" t="s">
        <v>34</v>
      </c>
      <c r="O172" s="29" t="s">
        <v>34</v>
      </c>
      <c r="R172" s="29" t="s">
        <v>34</v>
      </c>
      <c r="S172" s="29" t="s">
        <v>34</v>
      </c>
      <c r="T172" s="29">
        <v>2</v>
      </c>
      <c r="U172" s="32"/>
      <c r="V172" s="88"/>
      <c r="W172" s="88"/>
    </row>
    <row r="173" spans="1:23" ht="39" hidden="1" x14ac:dyDescent="0.35">
      <c r="A173" s="33">
        <v>172</v>
      </c>
      <c r="B173" s="21" t="s">
        <v>14147</v>
      </c>
      <c r="C173" s="29" t="s">
        <v>14148</v>
      </c>
      <c r="D173" s="29" t="s">
        <v>14148</v>
      </c>
      <c r="E173" s="21" t="s">
        <v>14147</v>
      </c>
      <c r="F173" s="16"/>
      <c r="G173" s="7"/>
      <c r="H173" s="7"/>
      <c r="I173" s="7" t="s">
        <v>34</v>
      </c>
      <c r="J173" s="7"/>
      <c r="K173" s="7"/>
      <c r="L173" s="16" t="s">
        <v>34</v>
      </c>
      <c r="M173" s="30" t="s">
        <v>34</v>
      </c>
      <c r="O173" s="29" t="s">
        <v>34</v>
      </c>
      <c r="R173" s="29" t="s">
        <v>34</v>
      </c>
      <c r="S173" s="29" t="s">
        <v>34</v>
      </c>
      <c r="U173" s="90">
        <v>2</v>
      </c>
      <c r="V173" s="30"/>
      <c r="W173" s="30"/>
    </row>
    <row r="174" spans="1:23" ht="26" x14ac:dyDescent="0.35">
      <c r="A174" s="33">
        <v>173</v>
      </c>
      <c r="B174" s="21" t="s">
        <v>14149</v>
      </c>
      <c r="C174" s="29" t="s">
        <v>14150</v>
      </c>
      <c r="D174" s="29" t="s">
        <v>14150</v>
      </c>
      <c r="E174" s="21" t="s">
        <v>14149</v>
      </c>
      <c r="F174" s="45"/>
      <c r="G174" s="21"/>
      <c r="H174" s="21"/>
      <c r="I174" s="7" t="s">
        <v>34</v>
      </c>
      <c r="J174" s="21"/>
      <c r="K174" s="21"/>
      <c r="L174" s="16"/>
      <c r="M174" s="30" t="s">
        <v>34</v>
      </c>
      <c r="O174" s="29" t="s">
        <v>34</v>
      </c>
      <c r="R174" s="29" t="s">
        <v>34</v>
      </c>
      <c r="S174" s="29" t="s">
        <v>34</v>
      </c>
      <c r="T174" s="29">
        <v>2</v>
      </c>
      <c r="U174" s="32"/>
      <c r="V174" s="61" t="s">
        <v>14151</v>
      </c>
      <c r="W174" s="88">
        <v>6</v>
      </c>
    </row>
    <row r="175" spans="1:23" ht="195" x14ac:dyDescent="0.35">
      <c r="A175" s="33">
        <v>174</v>
      </c>
      <c r="B175" s="21" t="s">
        <v>14152</v>
      </c>
      <c r="C175" s="29" t="s">
        <v>14153</v>
      </c>
      <c r="D175" s="29" t="s">
        <v>14153</v>
      </c>
      <c r="E175" s="21" t="s">
        <v>14154</v>
      </c>
      <c r="F175" s="45"/>
      <c r="G175" s="21"/>
      <c r="H175" s="21"/>
      <c r="I175" s="7" t="s">
        <v>34</v>
      </c>
      <c r="J175" s="21"/>
      <c r="K175" s="21"/>
      <c r="L175" s="16"/>
      <c r="M175" s="30" t="s">
        <v>34</v>
      </c>
      <c r="O175" s="29" t="s">
        <v>34</v>
      </c>
      <c r="R175" s="29" t="s">
        <v>34</v>
      </c>
      <c r="S175" s="29" t="s">
        <v>34</v>
      </c>
      <c r="T175" s="29">
        <v>2</v>
      </c>
      <c r="U175" s="32"/>
      <c r="V175" s="61" t="s">
        <v>14155</v>
      </c>
      <c r="W175" s="88">
        <v>6</v>
      </c>
    </row>
    <row r="176" spans="1:23" ht="52" x14ac:dyDescent="0.35">
      <c r="A176" s="33">
        <v>175</v>
      </c>
      <c r="B176" s="21" t="s">
        <v>14156</v>
      </c>
      <c r="C176" s="29" t="s">
        <v>14157</v>
      </c>
      <c r="D176" s="29" t="s">
        <v>14157</v>
      </c>
      <c r="E176" s="21" t="s">
        <v>14156</v>
      </c>
      <c r="F176" s="45"/>
      <c r="G176" s="21"/>
      <c r="H176" s="21"/>
      <c r="I176" s="7" t="s">
        <v>34</v>
      </c>
      <c r="J176" s="21"/>
      <c r="K176" s="21"/>
      <c r="L176" s="16"/>
      <c r="M176" s="30" t="s">
        <v>34</v>
      </c>
      <c r="O176" s="29" t="s">
        <v>34</v>
      </c>
      <c r="R176" s="29" t="s">
        <v>34</v>
      </c>
      <c r="S176" s="29" t="s">
        <v>34</v>
      </c>
      <c r="T176" s="29">
        <v>2</v>
      </c>
      <c r="U176" s="32"/>
      <c r="V176" s="61" t="s">
        <v>14158</v>
      </c>
      <c r="W176" s="88">
        <v>6</v>
      </c>
    </row>
    <row r="177" spans="1:23" x14ac:dyDescent="0.35">
      <c r="A177" s="33">
        <v>176</v>
      </c>
      <c r="B177" s="18" t="s">
        <v>13933</v>
      </c>
      <c r="C177" s="35" t="s">
        <v>14159</v>
      </c>
      <c r="D177" s="35" t="s">
        <v>14159</v>
      </c>
      <c r="E177" s="18" t="s">
        <v>13933</v>
      </c>
      <c r="F177" s="46"/>
      <c r="G177" s="18"/>
      <c r="H177" s="18"/>
      <c r="I177" s="7" t="s">
        <v>34</v>
      </c>
      <c r="J177" s="18"/>
      <c r="K177" s="18"/>
      <c r="L177" s="20"/>
      <c r="M177" s="32"/>
      <c r="U177" s="32"/>
      <c r="V177" s="88"/>
      <c r="W177" s="88"/>
    </row>
    <row r="178" spans="1:23" ht="26" x14ac:dyDescent="0.35">
      <c r="A178" s="33">
        <v>177</v>
      </c>
      <c r="B178" s="21" t="s">
        <v>14160</v>
      </c>
      <c r="C178" s="29" t="s">
        <v>14161</v>
      </c>
      <c r="D178" s="29" t="s">
        <v>14161</v>
      </c>
      <c r="E178" s="21" t="s">
        <v>14160</v>
      </c>
      <c r="F178" s="45"/>
      <c r="G178" s="21"/>
      <c r="H178" s="21"/>
      <c r="I178" s="7" t="s">
        <v>34</v>
      </c>
      <c r="J178" s="21"/>
      <c r="K178" s="21"/>
      <c r="L178" s="16"/>
      <c r="M178" s="30" t="s">
        <v>34</v>
      </c>
      <c r="O178" s="29" t="s">
        <v>34</v>
      </c>
      <c r="R178" s="29" t="s">
        <v>34</v>
      </c>
      <c r="S178" s="29" t="s">
        <v>34</v>
      </c>
      <c r="T178" s="29">
        <v>2</v>
      </c>
      <c r="U178" s="32"/>
      <c r="V178" s="88"/>
      <c r="W178" s="88"/>
    </row>
    <row r="179" spans="1:23" ht="26" x14ac:dyDescent="0.35">
      <c r="A179" s="33">
        <v>178</v>
      </c>
      <c r="B179" s="21" t="s">
        <v>14162</v>
      </c>
      <c r="C179" s="29" t="s">
        <v>14163</v>
      </c>
      <c r="D179" s="29" t="s">
        <v>14163</v>
      </c>
      <c r="E179" s="21" t="s">
        <v>14162</v>
      </c>
      <c r="F179" s="45"/>
      <c r="G179" s="21"/>
      <c r="H179" s="21"/>
      <c r="I179" s="7" t="s">
        <v>34</v>
      </c>
      <c r="J179" s="21"/>
      <c r="K179" s="21"/>
      <c r="L179" s="16"/>
      <c r="M179" s="30" t="s">
        <v>34</v>
      </c>
      <c r="O179" s="29" t="s">
        <v>34</v>
      </c>
      <c r="R179" s="29" t="s">
        <v>34</v>
      </c>
      <c r="U179" s="32"/>
      <c r="V179" s="88"/>
      <c r="W179" s="88"/>
    </row>
    <row r="180" spans="1:23" ht="39" x14ac:dyDescent="0.35">
      <c r="A180" s="33">
        <v>179</v>
      </c>
      <c r="B180" s="21" t="s">
        <v>14164</v>
      </c>
      <c r="C180" s="29" t="s">
        <v>14165</v>
      </c>
      <c r="D180" s="29" t="s">
        <v>14165</v>
      </c>
      <c r="E180" s="21" t="s">
        <v>14164</v>
      </c>
      <c r="F180" s="45"/>
      <c r="G180" s="21"/>
      <c r="H180" s="21"/>
      <c r="I180" s="7" t="s">
        <v>34</v>
      </c>
      <c r="J180" s="21"/>
      <c r="K180" s="21"/>
      <c r="L180" s="16"/>
      <c r="M180" s="30" t="s">
        <v>34</v>
      </c>
      <c r="O180" s="29" t="s">
        <v>34</v>
      </c>
      <c r="R180" s="29" t="s">
        <v>34</v>
      </c>
      <c r="U180" s="32"/>
      <c r="V180" s="88"/>
      <c r="W180" s="88"/>
    </row>
    <row r="181" spans="1:23" ht="39" x14ac:dyDescent="0.35">
      <c r="A181" s="33">
        <v>180</v>
      </c>
      <c r="B181" s="21" t="s">
        <v>14166</v>
      </c>
      <c r="C181" s="29" t="s">
        <v>14167</v>
      </c>
      <c r="D181" s="29" t="s">
        <v>14167</v>
      </c>
      <c r="E181" s="21" t="s">
        <v>14166</v>
      </c>
      <c r="F181" s="45"/>
      <c r="G181" s="21"/>
      <c r="H181" s="21"/>
      <c r="I181" s="7" t="s">
        <v>34</v>
      </c>
      <c r="J181" s="21"/>
      <c r="K181" s="21"/>
      <c r="L181" s="16"/>
      <c r="M181" s="30" t="s">
        <v>34</v>
      </c>
      <c r="O181" s="29" t="s">
        <v>34</v>
      </c>
      <c r="R181" s="29" t="s">
        <v>34</v>
      </c>
      <c r="S181" s="29" t="s">
        <v>34</v>
      </c>
      <c r="T181" s="29">
        <v>2</v>
      </c>
      <c r="U181" s="32"/>
      <c r="V181" s="88"/>
      <c r="W181" s="88"/>
    </row>
    <row r="182" spans="1:23" ht="65" x14ac:dyDescent="0.35">
      <c r="A182" s="33">
        <v>181</v>
      </c>
      <c r="B182" s="21" t="s">
        <v>14168</v>
      </c>
      <c r="C182" s="29" t="s">
        <v>14169</v>
      </c>
      <c r="D182" s="29" t="s">
        <v>14169</v>
      </c>
      <c r="E182" s="21" t="s">
        <v>14168</v>
      </c>
      <c r="F182" s="45"/>
      <c r="G182" s="21"/>
      <c r="H182" s="21"/>
      <c r="I182" s="7" t="s">
        <v>34</v>
      </c>
      <c r="J182" s="21"/>
      <c r="K182" s="21"/>
      <c r="L182" s="16"/>
      <c r="M182" s="30" t="s">
        <v>34</v>
      </c>
      <c r="O182" s="29" t="s">
        <v>34</v>
      </c>
      <c r="R182" s="29" t="s">
        <v>34</v>
      </c>
      <c r="U182" s="32"/>
      <c r="V182" s="61" t="s">
        <v>14170</v>
      </c>
      <c r="W182" s="88">
        <v>6</v>
      </c>
    </row>
    <row r="183" spans="1:23" ht="78" x14ac:dyDescent="0.35">
      <c r="A183" s="33">
        <v>182</v>
      </c>
      <c r="B183" s="21" t="s">
        <v>14171</v>
      </c>
      <c r="C183" s="29" t="s">
        <v>14172</v>
      </c>
      <c r="D183" s="29" t="s">
        <v>14172</v>
      </c>
      <c r="E183" s="21" t="s">
        <v>14171</v>
      </c>
      <c r="F183" s="45"/>
      <c r="G183" s="21"/>
      <c r="H183" s="21"/>
      <c r="I183" s="7" t="s">
        <v>34</v>
      </c>
      <c r="J183" s="21"/>
      <c r="K183" s="21"/>
      <c r="L183" s="16"/>
      <c r="M183" s="30" t="s">
        <v>34</v>
      </c>
      <c r="O183" s="29" t="s">
        <v>34</v>
      </c>
      <c r="R183" s="29" t="s">
        <v>34</v>
      </c>
      <c r="S183" s="29" t="s">
        <v>34</v>
      </c>
      <c r="T183" s="29">
        <v>2</v>
      </c>
      <c r="U183" s="32"/>
      <c r="V183" s="88"/>
      <c r="W183" s="88"/>
    </row>
    <row r="184" spans="1:23" ht="39" x14ac:dyDescent="0.35">
      <c r="A184" s="33">
        <v>183</v>
      </c>
      <c r="B184" s="21" t="s">
        <v>14173</v>
      </c>
      <c r="C184" s="29" t="s">
        <v>14174</v>
      </c>
      <c r="D184" s="29" t="s">
        <v>14174</v>
      </c>
      <c r="E184" s="21" t="s">
        <v>14173</v>
      </c>
      <c r="F184" s="45"/>
      <c r="G184" s="21"/>
      <c r="H184" s="21"/>
      <c r="I184" s="7" t="s">
        <v>34</v>
      </c>
      <c r="J184" s="21"/>
      <c r="K184" s="21"/>
      <c r="L184" s="16"/>
      <c r="M184" s="30" t="s">
        <v>34</v>
      </c>
      <c r="O184" s="29" t="s">
        <v>34</v>
      </c>
      <c r="R184" s="29" t="s">
        <v>34</v>
      </c>
      <c r="T184" s="29">
        <v>2</v>
      </c>
      <c r="U184" s="32"/>
      <c r="V184" s="88"/>
      <c r="W184" s="88"/>
    </row>
    <row r="185" spans="1:23" ht="39" x14ac:dyDescent="0.35">
      <c r="A185" s="33">
        <v>184</v>
      </c>
      <c r="B185" s="21" t="s">
        <v>14175</v>
      </c>
      <c r="C185" s="29" t="s">
        <v>14176</v>
      </c>
      <c r="D185" s="29" t="s">
        <v>14176</v>
      </c>
      <c r="E185" s="21" t="s">
        <v>14175</v>
      </c>
      <c r="F185" s="45"/>
      <c r="G185" s="21"/>
      <c r="H185" s="21"/>
      <c r="I185" s="7" t="s">
        <v>34</v>
      </c>
      <c r="J185" s="21"/>
      <c r="K185" s="21"/>
      <c r="L185" s="16"/>
      <c r="M185" s="30" t="s">
        <v>34</v>
      </c>
      <c r="O185" s="29" t="s">
        <v>34</v>
      </c>
      <c r="R185" s="29" t="s">
        <v>34</v>
      </c>
      <c r="T185" s="29">
        <v>2</v>
      </c>
      <c r="U185" s="32"/>
      <c r="V185" s="88"/>
      <c r="W185" s="88"/>
    </row>
    <row r="186" spans="1:23" x14ac:dyDescent="0.35">
      <c r="A186" s="33">
        <v>185</v>
      </c>
      <c r="B186" s="18" t="s">
        <v>14005</v>
      </c>
      <c r="C186" s="35" t="s">
        <v>14177</v>
      </c>
      <c r="D186" s="35" t="s">
        <v>14177</v>
      </c>
      <c r="E186" s="18" t="s">
        <v>14005</v>
      </c>
      <c r="F186" s="46"/>
      <c r="G186" s="18"/>
      <c r="H186" s="18"/>
      <c r="I186" s="7" t="s">
        <v>34</v>
      </c>
      <c r="J186" s="18"/>
      <c r="K186" s="18"/>
      <c r="L186" s="20"/>
      <c r="M186" s="32"/>
      <c r="U186" s="32"/>
      <c r="V186" s="88"/>
      <c r="W186" s="88"/>
    </row>
    <row r="187" spans="1:23" ht="117" x14ac:dyDescent="0.35">
      <c r="A187" s="33">
        <v>186</v>
      </c>
      <c r="B187" s="21" t="s">
        <v>14178</v>
      </c>
      <c r="C187" s="29" t="s">
        <v>14179</v>
      </c>
      <c r="D187" s="29" t="s">
        <v>14179</v>
      </c>
      <c r="E187" s="21" t="s">
        <v>14178</v>
      </c>
      <c r="F187" s="45"/>
      <c r="G187" s="21"/>
      <c r="H187" s="21"/>
      <c r="I187" s="7" t="s">
        <v>34</v>
      </c>
      <c r="J187" s="21"/>
      <c r="K187" s="21"/>
      <c r="L187" s="16"/>
      <c r="M187" s="30" t="s">
        <v>34</v>
      </c>
      <c r="O187" s="29" t="s">
        <v>34</v>
      </c>
      <c r="R187" s="29" t="s">
        <v>34</v>
      </c>
      <c r="S187" s="29" t="s">
        <v>34</v>
      </c>
      <c r="T187" s="29">
        <v>2</v>
      </c>
      <c r="U187" s="32"/>
      <c r="V187" s="61" t="s">
        <v>14180</v>
      </c>
      <c r="W187" s="88">
        <v>6</v>
      </c>
    </row>
    <row r="188" spans="1:23" x14ac:dyDescent="0.35">
      <c r="A188" s="33">
        <v>187</v>
      </c>
      <c r="B188" s="18" t="s">
        <v>13946</v>
      </c>
      <c r="C188" s="35" t="s">
        <v>14181</v>
      </c>
      <c r="D188" s="35" t="s">
        <v>14181</v>
      </c>
      <c r="E188" s="18" t="s">
        <v>13946</v>
      </c>
      <c r="F188" s="46"/>
      <c r="G188" s="18"/>
      <c r="H188" s="18"/>
      <c r="I188" s="7" t="s">
        <v>34</v>
      </c>
      <c r="J188" s="18"/>
      <c r="K188" s="18"/>
      <c r="L188" s="20"/>
      <c r="M188" s="32"/>
      <c r="U188" s="32"/>
      <c r="V188" s="88"/>
      <c r="W188" s="88"/>
    </row>
    <row r="189" spans="1:23" ht="26" x14ac:dyDescent="0.35">
      <c r="A189" s="33">
        <v>188</v>
      </c>
      <c r="B189" s="21" t="s">
        <v>14182</v>
      </c>
      <c r="C189" s="29" t="s">
        <v>14183</v>
      </c>
      <c r="D189" s="29" t="s">
        <v>14183</v>
      </c>
      <c r="E189" s="21" t="s">
        <v>14182</v>
      </c>
      <c r="F189" s="45"/>
      <c r="G189" s="21"/>
      <c r="H189" s="21"/>
      <c r="I189" s="7" t="s">
        <v>34</v>
      </c>
      <c r="J189" s="21"/>
      <c r="K189" s="21"/>
      <c r="L189" s="16"/>
      <c r="M189" s="30" t="s">
        <v>34</v>
      </c>
      <c r="O189" s="29" t="s">
        <v>34</v>
      </c>
      <c r="R189" s="29" t="s">
        <v>34</v>
      </c>
      <c r="S189" s="29" t="s">
        <v>34</v>
      </c>
      <c r="U189" s="32"/>
      <c r="V189" s="61" t="s">
        <v>14184</v>
      </c>
      <c r="W189" s="88">
        <v>6</v>
      </c>
    </row>
    <row r="190" spans="1:23" ht="39" x14ac:dyDescent="0.35">
      <c r="A190" s="33">
        <v>189</v>
      </c>
      <c r="B190" s="21" t="s">
        <v>14185</v>
      </c>
      <c r="C190" s="29" t="s">
        <v>14186</v>
      </c>
      <c r="D190" s="29" t="s">
        <v>14186</v>
      </c>
      <c r="E190" s="21" t="s">
        <v>14185</v>
      </c>
      <c r="F190" s="45"/>
      <c r="G190" s="21"/>
      <c r="H190" s="21"/>
      <c r="I190" s="7" t="s">
        <v>34</v>
      </c>
      <c r="J190" s="21"/>
      <c r="K190" s="21"/>
      <c r="L190" s="16"/>
      <c r="M190" s="30" t="s">
        <v>34</v>
      </c>
      <c r="O190" s="29" t="s">
        <v>34</v>
      </c>
      <c r="R190" s="29" t="s">
        <v>34</v>
      </c>
      <c r="U190" s="32"/>
      <c r="V190" s="88"/>
      <c r="W190" s="88"/>
    </row>
    <row r="191" spans="1:23" ht="39" x14ac:dyDescent="0.35">
      <c r="A191" s="33">
        <v>190</v>
      </c>
      <c r="B191" s="21" t="s">
        <v>14187</v>
      </c>
      <c r="C191" s="29" t="s">
        <v>14188</v>
      </c>
      <c r="D191" s="29" t="s">
        <v>14188</v>
      </c>
      <c r="E191" s="21" t="s">
        <v>14187</v>
      </c>
      <c r="F191" s="45"/>
      <c r="G191" s="21"/>
      <c r="H191" s="21"/>
      <c r="I191" s="7" t="s">
        <v>34</v>
      </c>
      <c r="J191" s="21"/>
      <c r="K191" s="21"/>
      <c r="L191" s="16"/>
      <c r="M191" s="30" t="s">
        <v>34</v>
      </c>
      <c r="O191" s="29" t="s">
        <v>34</v>
      </c>
      <c r="R191" s="29" t="s">
        <v>34</v>
      </c>
      <c r="U191" s="32"/>
      <c r="V191" s="88"/>
      <c r="W191" s="88"/>
    </row>
    <row r="192" spans="1:23" ht="26" x14ac:dyDescent="0.35">
      <c r="A192" s="33">
        <v>191</v>
      </c>
      <c r="B192" s="21" t="s">
        <v>14189</v>
      </c>
      <c r="C192" s="29" t="s">
        <v>14190</v>
      </c>
      <c r="D192" s="29" t="s">
        <v>14190</v>
      </c>
      <c r="E192" s="21" t="s">
        <v>14189</v>
      </c>
      <c r="F192" s="45"/>
      <c r="G192" s="21"/>
      <c r="H192" s="21"/>
      <c r="I192" s="7" t="s">
        <v>34</v>
      </c>
      <c r="J192" s="21"/>
      <c r="K192" s="21"/>
      <c r="L192" s="16"/>
      <c r="M192" s="30" t="s">
        <v>34</v>
      </c>
      <c r="O192" s="29" t="s">
        <v>34</v>
      </c>
      <c r="R192" s="29" t="s">
        <v>34</v>
      </c>
      <c r="U192" s="32"/>
      <c r="V192" s="88"/>
      <c r="W192" s="88"/>
    </row>
    <row r="193" spans="1:23" ht="117" x14ac:dyDescent="0.35">
      <c r="A193" s="33">
        <v>192</v>
      </c>
      <c r="B193" s="21" t="s">
        <v>14191</v>
      </c>
      <c r="C193" s="29" t="s">
        <v>14192</v>
      </c>
      <c r="D193" s="29" t="s">
        <v>14192</v>
      </c>
      <c r="E193" s="21" t="s">
        <v>14191</v>
      </c>
      <c r="F193" s="45"/>
      <c r="G193" s="21"/>
      <c r="H193" s="21"/>
      <c r="I193" s="7" t="s">
        <v>34</v>
      </c>
      <c r="J193" s="21"/>
      <c r="K193" s="21"/>
      <c r="L193" s="16"/>
      <c r="M193" s="30" t="s">
        <v>34</v>
      </c>
      <c r="O193" s="29" t="s">
        <v>34</v>
      </c>
      <c r="R193" s="29" t="s">
        <v>34</v>
      </c>
      <c r="S193" s="29" t="s">
        <v>34</v>
      </c>
      <c r="T193" s="29">
        <v>2</v>
      </c>
      <c r="U193" s="32"/>
      <c r="V193" s="61" t="s">
        <v>14193</v>
      </c>
      <c r="W193" s="88">
        <v>6</v>
      </c>
    </row>
    <row r="194" spans="1:23" ht="65" x14ac:dyDescent="0.35">
      <c r="A194" s="33">
        <v>193</v>
      </c>
      <c r="B194" s="21" t="s">
        <v>14194</v>
      </c>
      <c r="C194" s="29" t="s">
        <v>14195</v>
      </c>
      <c r="D194" s="29" t="s">
        <v>14195</v>
      </c>
      <c r="E194" s="21" t="s">
        <v>14194</v>
      </c>
      <c r="F194" s="45"/>
      <c r="G194" s="21"/>
      <c r="H194" s="21"/>
      <c r="I194" s="7" t="s">
        <v>34</v>
      </c>
      <c r="J194" s="21"/>
      <c r="K194" s="21"/>
      <c r="L194" s="16"/>
      <c r="M194" s="30" t="s">
        <v>34</v>
      </c>
      <c r="O194" s="29" t="s">
        <v>34</v>
      </c>
      <c r="R194" s="29" t="s">
        <v>34</v>
      </c>
      <c r="S194" s="29" t="s">
        <v>34</v>
      </c>
      <c r="T194" s="29">
        <v>2</v>
      </c>
      <c r="U194" s="32"/>
      <c r="V194" s="88"/>
      <c r="W194" s="88"/>
    </row>
    <row r="195" spans="1:23" ht="39" x14ac:dyDescent="0.35">
      <c r="A195" s="33">
        <v>194</v>
      </c>
      <c r="B195" s="21" t="s">
        <v>14196</v>
      </c>
      <c r="C195" s="29" t="s">
        <v>14197</v>
      </c>
      <c r="D195" s="29" t="s">
        <v>14197</v>
      </c>
      <c r="E195" s="21" t="s">
        <v>14196</v>
      </c>
      <c r="F195" s="45"/>
      <c r="G195" s="21"/>
      <c r="H195" s="21"/>
      <c r="I195" s="7" t="s">
        <v>34</v>
      </c>
      <c r="J195" s="21"/>
      <c r="K195" s="21"/>
      <c r="L195" s="16"/>
      <c r="M195" s="30" t="s">
        <v>34</v>
      </c>
      <c r="O195" s="29" t="s">
        <v>34</v>
      </c>
      <c r="R195" s="29" t="s">
        <v>34</v>
      </c>
      <c r="U195" s="32"/>
      <c r="V195" s="61" t="s">
        <v>14198</v>
      </c>
      <c r="W195" s="88">
        <v>6</v>
      </c>
    </row>
    <row r="196" spans="1:23" ht="26" x14ac:dyDescent="0.35">
      <c r="A196" s="33">
        <v>195</v>
      </c>
      <c r="B196" s="21" t="s">
        <v>14199</v>
      </c>
      <c r="C196" s="29" t="s">
        <v>14200</v>
      </c>
      <c r="D196" s="29" t="s">
        <v>14200</v>
      </c>
      <c r="E196" s="21" t="s">
        <v>14199</v>
      </c>
      <c r="F196" s="45"/>
      <c r="G196" s="21"/>
      <c r="H196" s="21"/>
      <c r="I196" s="7" t="s">
        <v>34</v>
      </c>
      <c r="J196" s="21"/>
      <c r="K196" s="21"/>
      <c r="L196" s="16"/>
      <c r="M196" s="30" t="s">
        <v>34</v>
      </c>
      <c r="O196" s="29" t="s">
        <v>34</v>
      </c>
      <c r="R196" s="29" t="s">
        <v>34</v>
      </c>
      <c r="U196" s="32"/>
      <c r="V196" s="61" t="s">
        <v>14201</v>
      </c>
      <c r="W196" s="88">
        <v>6</v>
      </c>
    </row>
    <row r="197" spans="1:23" x14ac:dyDescent="0.35">
      <c r="A197" s="33">
        <v>196</v>
      </c>
      <c r="B197" s="18" t="s">
        <v>14029</v>
      </c>
      <c r="C197" s="35" t="s">
        <v>14202</v>
      </c>
      <c r="D197" s="35" t="s">
        <v>14202</v>
      </c>
      <c r="E197" s="18" t="s">
        <v>14029</v>
      </c>
      <c r="F197" s="46"/>
      <c r="G197" s="18"/>
      <c r="H197" s="18"/>
      <c r="I197" s="7" t="s">
        <v>34</v>
      </c>
      <c r="J197" s="18"/>
      <c r="K197" s="18"/>
      <c r="L197" s="20"/>
      <c r="M197" s="32"/>
      <c r="U197" s="32"/>
      <c r="V197" s="88"/>
      <c r="W197" s="88"/>
    </row>
    <row r="198" spans="1:23" ht="52" x14ac:dyDescent="0.35">
      <c r="A198" s="33">
        <v>197</v>
      </c>
      <c r="B198" s="21" t="s">
        <v>14203</v>
      </c>
      <c r="C198" s="29" t="s">
        <v>14204</v>
      </c>
      <c r="D198" s="29" t="s">
        <v>14204</v>
      </c>
      <c r="E198" s="21" t="s">
        <v>14203</v>
      </c>
      <c r="F198" s="45"/>
      <c r="G198" s="21"/>
      <c r="H198" s="21"/>
      <c r="I198" s="7" t="s">
        <v>34</v>
      </c>
      <c r="J198" s="21"/>
      <c r="K198" s="21"/>
      <c r="L198" s="16"/>
      <c r="M198" s="30" t="s">
        <v>34</v>
      </c>
      <c r="O198" s="29" t="s">
        <v>34</v>
      </c>
      <c r="R198" s="29" t="s">
        <v>34</v>
      </c>
      <c r="S198" s="29" t="s">
        <v>34</v>
      </c>
      <c r="U198" s="32"/>
      <c r="V198" s="61" t="s">
        <v>14205</v>
      </c>
      <c r="W198" s="88">
        <v>6</v>
      </c>
    </row>
    <row r="199" spans="1:23" ht="65" x14ac:dyDescent="0.35">
      <c r="A199" s="33">
        <v>198</v>
      </c>
      <c r="B199" s="21" t="s">
        <v>14206</v>
      </c>
      <c r="C199" s="29" t="s">
        <v>14207</v>
      </c>
      <c r="D199" s="29" t="s">
        <v>14207</v>
      </c>
      <c r="E199" s="21" t="s">
        <v>14206</v>
      </c>
      <c r="F199" s="45"/>
      <c r="G199" s="21"/>
      <c r="H199" s="21"/>
      <c r="I199" s="7" t="s">
        <v>34</v>
      </c>
      <c r="J199" s="21"/>
      <c r="K199" s="21"/>
      <c r="L199" s="16"/>
      <c r="M199" s="30" t="s">
        <v>34</v>
      </c>
      <c r="O199" s="29" t="s">
        <v>34</v>
      </c>
      <c r="R199" s="29" t="s">
        <v>34</v>
      </c>
      <c r="S199" s="29" t="s">
        <v>34</v>
      </c>
      <c r="U199" s="32"/>
      <c r="V199" s="61" t="s">
        <v>14205</v>
      </c>
      <c r="W199" s="88">
        <v>6</v>
      </c>
    </row>
    <row r="200" spans="1:23" x14ac:dyDescent="0.35">
      <c r="A200" s="33">
        <v>199</v>
      </c>
      <c r="B200" s="9" t="s">
        <v>14208</v>
      </c>
      <c r="C200" s="37" t="s">
        <v>14209</v>
      </c>
      <c r="D200" s="37" t="s">
        <v>14209</v>
      </c>
      <c r="E200" s="9" t="s">
        <v>14208</v>
      </c>
      <c r="F200" s="47"/>
      <c r="G200" s="9"/>
      <c r="H200" s="9"/>
      <c r="I200" s="7"/>
      <c r="J200" s="9"/>
      <c r="K200" s="9"/>
      <c r="L200" s="15"/>
      <c r="M200" s="32"/>
      <c r="U200" s="32"/>
      <c r="V200" s="88"/>
      <c r="W200" s="88"/>
    </row>
    <row r="201" spans="1:23" x14ac:dyDescent="0.35">
      <c r="A201" s="33">
        <v>200</v>
      </c>
      <c r="B201" s="18" t="s">
        <v>13927</v>
      </c>
      <c r="C201" s="35" t="s">
        <v>14210</v>
      </c>
      <c r="D201" s="35" t="s">
        <v>14210</v>
      </c>
      <c r="E201" s="18" t="s">
        <v>13927</v>
      </c>
      <c r="F201" s="46"/>
      <c r="G201" s="18"/>
      <c r="H201" s="18"/>
      <c r="I201" s="7" t="s">
        <v>34</v>
      </c>
      <c r="J201" s="18"/>
      <c r="K201" s="18"/>
      <c r="L201" s="20"/>
      <c r="M201" s="32"/>
      <c r="U201" s="32"/>
      <c r="V201" s="88"/>
      <c r="W201" s="88"/>
    </row>
    <row r="202" spans="1:23" ht="78" x14ac:dyDescent="0.35">
      <c r="A202" s="33">
        <v>201</v>
      </c>
      <c r="B202" s="21" t="s">
        <v>14211</v>
      </c>
      <c r="C202" s="29" t="s">
        <v>14212</v>
      </c>
      <c r="D202" s="29" t="s">
        <v>14212</v>
      </c>
      <c r="E202" s="21" t="s">
        <v>14211</v>
      </c>
      <c r="F202" s="45"/>
      <c r="G202" s="21"/>
      <c r="H202" s="21"/>
      <c r="I202" s="7" t="s">
        <v>34</v>
      </c>
      <c r="J202" s="21"/>
      <c r="K202" s="21"/>
      <c r="L202" s="16"/>
      <c r="M202" s="30" t="s">
        <v>34</v>
      </c>
      <c r="O202" s="29" t="s">
        <v>34</v>
      </c>
      <c r="R202" s="29" t="s">
        <v>34</v>
      </c>
      <c r="U202" s="32"/>
      <c r="V202" s="88"/>
      <c r="W202" s="88"/>
    </row>
    <row r="203" spans="1:23" ht="26" x14ac:dyDescent="0.35">
      <c r="A203" s="33">
        <v>202</v>
      </c>
      <c r="B203" s="21" t="s">
        <v>14213</v>
      </c>
      <c r="C203" s="29" t="s">
        <v>14214</v>
      </c>
      <c r="D203" s="29" t="s">
        <v>14214</v>
      </c>
      <c r="E203" s="21" t="s">
        <v>14213</v>
      </c>
      <c r="F203" s="45"/>
      <c r="G203" s="21"/>
      <c r="H203" s="21"/>
      <c r="I203" s="7" t="s">
        <v>34</v>
      </c>
      <c r="J203" s="21"/>
      <c r="K203" s="21"/>
      <c r="L203" s="16"/>
      <c r="M203" s="30" t="s">
        <v>34</v>
      </c>
      <c r="O203" s="29" t="s">
        <v>34</v>
      </c>
      <c r="R203" s="29" t="s">
        <v>34</v>
      </c>
      <c r="U203" s="32"/>
      <c r="V203" s="61" t="s">
        <v>14215</v>
      </c>
      <c r="W203" s="88">
        <v>6</v>
      </c>
    </row>
    <row r="204" spans="1:23" ht="39" x14ac:dyDescent="0.35">
      <c r="A204" s="33">
        <v>203</v>
      </c>
      <c r="B204" s="21" t="s">
        <v>14216</v>
      </c>
      <c r="C204" s="29" t="s">
        <v>14217</v>
      </c>
      <c r="D204" s="29" t="s">
        <v>14217</v>
      </c>
      <c r="E204" s="21" t="s">
        <v>14216</v>
      </c>
      <c r="F204" s="45"/>
      <c r="G204" s="21"/>
      <c r="H204" s="21"/>
      <c r="I204" s="7" t="s">
        <v>34</v>
      </c>
      <c r="J204" s="21"/>
      <c r="K204" s="21"/>
      <c r="L204" s="16"/>
      <c r="M204" s="30" t="s">
        <v>34</v>
      </c>
      <c r="O204" s="29" t="s">
        <v>34</v>
      </c>
      <c r="R204" s="29" t="s">
        <v>34</v>
      </c>
      <c r="U204" s="32"/>
      <c r="V204" s="88"/>
      <c r="W204" s="88"/>
    </row>
    <row r="205" spans="1:23" x14ac:dyDescent="0.35">
      <c r="A205" s="33">
        <v>204</v>
      </c>
      <c r="B205" s="18" t="s">
        <v>13933</v>
      </c>
      <c r="C205" s="35" t="s">
        <v>14218</v>
      </c>
      <c r="D205" s="35" t="s">
        <v>14218</v>
      </c>
      <c r="E205" s="18" t="s">
        <v>13933</v>
      </c>
      <c r="F205" s="46"/>
      <c r="G205" s="18"/>
      <c r="H205" s="18"/>
      <c r="I205" s="7" t="s">
        <v>34</v>
      </c>
      <c r="J205" s="18"/>
      <c r="K205" s="18"/>
      <c r="L205" s="20"/>
      <c r="M205" s="32"/>
      <c r="U205" s="32"/>
      <c r="V205" s="88"/>
      <c r="W205" s="88"/>
    </row>
    <row r="206" spans="1:23" ht="65" x14ac:dyDescent="0.35">
      <c r="A206" s="33">
        <v>205</v>
      </c>
      <c r="B206" s="21" t="s">
        <v>14219</v>
      </c>
      <c r="C206" s="29" t="s">
        <v>14220</v>
      </c>
      <c r="D206" s="29" t="s">
        <v>14220</v>
      </c>
      <c r="E206" s="21" t="s">
        <v>14219</v>
      </c>
      <c r="F206" s="45"/>
      <c r="G206" s="21"/>
      <c r="H206" s="21"/>
      <c r="I206" s="7" t="s">
        <v>34</v>
      </c>
      <c r="J206" s="21"/>
      <c r="K206" s="21"/>
      <c r="L206" s="16"/>
      <c r="M206" s="30" t="s">
        <v>34</v>
      </c>
      <c r="O206" s="29" t="s">
        <v>34</v>
      </c>
      <c r="R206" s="29" t="s">
        <v>34</v>
      </c>
      <c r="U206" s="32"/>
      <c r="V206" s="88"/>
      <c r="W206" s="88"/>
    </row>
    <row r="207" spans="1:23" ht="52" x14ac:dyDescent="0.35">
      <c r="A207" s="33">
        <v>206</v>
      </c>
      <c r="B207" s="21" t="s">
        <v>14221</v>
      </c>
      <c r="C207" s="29" t="s">
        <v>14222</v>
      </c>
      <c r="D207" s="29" t="s">
        <v>14222</v>
      </c>
      <c r="E207" s="21" t="s">
        <v>14221</v>
      </c>
      <c r="F207" s="45"/>
      <c r="G207" s="21"/>
      <c r="H207" s="21"/>
      <c r="I207" s="7" t="s">
        <v>34</v>
      </c>
      <c r="J207" s="21"/>
      <c r="K207" s="21"/>
      <c r="L207" s="16"/>
      <c r="M207" s="30" t="s">
        <v>34</v>
      </c>
      <c r="O207" s="29" t="s">
        <v>34</v>
      </c>
      <c r="R207" s="29" t="s">
        <v>34</v>
      </c>
      <c r="U207" s="32"/>
      <c r="V207" s="88"/>
      <c r="W207" s="88"/>
    </row>
    <row r="208" spans="1:23" ht="26" x14ac:dyDescent="0.35">
      <c r="A208" s="33">
        <v>207</v>
      </c>
      <c r="B208" s="21" t="s">
        <v>14223</v>
      </c>
      <c r="C208" s="29" t="s">
        <v>14224</v>
      </c>
      <c r="D208" s="29" t="s">
        <v>14224</v>
      </c>
      <c r="E208" s="21" t="s">
        <v>14223</v>
      </c>
      <c r="F208" s="45"/>
      <c r="G208" s="21"/>
      <c r="H208" s="21"/>
      <c r="I208" s="7" t="s">
        <v>34</v>
      </c>
      <c r="J208" s="21"/>
      <c r="K208" s="21"/>
      <c r="L208" s="16"/>
      <c r="M208" s="30" t="s">
        <v>34</v>
      </c>
      <c r="O208" s="29" t="s">
        <v>34</v>
      </c>
      <c r="R208" s="29" t="s">
        <v>34</v>
      </c>
      <c r="U208" s="32"/>
      <c r="V208" s="88"/>
      <c r="W208" s="88"/>
    </row>
    <row r="209" spans="1:23" ht="39" x14ac:dyDescent="0.35">
      <c r="A209" s="33">
        <v>208</v>
      </c>
      <c r="B209" s="21" t="s">
        <v>14225</v>
      </c>
      <c r="C209" s="29" t="s">
        <v>14226</v>
      </c>
      <c r="D209" s="29" t="s">
        <v>14226</v>
      </c>
      <c r="E209" s="21" t="s">
        <v>14225</v>
      </c>
      <c r="F209" s="45"/>
      <c r="G209" s="21"/>
      <c r="H209" s="21"/>
      <c r="I209" s="7" t="s">
        <v>34</v>
      </c>
      <c r="J209" s="21"/>
      <c r="K209" s="21"/>
      <c r="L209" s="16"/>
      <c r="M209" s="30" t="s">
        <v>34</v>
      </c>
      <c r="O209" s="29" t="s">
        <v>34</v>
      </c>
      <c r="R209" s="29" t="s">
        <v>34</v>
      </c>
      <c r="U209" s="32"/>
      <c r="V209" s="88"/>
      <c r="W209" s="88"/>
    </row>
    <row r="210" spans="1:23" ht="26" x14ac:dyDescent="0.35">
      <c r="A210" s="33">
        <v>209</v>
      </c>
      <c r="B210" s="21" t="s">
        <v>14227</v>
      </c>
      <c r="C210" s="29" t="s">
        <v>14228</v>
      </c>
      <c r="D210" s="29" t="s">
        <v>14228</v>
      </c>
      <c r="E210" s="21" t="s">
        <v>14227</v>
      </c>
      <c r="F210" s="45"/>
      <c r="G210" s="21"/>
      <c r="H210" s="21"/>
      <c r="I210" s="7" t="s">
        <v>34</v>
      </c>
      <c r="J210" s="21"/>
      <c r="K210" s="21"/>
      <c r="L210" s="16"/>
      <c r="M210" s="30" t="s">
        <v>34</v>
      </c>
      <c r="O210" s="29" t="s">
        <v>34</v>
      </c>
      <c r="R210" s="29" t="s">
        <v>34</v>
      </c>
      <c r="U210" s="32"/>
      <c r="V210" s="88"/>
      <c r="W210" s="88"/>
    </row>
    <row r="211" spans="1:23" x14ac:dyDescent="0.35">
      <c r="A211" s="33">
        <v>210</v>
      </c>
      <c r="B211" s="18" t="s">
        <v>13941</v>
      </c>
      <c r="C211" s="35" t="s">
        <v>14229</v>
      </c>
      <c r="D211" s="35" t="s">
        <v>14229</v>
      </c>
      <c r="E211" s="18" t="s">
        <v>13941</v>
      </c>
      <c r="F211" s="46"/>
      <c r="G211" s="18"/>
      <c r="H211" s="18"/>
      <c r="I211" s="7" t="s">
        <v>34</v>
      </c>
      <c r="J211" s="18"/>
      <c r="K211" s="18"/>
      <c r="L211" s="20"/>
      <c r="M211" s="32"/>
      <c r="U211" s="32"/>
      <c r="V211" s="88"/>
      <c r="W211" s="88"/>
    </row>
    <row r="212" spans="1:23" ht="52" x14ac:dyDescent="0.35">
      <c r="A212" s="33">
        <v>211</v>
      </c>
      <c r="B212" s="21" t="s">
        <v>14230</v>
      </c>
      <c r="C212" s="29" t="s">
        <v>14231</v>
      </c>
      <c r="D212" s="29" t="s">
        <v>14231</v>
      </c>
      <c r="E212" s="21" t="s">
        <v>14230</v>
      </c>
      <c r="F212" s="45"/>
      <c r="G212" s="21"/>
      <c r="H212" s="21"/>
      <c r="I212" s="7" t="s">
        <v>34</v>
      </c>
      <c r="J212" s="21"/>
      <c r="K212" s="21"/>
      <c r="L212" s="16"/>
      <c r="M212" s="30" t="s">
        <v>34</v>
      </c>
      <c r="O212" s="29" t="s">
        <v>34</v>
      </c>
      <c r="R212" s="29" t="s">
        <v>34</v>
      </c>
      <c r="U212" s="32"/>
      <c r="V212" s="61" t="s">
        <v>14232</v>
      </c>
      <c r="W212" s="88">
        <v>6</v>
      </c>
    </row>
    <row r="213" spans="1:23" x14ac:dyDescent="0.35">
      <c r="A213" s="33">
        <v>212</v>
      </c>
      <c r="B213" s="9" t="s">
        <v>14233</v>
      </c>
      <c r="C213" s="37" t="s">
        <v>14234</v>
      </c>
      <c r="D213" s="37" t="s">
        <v>14234</v>
      </c>
      <c r="E213" s="9" t="s">
        <v>14233</v>
      </c>
      <c r="F213" s="47"/>
      <c r="G213" s="9"/>
      <c r="H213" s="9"/>
      <c r="I213" s="7"/>
      <c r="J213" s="9"/>
      <c r="K213" s="9"/>
      <c r="L213" s="15"/>
      <c r="M213" s="32"/>
      <c r="U213" s="32"/>
      <c r="V213" s="88"/>
      <c r="W213" s="88"/>
    </row>
    <row r="214" spans="1:23" x14ac:dyDescent="0.35">
      <c r="A214" s="33">
        <v>213</v>
      </c>
      <c r="B214" s="9" t="s">
        <v>14235</v>
      </c>
      <c r="C214" s="37" t="s">
        <v>14236</v>
      </c>
      <c r="D214" s="37" t="s">
        <v>14236</v>
      </c>
      <c r="E214" s="9" t="s">
        <v>14235</v>
      </c>
      <c r="F214" s="47"/>
      <c r="G214" s="9"/>
      <c r="H214" s="9"/>
      <c r="I214" s="7"/>
      <c r="J214" s="9"/>
      <c r="K214" s="9"/>
      <c r="L214" s="15"/>
      <c r="M214" s="32"/>
      <c r="U214" s="32"/>
      <c r="V214" s="88"/>
      <c r="W214" s="88"/>
    </row>
    <row r="215" spans="1:23" x14ac:dyDescent="0.35">
      <c r="A215" s="33">
        <v>214</v>
      </c>
      <c r="B215" s="18" t="s">
        <v>14237</v>
      </c>
      <c r="C215" s="35" t="s">
        <v>14238</v>
      </c>
      <c r="D215" s="35" t="s">
        <v>14238</v>
      </c>
      <c r="E215" s="18" t="s">
        <v>14237</v>
      </c>
      <c r="F215" s="46"/>
      <c r="G215" s="18"/>
      <c r="H215" s="18"/>
      <c r="I215" s="7" t="s">
        <v>34</v>
      </c>
      <c r="J215" s="18"/>
      <c r="K215" s="18"/>
      <c r="L215" s="20"/>
      <c r="M215" s="32"/>
      <c r="U215" s="32"/>
      <c r="V215" s="88"/>
      <c r="W215" s="88"/>
    </row>
    <row r="216" spans="1:23" ht="39" x14ac:dyDescent="0.35">
      <c r="A216" s="33">
        <v>215</v>
      </c>
      <c r="B216" s="21" t="s">
        <v>14239</v>
      </c>
      <c r="C216" s="29" t="s">
        <v>14240</v>
      </c>
      <c r="D216" s="29" t="s">
        <v>14240</v>
      </c>
      <c r="E216" s="21" t="s">
        <v>14239</v>
      </c>
      <c r="F216" s="45"/>
      <c r="G216" s="21"/>
      <c r="H216" s="21"/>
      <c r="I216" s="7" t="s">
        <v>34</v>
      </c>
      <c r="J216" s="21"/>
      <c r="K216" s="21"/>
      <c r="L216" s="16"/>
      <c r="M216" s="30" t="s">
        <v>34</v>
      </c>
      <c r="N216" s="29" t="s">
        <v>34</v>
      </c>
      <c r="O216" s="29" t="s">
        <v>34</v>
      </c>
      <c r="P216" s="29" t="s">
        <v>34</v>
      </c>
      <c r="Q216" s="29" t="s">
        <v>34</v>
      </c>
      <c r="R216" s="29" t="s">
        <v>34</v>
      </c>
      <c r="S216" s="29" t="s">
        <v>34</v>
      </c>
      <c r="T216" s="29">
        <v>2</v>
      </c>
      <c r="U216" s="32"/>
      <c r="V216" s="88"/>
      <c r="W216" s="88"/>
    </row>
    <row r="217" spans="1:23" ht="26" hidden="1" x14ac:dyDescent="0.35">
      <c r="A217" s="33">
        <v>216</v>
      </c>
      <c r="B217" s="21" t="s">
        <v>14241</v>
      </c>
      <c r="C217" s="29" t="s">
        <v>14242</v>
      </c>
      <c r="D217" s="29" t="s">
        <v>14242</v>
      </c>
      <c r="E217" s="21" t="s">
        <v>14241</v>
      </c>
      <c r="F217" s="16"/>
      <c r="G217" s="7"/>
      <c r="H217" s="7"/>
      <c r="I217" s="7" t="s">
        <v>34</v>
      </c>
      <c r="J217" s="7"/>
      <c r="K217" s="7"/>
      <c r="L217" s="16" t="s">
        <v>34</v>
      </c>
      <c r="M217" s="30" t="s">
        <v>34</v>
      </c>
      <c r="N217" s="29" t="s">
        <v>34</v>
      </c>
      <c r="O217" s="29" t="s">
        <v>34</v>
      </c>
      <c r="P217" s="29" t="s">
        <v>34</v>
      </c>
      <c r="Q217" s="29" t="s">
        <v>34</v>
      </c>
      <c r="R217" s="29" t="s">
        <v>34</v>
      </c>
      <c r="U217" s="90">
        <v>2</v>
      </c>
      <c r="V217" s="30"/>
      <c r="W217" s="30"/>
    </row>
    <row r="218" spans="1:23" ht="52" hidden="1" x14ac:dyDescent="0.35">
      <c r="A218" s="33">
        <v>217</v>
      </c>
      <c r="B218" s="21" t="s">
        <v>14243</v>
      </c>
      <c r="C218" s="29" t="s">
        <v>14244</v>
      </c>
      <c r="D218" s="29" t="s">
        <v>14244</v>
      </c>
      <c r="E218" s="21" t="s">
        <v>14243</v>
      </c>
      <c r="F218" s="16"/>
      <c r="G218" s="7"/>
      <c r="H218" s="7"/>
      <c r="I218" s="7" t="s">
        <v>34</v>
      </c>
      <c r="J218" s="7"/>
      <c r="K218" s="7"/>
      <c r="L218" s="16" t="s">
        <v>34</v>
      </c>
      <c r="M218" s="30" t="s">
        <v>34</v>
      </c>
      <c r="N218" s="29" t="s">
        <v>34</v>
      </c>
      <c r="O218" s="29" t="s">
        <v>34</v>
      </c>
      <c r="P218" s="29" t="s">
        <v>34</v>
      </c>
      <c r="Q218" s="29" t="s">
        <v>34</v>
      </c>
      <c r="R218" s="29" t="s">
        <v>34</v>
      </c>
      <c r="U218" s="32"/>
      <c r="V218" s="30"/>
      <c r="W218" s="30"/>
    </row>
    <row r="219" spans="1:23" x14ac:dyDescent="0.35">
      <c r="A219" s="33">
        <v>218</v>
      </c>
      <c r="B219" s="9" t="s">
        <v>14245</v>
      </c>
      <c r="C219" s="37" t="s">
        <v>14246</v>
      </c>
      <c r="D219" s="37" t="s">
        <v>14246</v>
      </c>
      <c r="E219" s="9" t="s">
        <v>14245</v>
      </c>
      <c r="F219" s="47"/>
      <c r="G219" s="9"/>
      <c r="H219" s="9"/>
      <c r="I219" s="7"/>
      <c r="J219" s="9"/>
      <c r="K219" s="9"/>
      <c r="L219" s="15"/>
      <c r="M219" s="32"/>
      <c r="U219" s="32"/>
      <c r="V219" s="88"/>
      <c r="W219" s="88"/>
    </row>
    <row r="220" spans="1:23" x14ac:dyDescent="0.35">
      <c r="A220" s="33">
        <v>219</v>
      </c>
      <c r="B220" s="18" t="s">
        <v>13927</v>
      </c>
      <c r="C220" s="35" t="s">
        <v>14247</v>
      </c>
      <c r="D220" s="35" t="s">
        <v>14247</v>
      </c>
      <c r="E220" s="18" t="s">
        <v>13927</v>
      </c>
      <c r="F220" s="46"/>
      <c r="G220" s="18"/>
      <c r="H220" s="18"/>
      <c r="I220" s="7" t="s">
        <v>34</v>
      </c>
      <c r="J220" s="18"/>
      <c r="K220" s="18"/>
      <c r="L220" s="20"/>
      <c r="M220" s="32"/>
      <c r="U220" s="32"/>
      <c r="V220" s="88"/>
      <c r="W220" s="88"/>
    </row>
    <row r="221" spans="1:23" ht="26" x14ac:dyDescent="0.35">
      <c r="A221" s="33">
        <v>220</v>
      </c>
      <c r="B221" s="21" t="s">
        <v>14248</v>
      </c>
      <c r="C221" s="29" t="s">
        <v>14249</v>
      </c>
      <c r="D221" s="29" t="s">
        <v>14249</v>
      </c>
      <c r="E221" s="21" t="s">
        <v>14248</v>
      </c>
      <c r="F221" s="45"/>
      <c r="G221" s="21"/>
      <c r="H221" s="21"/>
      <c r="I221" s="7" t="s">
        <v>34</v>
      </c>
      <c r="J221" s="21"/>
      <c r="K221" s="21"/>
      <c r="L221" s="16"/>
      <c r="M221" s="30" t="s">
        <v>34</v>
      </c>
      <c r="O221" s="29" t="s">
        <v>34</v>
      </c>
      <c r="P221" s="29" t="s">
        <v>34</v>
      </c>
      <c r="R221" s="29" t="s">
        <v>34</v>
      </c>
      <c r="S221" s="29" t="s">
        <v>34</v>
      </c>
      <c r="T221" s="29">
        <v>2</v>
      </c>
      <c r="U221" s="32"/>
      <c r="V221" s="88"/>
      <c r="W221" s="88"/>
    </row>
    <row r="222" spans="1:23" ht="39" hidden="1" x14ac:dyDescent="0.35">
      <c r="A222" s="33">
        <v>221</v>
      </c>
      <c r="B222" s="21" t="s">
        <v>14250</v>
      </c>
      <c r="C222" s="29" t="s">
        <v>14251</v>
      </c>
      <c r="D222" s="29" t="s">
        <v>14251</v>
      </c>
      <c r="E222" s="21" t="s">
        <v>14250</v>
      </c>
      <c r="F222" s="16"/>
      <c r="G222" s="7"/>
      <c r="H222" s="7"/>
      <c r="I222" s="7" t="s">
        <v>34</v>
      </c>
      <c r="J222" s="7"/>
      <c r="K222" s="7"/>
      <c r="L222" s="16" t="s">
        <v>34</v>
      </c>
      <c r="M222" s="30" t="s">
        <v>34</v>
      </c>
      <c r="O222" s="29" t="s">
        <v>34</v>
      </c>
      <c r="P222" s="29" t="s">
        <v>34</v>
      </c>
      <c r="R222" s="29" t="s">
        <v>34</v>
      </c>
      <c r="S222" s="29" t="s">
        <v>34</v>
      </c>
      <c r="U222" s="90">
        <v>2</v>
      </c>
      <c r="V222" s="30"/>
      <c r="W222" s="30"/>
    </row>
    <row r="223" spans="1:23" x14ac:dyDescent="0.35">
      <c r="A223" s="33">
        <v>222</v>
      </c>
      <c r="B223" s="18" t="s">
        <v>14252</v>
      </c>
      <c r="C223" s="35" t="s">
        <v>14253</v>
      </c>
      <c r="D223" s="35" t="s">
        <v>14253</v>
      </c>
      <c r="E223" s="18" t="s">
        <v>14252</v>
      </c>
      <c r="F223" s="46"/>
      <c r="G223" s="18"/>
      <c r="H223" s="18"/>
      <c r="I223" s="7" t="s">
        <v>34</v>
      </c>
      <c r="J223" s="18"/>
      <c r="K223" s="18"/>
      <c r="L223" s="20"/>
      <c r="M223" s="32"/>
      <c r="U223" s="32"/>
      <c r="V223" s="88"/>
      <c r="W223" s="88"/>
    </row>
    <row r="224" spans="1:23" ht="26" x14ac:dyDescent="0.35">
      <c r="A224" s="33">
        <v>223</v>
      </c>
      <c r="B224" s="21" t="s">
        <v>14254</v>
      </c>
      <c r="C224" s="29" t="s">
        <v>14255</v>
      </c>
      <c r="D224" s="29" t="s">
        <v>14255</v>
      </c>
      <c r="E224" s="21" t="s">
        <v>14254</v>
      </c>
      <c r="F224" s="45"/>
      <c r="G224" s="21"/>
      <c r="H224" s="21"/>
      <c r="I224" s="7" t="s">
        <v>34</v>
      </c>
      <c r="J224" s="21"/>
      <c r="K224" s="21"/>
      <c r="L224" s="16"/>
      <c r="M224" s="30" t="s">
        <v>34</v>
      </c>
      <c r="O224" s="29" t="s">
        <v>34</v>
      </c>
      <c r="P224" s="29" t="s">
        <v>34</v>
      </c>
      <c r="R224" s="29" t="s">
        <v>34</v>
      </c>
      <c r="S224" s="29" t="s">
        <v>34</v>
      </c>
      <c r="U224" s="30">
        <v>2</v>
      </c>
      <c r="V224" s="88"/>
      <c r="W224" s="88"/>
    </row>
    <row r="225" spans="1:23" x14ac:dyDescent="0.35">
      <c r="A225" s="33">
        <v>224</v>
      </c>
      <c r="B225" s="9" t="s">
        <v>14256</v>
      </c>
      <c r="C225" s="37" t="s">
        <v>14257</v>
      </c>
      <c r="D225" s="37" t="s">
        <v>14257</v>
      </c>
      <c r="E225" s="9" t="s">
        <v>14256</v>
      </c>
      <c r="F225" s="47"/>
      <c r="G225" s="9"/>
      <c r="H225" s="9"/>
      <c r="I225" s="7"/>
      <c r="J225" s="9"/>
      <c r="K225" s="9"/>
      <c r="L225" s="15"/>
      <c r="M225" s="32"/>
      <c r="U225" s="32"/>
      <c r="V225" s="88"/>
      <c r="W225" s="88"/>
    </row>
    <row r="226" spans="1:23" x14ac:dyDescent="0.35">
      <c r="A226" s="33">
        <v>225</v>
      </c>
      <c r="B226" s="18" t="s">
        <v>13927</v>
      </c>
      <c r="C226" s="35" t="s">
        <v>14258</v>
      </c>
      <c r="D226" s="35" t="s">
        <v>14258</v>
      </c>
      <c r="E226" s="18" t="s">
        <v>13927</v>
      </c>
      <c r="F226" s="46"/>
      <c r="G226" s="18"/>
      <c r="H226" s="18"/>
      <c r="I226" s="7" t="s">
        <v>34</v>
      </c>
      <c r="J226" s="18"/>
      <c r="K226" s="18"/>
      <c r="L226" s="20"/>
      <c r="M226" s="32"/>
      <c r="U226" s="32"/>
      <c r="V226" s="88"/>
      <c r="W226" s="88"/>
    </row>
    <row r="227" spans="1:23" ht="26" x14ac:dyDescent="0.35">
      <c r="A227" s="33">
        <v>226</v>
      </c>
      <c r="B227" s="21" t="s">
        <v>14259</v>
      </c>
      <c r="C227" s="29" t="s">
        <v>14260</v>
      </c>
      <c r="D227" s="29" t="s">
        <v>14260</v>
      </c>
      <c r="E227" s="21" t="s">
        <v>14259</v>
      </c>
      <c r="F227" s="45"/>
      <c r="G227" s="21"/>
      <c r="H227" s="21"/>
      <c r="I227" s="7" t="s">
        <v>34</v>
      </c>
      <c r="J227" s="21"/>
      <c r="K227" s="21"/>
      <c r="L227" s="16"/>
      <c r="M227" s="30" t="s">
        <v>34</v>
      </c>
      <c r="O227" s="29" t="s">
        <v>34</v>
      </c>
      <c r="P227" s="29" t="s">
        <v>34</v>
      </c>
      <c r="R227" s="29" t="s">
        <v>34</v>
      </c>
      <c r="S227" s="29" t="s">
        <v>34</v>
      </c>
      <c r="U227" s="32"/>
      <c r="V227" s="88"/>
      <c r="W227" s="88"/>
    </row>
    <row r="228" spans="1:23" ht="39" x14ac:dyDescent="0.35">
      <c r="A228" s="33">
        <v>227</v>
      </c>
      <c r="B228" s="21" t="s">
        <v>14261</v>
      </c>
      <c r="C228" s="29" t="s">
        <v>14262</v>
      </c>
      <c r="D228" s="29" t="s">
        <v>14262</v>
      </c>
      <c r="E228" s="21" t="s">
        <v>14261</v>
      </c>
      <c r="F228" s="45"/>
      <c r="G228" s="21"/>
      <c r="H228" s="21"/>
      <c r="I228" s="7" t="s">
        <v>34</v>
      </c>
      <c r="J228" s="21"/>
      <c r="K228" s="21"/>
      <c r="L228" s="16"/>
      <c r="M228" s="30" t="s">
        <v>34</v>
      </c>
      <c r="O228" s="29" t="s">
        <v>34</v>
      </c>
      <c r="P228" s="29" t="s">
        <v>34</v>
      </c>
      <c r="R228" s="29" t="s">
        <v>34</v>
      </c>
      <c r="S228" s="29" t="s">
        <v>34</v>
      </c>
      <c r="U228" s="32"/>
      <c r="V228" s="88"/>
      <c r="W228" s="88"/>
    </row>
    <row r="229" spans="1:23" ht="39" hidden="1" x14ac:dyDescent="0.35">
      <c r="A229" s="33">
        <v>228</v>
      </c>
      <c r="B229" s="21" t="s">
        <v>14263</v>
      </c>
      <c r="C229" s="29" t="s">
        <v>14264</v>
      </c>
      <c r="D229" s="29" t="s">
        <v>14264</v>
      </c>
      <c r="E229" s="21" t="s">
        <v>14263</v>
      </c>
      <c r="F229" s="16"/>
      <c r="G229" s="7"/>
      <c r="H229" s="7"/>
      <c r="I229" s="7" t="s">
        <v>34</v>
      </c>
      <c r="J229" s="7"/>
      <c r="K229" s="7"/>
      <c r="L229" s="16" t="s">
        <v>34</v>
      </c>
      <c r="M229" s="30" t="s">
        <v>34</v>
      </c>
      <c r="O229" s="29" t="s">
        <v>34</v>
      </c>
      <c r="P229" s="29" t="s">
        <v>34</v>
      </c>
      <c r="R229" s="29" t="s">
        <v>34</v>
      </c>
      <c r="S229" s="29" t="s">
        <v>34</v>
      </c>
      <c r="U229" s="32"/>
      <c r="V229" s="30"/>
      <c r="W229" s="30"/>
    </row>
    <row r="230" spans="1:23" ht="26" hidden="1" x14ac:dyDescent="0.35">
      <c r="A230" s="33">
        <v>229</v>
      </c>
      <c r="B230" s="21" t="s">
        <v>14265</v>
      </c>
      <c r="C230" s="29" t="s">
        <v>14266</v>
      </c>
      <c r="D230" s="29" t="s">
        <v>14266</v>
      </c>
      <c r="E230" s="21" t="s">
        <v>14265</v>
      </c>
      <c r="F230" s="16"/>
      <c r="G230" s="7"/>
      <c r="H230" s="7"/>
      <c r="I230" s="7" t="s">
        <v>34</v>
      </c>
      <c r="J230" s="7"/>
      <c r="K230" s="7"/>
      <c r="L230" s="16" t="s">
        <v>34</v>
      </c>
      <c r="M230" s="30" t="s">
        <v>34</v>
      </c>
      <c r="O230" s="29" t="s">
        <v>34</v>
      </c>
      <c r="P230" s="29" t="s">
        <v>34</v>
      </c>
      <c r="R230" s="29" t="s">
        <v>34</v>
      </c>
      <c r="S230" s="29" t="s">
        <v>34</v>
      </c>
      <c r="U230" s="32"/>
      <c r="V230" s="30"/>
      <c r="W230" s="30"/>
    </row>
    <row r="231" spans="1:23" x14ac:dyDescent="0.35">
      <c r="A231" s="33">
        <v>230</v>
      </c>
      <c r="B231" s="18" t="s">
        <v>13933</v>
      </c>
      <c r="C231" s="35" t="s">
        <v>14267</v>
      </c>
      <c r="D231" s="35" t="s">
        <v>14267</v>
      </c>
      <c r="E231" s="18" t="s">
        <v>13933</v>
      </c>
      <c r="F231" s="46"/>
      <c r="G231" s="18"/>
      <c r="H231" s="18"/>
      <c r="I231" s="7" t="s">
        <v>34</v>
      </c>
      <c r="J231" s="18"/>
      <c r="K231" s="18"/>
      <c r="L231" s="20"/>
      <c r="M231" s="32"/>
      <c r="U231" s="32"/>
      <c r="V231" s="88"/>
      <c r="W231" s="88"/>
    </row>
    <row r="232" spans="1:23" ht="65" x14ac:dyDescent="0.35">
      <c r="A232" s="33">
        <v>231</v>
      </c>
      <c r="B232" s="21" t="s">
        <v>14268</v>
      </c>
      <c r="C232" s="29" t="s">
        <v>14269</v>
      </c>
      <c r="D232" s="29" t="s">
        <v>14269</v>
      </c>
      <c r="E232" s="21" t="s">
        <v>14268</v>
      </c>
      <c r="F232" s="45"/>
      <c r="G232" s="21"/>
      <c r="H232" s="21"/>
      <c r="I232" s="7" t="s">
        <v>34</v>
      </c>
      <c r="J232" s="21"/>
      <c r="K232" s="21"/>
      <c r="L232" s="16"/>
      <c r="M232" s="30" t="s">
        <v>34</v>
      </c>
      <c r="O232" s="29" t="s">
        <v>34</v>
      </c>
      <c r="P232" s="29" t="s">
        <v>34</v>
      </c>
      <c r="R232" s="29" t="s">
        <v>34</v>
      </c>
      <c r="S232" s="29" t="s">
        <v>34</v>
      </c>
      <c r="U232" s="32"/>
      <c r="V232" s="88"/>
      <c r="W232" s="88"/>
    </row>
    <row r="233" spans="1:23" ht="39" x14ac:dyDescent="0.35">
      <c r="A233" s="33">
        <v>232</v>
      </c>
      <c r="B233" s="21" t="s">
        <v>14270</v>
      </c>
      <c r="C233" s="29" t="s">
        <v>14271</v>
      </c>
      <c r="D233" s="29" t="s">
        <v>14271</v>
      </c>
      <c r="E233" s="21" t="s">
        <v>14270</v>
      </c>
      <c r="F233" s="45"/>
      <c r="G233" s="21"/>
      <c r="H233" s="21"/>
      <c r="I233" s="7" t="s">
        <v>34</v>
      </c>
      <c r="J233" s="21"/>
      <c r="K233" s="21"/>
      <c r="L233" s="16"/>
      <c r="M233" s="30" t="s">
        <v>34</v>
      </c>
      <c r="O233" s="29" t="s">
        <v>34</v>
      </c>
      <c r="P233" s="29" t="s">
        <v>34</v>
      </c>
      <c r="R233" s="29" t="s">
        <v>34</v>
      </c>
      <c r="S233" s="29" t="s">
        <v>34</v>
      </c>
      <c r="U233" s="32"/>
      <c r="V233" s="88"/>
      <c r="W233" s="88"/>
    </row>
    <row r="234" spans="1:23" ht="39" hidden="1" x14ac:dyDescent="0.35">
      <c r="A234" s="33">
        <v>233</v>
      </c>
      <c r="B234" s="21" t="s">
        <v>14272</v>
      </c>
      <c r="C234" s="29" t="s">
        <v>14273</v>
      </c>
      <c r="D234" s="29" t="s">
        <v>14273</v>
      </c>
      <c r="E234" s="21" t="s">
        <v>14272</v>
      </c>
      <c r="F234" s="16"/>
      <c r="G234" s="7"/>
      <c r="H234" s="7"/>
      <c r="I234" s="7" t="s">
        <v>34</v>
      </c>
      <c r="J234" s="7"/>
      <c r="K234" s="7"/>
      <c r="L234" s="16" t="s">
        <v>34</v>
      </c>
      <c r="M234" s="30" t="s">
        <v>34</v>
      </c>
      <c r="O234" s="29" t="s">
        <v>34</v>
      </c>
      <c r="P234" s="29" t="s">
        <v>34</v>
      </c>
      <c r="R234" s="29" t="s">
        <v>34</v>
      </c>
      <c r="S234" s="29" t="s">
        <v>34</v>
      </c>
      <c r="U234" s="32"/>
      <c r="V234" s="30"/>
      <c r="W234" s="30"/>
    </row>
    <row r="235" spans="1:23" x14ac:dyDescent="0.35">
      <c r="A235" s="33">
        <v>234</v>
      </c>
      <c r="B235" s="18" t="s">
        <v>14005</v>
      </c>
      <c r="C235" s="35" t="s">
        <v>14274</v>
      </c>
      <c r="D235" s="35" t="s">
        <v>14274</v>
      </c>
      <c r="E235" s="18" t="s">
        <v>14005</v>
      </c>
      <c r="F235" s="46"/>
      <c r="G235" s="18"/>
      <c r="H235" s="18"/>
      <c r="I235" s="7" t="s">
        <v>34</v>
      </c>
      <c r="J235" s="18"/>
      <c r="K235" s="18"/>
      <c r="L235" s="20"/>
      <c r="M235" s="32"/>
      <c r="U235" s="32"/>
      <c r="V235" s="88"/>
      <c r="W235" s="88"/>
    </row>
    <row r="236" spans="1:23" ht="26" x14ac:dyDescent="0.35">
      <c r="A236" s="33">
        <v>235</v>
      </c>
      <c r="B236" s="21" t="s">
        <v>14275</v>
      </c>
      <c r="C236" s="29" t="s">
        <v>14276</v>
      </c>
      <c r="D236" s="29" t="s">
        <v>14276</v>
      </c>
      <c r="E236" s="21" t="s">
        <v>14275</v>
      </c>
      <c r="F236" s="45"/>
      <c r="G236" s="21"/>
      <c r="H236" s="21"/>
      <c r="I236" s="7" t="s">
        <v>34</v>
      </c>
      <c r="J236" s="21"/>
      <c r="K236" s="21"/>
      <c r="L236" s="16"/>
      <c r="M236" s="30" t="s">
        <v>34</v>
      </c>
      <c r="O236" s="29" t="s">
        <v>34</v>
      </c>
      <c r="P236" s="29" t="s">
        <v>34</v>
      </c>
      <c r="R236" s="29" t="s">
        <v>34</v>
      </c>
      <c r="S236" s="29" t="s">
        <v>34</v>
      </c>
      <c r="U236" s="32"/>
      <c r="V236" s="88"/>
      <c r="W236" s="88"/>
    </row>
    <row r="237" spans="1:23" x14ac:dyDescent="0.35">
      <c r="A237" s="33">
        <v>236</v>
      </c>
      <c r="B237" s="18" t="s">
        <v>14277</v>
      </c>
      <c r="C237" s="35" t="s">
        <v>14278</v>
      </c>
      <c r="D237" s="35" t="s">
        <v>14278</v>
      </c>
      <c r="E237" s="18" t="s">
        <v>14277</v>
      </c>
      <c r="F237" s="46"/>
      <c r="G237" s="18"/>
      <c r="H237" s="18"/>
      <c r="I237" s="7" t="s">
        <v>34</v>
      </c>
      <c r="J237" s="18"/>
      <c r="K237" s="18"/>
      <c r="L237" s="20"/>
      <c r="M237" s="32"/>
      <c r="U237" s="32"/>
      <c r="V237" s="88"/>
      <c r="W237" s="88"/>
    </row>
    <row r="238" spans="1:23" ht="26" x14ac:dyDescent="0.35">
      <c r="A238" s="33">
        <v>237</v>
      </c>
      <c r="B238" s="21" t="s">
        <v>14279</v>
      </c>
      <c r="C238" s="29" t="s">
        <v>14280</v>
      </c>
      <c r="D238" s="29" t="s">
        <v>14280</v>
      </c>
      <c r="E238" s="21" t="s">
        <v>14279</v>
      </c>
      <c r="F238" s="45"/>
      <c r="G238" s="21"/>
      <c r="H238" s="21"/>
      <c r="I238" s="7" t="s">
        <v>34</v>
      </c>
      <c r="J238" s="21"/>
      <c r="K238" s="21"/>
      <c r="L238" s="16"/>
      <c r="M238" s="30" t="s">
        <v>34</v>
      </c>
      <c r="O238" s="29" t="s">
        <v>34</v>
      </c>
      <c r="P238" s="29" t="s">
        <v>34</v>
      </c>
      <c r="R238" s="29" t="s">
        <v>34</v>
      </c>
      <c r="S238" s="29" t="s">
        <v>34</v>
      </c>
      <c r="U238" s="32"/>
      <c r="V238" s="88"/>
      <c r="W238" s="88"/>
    </row>
    <row r="239" spans="1:23" x14ac:dyDescent="0.35">
      <c r="A239" s="33">
        <v>238</v>
      </c>
      <c r="B239" s="18" t="s">
        <v>14029</v>
      </c>
      <c r="C239" s="35" t="s">
        <v>14281</v>
      </c>
      <c r="D239" s="35" t="s">
        <v>14281</v>
      </c>
      <c r="E239" s="18" t="s">
        <v>14029</v>
      </c>
      <c r="F239" s="46"/>
      <c r="G239" s="18"/>
      <c r="H239" s="18"/>
      <c r="I239" s="7" t="s">
        <v>34</v>
      </c>
      <c r="J239" s="18"/>
      <c r="K239" s="18"/>
      <c r="L239" s="20"/>
      <c r="M239" s="32"/>
      <c r="U239" s="32"/>
      <c r="V239" s="88"/>
      <c r="W239" s="88"/>
    </row>
    <row r="240" spans="1:23" ht="26" x14ac:dyDescent="0.35">
      <c r="A240" s="33">
        <v>239</v>
      </c>
      <c r="B240" s="21" t="s">
        <v>14282</v>
      </c>
      <c r="C240" s="29" t="s">
        <v>14283</v>
      </c>
      <c r="D240" s="29" t="s">
        <v>14283</v>
      </c>
      <c r="E240" s="21" t="s">
        <v>14282</v>
      </c>
      <c r="F240" s="45"/>
      <c r="G240" s="21"/>
      <c r="H240" s="21"/>
      <c r="I240" s="7" t="s">
        <v>34</v>
      </c>
      <c r="J240" s="21"/>
      <c r="K240" s="21"/>
      <c r="L240" s="16"/>
      <c r="M240" s="30" t="s">
        <v>34</v>
      </c>
      <c r="O240" s="29" t="s">
        <v>34</v>
      </c>
      <c r="P240" s="29" t="s">
        <v>34</v>
      </c>
      <c r="R240" s="29" t="s">
        <v>34</v>
      </c>
      <c r="S240" s="29" t="s">
        <v>34</v>
      </c>
      <c r="U240" s="32"/>
      <c r="V240" s="88"/>
      <c r="W240" s="88"/>
    </row>
    <row r="241" spans="1:23" ht="26" x14ac:dyDescent="0.35">
      <c r="A241" s="33">
        <v>240</v>
      </c>
      <c r="B241" s="21" t="s">
        <v>14284</v>
      </c>
      <c r="C241" s="29" t="s">
        <v>14285</v>
      </c>
      <c r="D241" s="29" t="s">
        <v>14285</v>
      </c>
      <c r="E241" s="21" t="s">
        <v>14284</v>
      </c>
      <c r="F241" s="45"/>
      <c r="G241" s="21"/>
      <c r="H241" s="21"/>
      <c r="I241" s="7" t="s">
        <v>34</v>
      </c>
      <c r="J241" s="21"/>
      <c r="K241" s="21"/>
      <c r="L241" s="16"/>
      <c r="M241" s="30" t="s">
        <v>34</v>
      </c>
      <c r="O241" s="29" t="s">
        <v>34</v>
      </c>
      <c r="P241" s="29" t="s">
        <v>34</v>
      </c>
      <c r="R241" s="29" t="s">
        <v>34</v>
      </c>
      <c r="S241" s="29" t="s">
        <v>34</v>
      </c>
      <c r="U241" s="32"/>
      <c r="V241" s="88"/>
      <c r="W241" s="88"/>
    </row>
    <row r="242" spans="1:23" ht="26" x14ac:dyDescent="0.35">
      <c r="A242" s="33">
        <v>241</v>
      </c>
      <c r="B242" s="21" t="s">
        <v>14286</v>
      </c>
      <c r="C242" s="29" t="s">
        <v>14287</v>
      </c>
      <c r="D242" s="29" t="s">
        <v>14287</v>
      </c>
      <c r="E242" s="21" t="s">
        <v>14286</v>
      </c>
      <c r="F242" s="45"/>
      <c r="G242" s="21"/>
      <c r="H242" s="21"/>
      <c r="I242" s="7" t="s">
        <v>34</v>
      </c>
      <c r="J242" s="21"/>
      <c r="K242" s="21"/>
      <c r="L242" s="16"/>
      <c r="M242" s="30" t="s">
        <v>34</v>
      </c>
      <c r="O242" s="29" t="s">
        <v>34</v>
      </c>
      <c r="P242" s="29" t="s">
        <v>34</v>
      </c>
      <c r="R242" s="29" t="s">
        <v>34</v>
      </c>
      <c r="S242" s="29" t="s">
        <v>34</v>
      </c>
      <c r="U242" s="32"/>
      <c r="V242" s="88"/>
      <c r="W242" s="88"/>
    </row>
    <row r="243" spans="1:23" x14ac:dyDescent="0.35">
      <c r="A243" s="33">
        <v>242</v>
      </c>
      <c r="B243" s="18" t="s">
        <v>14288</v>
      </c>
      <c r="C243" s="35" t="s">
        <v>14289</v>
      </c>
      <c r="D243" s="35" t="s">
        <v>14289</v>
      </c>
      <c r="E243" s="18" t="s">
        <v>14288</v>
      </c>
      <c r="F243" s="46"/>
      <c r="G243" s="18"/>
      <c r="H243" s="18"/>
      <c r="I243" s="7" t="s">
        <v>34</v>
      </c>
      <c r="J243" s="18"/>
      <c r="K243" s="18"/>
      <c r="L243" s="20"/>
      <c r="M243" s="32"/>
      <c r="U243" s="32"/>
      <c r="V243" s="88"/>
      <c r="W243" s="88"/>
    </row>
    <row r="244" spans="1:23" ht="26" x14ac:dyDescent="0.35">
      <c r="A244" s="33">
        <v>243</v>
      </c>
      <c r="B244" s="21" t="s">
        <v>14290</v>
      </c>
      <c r="C244" s="29" t="s">
        <v>14291</v>
      </c>
      <c r="D244" s="29" t="s">
        <v>14291</v>
      </c>
      <c r="E244" s="21" t="s">
        <v>14290</v>
      </c>
      <c r="F244" s="45"/>
      <c r="G244" s="21"/>
      <c r="H244" s="21"/>
      <c r="I244" s="7" t="s">
        <v>34</v>
      </c>
      <c r="J244" s="21"/>
      <c r="K244" s="21"/>
      <c r="L244" s="16"/>
      <c r="M244" s="30" t="s">
        <v>34</v>
      </c>
      <c r="O244" s="29" t="s">
        <v>34</v>
      </c>
      <c r="P244" s="29" t="s">
        <v>34</v>
      </c>
      <c r="R244" s="29" t="s">
        <v>34</v>
      </c>
      <c r="S244" s="29" t="s">
        <v>34</v>
      </c>
      <c r="U244" s="32"/>
      <c r="V244" s="88"/>
      <c r="W244" s="88"/>
    </row>
    <row r="245" spans="1:23" ht="26" x14ac:dyDescent="0.35">
      <c r="A245" s="33">
        <v>244</v>
      </c>
      <c r="B245" s="21" t="s">
        <v>14292</v>
      </c>
      <c r="C245" s="29" t="s">
        <v>14293</v>
      </c>
      <c r="D245" s="29" t="s">
        <v>14293</v>
      </c>
      <c r="E245" s="21" t="s">
        <v>14292</v>
      </c>
      <c r="F245" s="45"/>
      <c r="G245" s="21"/>
      <c r="H245" s="21"/>
      <c r="I245" s="7" t="s">
        <v>34</v>
      </c>
      <c r="J245" s="21"/>
      <c r="K245" s="21"/>
      <c r="L245" s="16"/>
      <c r="M245" s="30" t="s">
        <v>34</v>
      </c>
      <c r="O245" s="29" t="s">
        <v>34</v>
      </c>
      <c r="P245" s="29" t="s">
        <v>34</v>
      </c>
      <c r="R245" s="29" t="s">
        <v>34</v>
      </c>
      <c r="S245" s="29" t="s">
        <v>34</v>
      </c>
      <c r="U245" s="32"/>
      <c r="V245" s="88"/>
      <c r="W245" s="88"/>
    </row>
    <row r="246" spans="1:23" ht="26" x14ac:dyDescent="0.35">
      <c r="A246" s="33">
        <v>245</v>
      </c>
      <c r="B246" s="21" t="s">
        <v>14294</v>
      </c>
      <c r="C246" s="29" t="s">
        <v>14295</v>
      </c>
      <c r="D246" s="29" t="s">
        <v>14295</v>
      </c>
      <c r="E246" s="21" t="s">
        <v>14294</v>
      </c>
      <c r="F246" s="45"/>
      <c r="G246" s="21"/>
      <c r="H246" s="21"/>
      <c r="I246" s="7" t="s">
        <v>34</v>
      </c>
      <c r="J246" s="21"/>
      <c r="K246" s="21"/>
      <c r="L246" s="16"/>
      <c r="M246" s="30" t="s">
        <v>34</v>
      </c>
      <c r="O246" s="29" t="s">
        <v>34</v>
      </c>
      <c r="P246" s="29" t="s">
        <v>34</v>
      </c>
      <c r="R246" s="29" t="s">
        <v>34</v>
      </c>
      <c r="S246" s="29" t="s">
        <v>34</v>
      </c>
      <c r="U246" s="32"/>
      <c r="V246" s="88"/>
      <c r="W246" s="88"/>
    </row>
    <row r="247" spans="1:23" ht="26" x14ac:dyDescent="0.35">
      <c r="A247" s="33">
        <v>246</v>
      </c>
      <c r="B247" s="21" t="s">
        <v>14296</v>
      </c>
      <c r="C247" s="29" t="s">
        <v>14297</v>
      </c>
      <c r="D247" s="29" t="s">
        <v>14297</v>
      </c>
      <c r="E247" s="21" t="s">
        <v>14296</v>
      </c>
      <c r="F247" s="45"/>
      <c r="G247" s="21"/>
      <c r="H247" s="21"/>
      <c r="I247" s="7" t="s">
        <v>34</v>
      </c>
      <c r="J247" s="21"/>
      <c r="K247" s="21"/>
      <c r="L247" s="16"/>
      <c r="M247" s="30" t="s">
        <v>34</v>
      </c>
      <c r="O247" s="29" t="s">
        <v>34</v>
      </c>
      <c r="P247" s="29" t="s">
        <v>34</v>
      </c>
      <c r="R247" s="29" t="s">
        <v>34</v>
      </c>
      <c r="S247" s="29" t="s">
        <v>34</v>
      </c>
      <c r="U247" s="32"/>
      <c r="V247" s="88"/>
      <c r="W247" s="88"/>
    </row>
    <row r="248" spans="1:23" x14ac:dyDescent="0.35">
      <c r="A248" s="33">
        <v>247</v>
      </c>
      <c r="B248" s="9" t="s">
        <v>14298</v>
      </c>
      <c r="C248" s="37" t="s">
        <v>14299</v>
      </c>
      <c r="D248" s="37" t="s">
        <v>14299</v>
      </c>
      <c r="E248" s="9" t="s">
        <v>14298</v>
      </c>
      <c r="F248" s="47"/>
      <c r="G248" s="9"/>
      <c r="H248" s="9"/>
      <c r="I248" s="7"/>
      <c r="J248" s="9"/>
      <c r="K248" s="9"/>
      <c r="L248" s="15"/>
      <c r="M248" s="32"/>
      <c r="U248" s="32"/>
      <c r="V248" s="88"/>
      <c r="W248" s="88"/>
    </row>
    <row r="249" spans="1:23" x14ac:dyDescent="0.35">
      <c r="A249" s="33">
        <v>248</v>
      </c>
      <c r="B249" s="18" t="s">
        <v>13927</v>
      </c>
      <c r="C249" s="35" t="s">
        <v>14300</v>
      </c>
      <c r="D249" s="35" t="s">
        <v>14300</v>
      </c>
      <c r="E249" s="18" t="s">
        <v>13927</v>
      </c>
      <c r="F249" s="46"/>
      <c r="G249" s="18"/>
      <c r="H249" s="18"/>
      <c r="I249" s="7" t="s">
        <v>34</v>
      </c>
      <c r="J249" s="18"/>
      <c r="K249" s="18"/>
      <c r="L249" s="20"/>
      <c r="M249" s="32"/>
      <c r="U249" s="32"/>
      <c r="V249" s="88"/>
      <c r="W249" s="88"/>
    </row>
    <row r="250" spans="1:23" ht="39" x14ac:dyDescent="0.35">
      <c r="A250" s="33">
        <v>249</v>
      </c>
      <c r="B250" s="21" t="s">
        <v>14301</v>
      </c>
      <c r="C250" s="29" t="s">
        <v>14302</v>
      </c>
      <c r="D250" s="29" t="s">
        <v>14302</v>
      </c>
      <c r="E250" s="21" t="s">
        <v>14301</v>
      </c>
      <c r="F250" s="45"/>
      <c r="G250" s="21"/>
      <c r="H250" s="21"/>
      <c r="I250" s="7" t="s">
        <v>34</v>
      </c>
      <c r="J250" s="21"/>
      <c r="K250" s="21"/>
      <c r="L250" s="16"/>
      <c r="M250" s="30" t="s">
        <v>34</v>
      </c>
      <c r="N250" s="29" t="s">
        <v>34</v>
      </c>
      <c r="O250" s="29" t="s">
        <v>34</v>
      </c>
      <c r="P250" s="29" t="s">
        <v>34</v>
      </c>
      <c r="Q250" s="29" t="s">
        <v>34</v>
      </c>
      <c r="R250" s="29" t="s">
        <v>34</v>
      </c>
      <c r="S250" s="29" t="s">
        <v>34</v>
      </c>
      <c r="T250" s="29">
        <v>2</v>
      </c>
      <c r="U250" s="32"/>
      <c r="V250" s="88"/>
      <c r="W250" s="88"/>
    </row>
    <row r="251" spans="1:23" ht="39" hidden="1" x14ac:dyDescent="0.35">
      <c r="A251" s="33">
        <v>250</v>
      </c>
      <c r="B251" s="21" t="s">
        <v>14303</v>
      </c>
      <c r="C251" s="29" t="s">
        <v>14304</v>
      </c>
      <c r="D251" s="29" t="s">
        <v>14304</v>
      </c>
      <c r="E251" s="21" t="s">
        <v>14303</v>
      </c>
      <c r="F251" s="16"/>
      <c r="G251" s="7"/>
      <c r="H251" s="7"/>
      <c r="I251" s="7" t="s">
        <v>34</v>
      </c>
      <c r="J251" s="7"/>
      <c r="K251" s="7"/>
      <c r="L251" s="16" t="s">
        <v>34</v>
      </c>
      <c r="M251" s="30" t="s">
        <v>34</v>
      </c>
      <c r="N251" s="29" t="s">
        <v>34</v>
      </c>
      <c r="O251" s="29" t="s">
        <v>34</v>
      </c>
      <c r="P251" s="29" t="s">
        <v>34</v>
      </c>
      <c r="Q251" s="29" t="s">
        <v>34</v>
      </c>
      <c r="R251" s="29" t="s">
        <v>34</v>
      </c>
      <c r="S251" s="29" t="s">
        <v>34</v>
      </c>
      <c r="U251" s="90">
        <v>2</v>
      </c>
      <c r="V251" s="30"/>
      <c r="W251" s="30"/>
    </row>
    <row r="252" spans="1:23" ht="65" hidden="1" x14ac:dyDescent="0.35">
      <c r="A252" s="33">
        <v>251</v>
      </c>
      <c r="B252" s="21" t="s">
        <v>14305</v>
      </c>
      <c r="C252" s="29" t="s">
        <v>14306</v>
      </c>
      <c r="D252" s="29" t="s">
        <v>14306</v>
      </c>
      <c r="E252" s="21" t="s">
        <v>14305</v>
      </c>
      <c r="F252" s="16"/>
      <c r="G252" s="7"/>
      <c r="H252" s="7"/>
      <c r="I252" s="7" t="s">
        <v>34</v>
      </c>
      <c r="J252" s="7"/>
      <c r="K252" s="7"/>
      <c r="L252" s="16" t="s">
        <v>34</v>
      </c>
      <c r="M252" s="30" t="s">
        <v>34</v>
      </c>
      <c r="N252" s="29" t="s">
        <v>34</v>
      </c>
      <c r="O252" s="29" t="s">
        <v>34</v>
      </c>
      <c r="P252" s="29" t="s">
        <v>34</v>
      </c>
      <c r="Q252" s="29" t="s">
        <v>34</v>
      </c>
      <c r="R252" s="29" t="s">
        <v>34</v>
      </c>
      <c r="S252" s="29" t="s">
        <v>34</v>
      </c>
      <c r="U252" s="90">
        <v>2</v>
      </c>
      <c r="V252" s="30"/>
      <c r="W252" s="30"/>
    </row>
    <row r="253" spans="1:23" ht="52" x14ac:dyDescent="0.35">
      <c r="A253" s="33">
        <v>252</v>
      </c>
      <c r="B253" s="21" t="s">
        <v>14307</v>
      </c>
      <c r="C253" s="29" t="s">
        <v>14308</v>
      </c>
      <c r="D253" s="29" t="s">
        <v>14308</v>
      </c>
      <c r="E253" s="21" t="s">
        <v>14307</v>
      </c>
      <c r="F253" s="45"/>
      <c r="G253" s="21"/>
      <c r="H253" s="21"/>
      <c r="I253" s="7" t="s">
        <v>34</v>
      </c>
      <c r="J253" s="21"/>
      <c r="K253" s="21"/>
      <c r="L253" s="16"/>
      <c r="M253" s="30" t="s">
        <v>34</v>
      </c>
      <c r="N253" s="29" t="s">
        <v>34</v>
      </c>
      <c r="O253" s="29" t="s">
        <v>34</v>
      </c>
      <c r="P253" s="29" t="s">
        <v>34</v>
      </c>
      <c r="Q253" s="29" t="s">
        <v>34</v>
      </c>
      <c r="R253" s="29" t="s">
        <v>34</v>
      </c>
      <c r="S253" s="29" t="s">
        <v>34</v>
      </c>
      <c r="T253" s="29">
        <v>2</v>
      </c>
      <c r="U253" s="32"/>
      <c r="V253" s="88"/>
      <c r="W253" s="88"/>
    </row>
    <row r="254" spans="1:23" x14ac:dyDescent="0.35">
      <c r="A254" s="33">
        <v>253</v>
      </c>
      <c r="B254" s="18" t="s">
        <v>14309</v>
      </c>
      <c r="C254" s="35" t="s">
        <v>14310</v>
      </c>
      <c r="D254" s="35" t="s">
        <v>14310</v>
      </c>
      <c r="E254" s="18" t="s">
        <v>14309</v>
      </c>
      <c r="F254" s="46"/>
      <c r="G254" s="18"/>
      <c r="H254" s="18"/>
      <c r="I254" s="7" t="s">
        <v>34</v>
      </c>
      <c r="J254" s="18"/>
      <c r="K254" s="18"/>
      <c r="L254" s="20"/>
      <c r="M254" s="32"/>
      <c r="U254" s="32"/>
      <c r="V254" s="88"/>
      <c r="W254" s="88"/>
    </row>
    <row r="255" spans="1:23" ht="26" hidden="1" x14ac:dyDescent="0.35">
      <c r="A255" s="33">
        <v>254</v>
      </c>
      <c r="B255" s="21" t="s">
        <v>14311</v>
      </c>
      <c r="C255" s="29" t="s">
        <v>14312</v>
      </c>
      <c r="D255" s="29" t="s">
        <v>14312</v>
      </c>
      <c r="E255" s="21" t="s">
        <v>14311</v>
      </c>
      <c r="F255" s="16"/>
      <c r="G255" s="7"/>
      <c r="H255" s="7"/>
      <c r="I255" s="7" t="s">
        <v>34</v>
      </c>
      <c r="J255" s="7"/>
      <c r="K255" s="7"/>
      <c r="L255" s="16" t="s">
        <v>34</v>
      </c>
      <c r="M255" s="30" t="s">
        <v>34</v>
      </c>
      <c r="N255" s="29" t="s">
        <v>34</v>
      </c>
      <c r="O255" s="29" t="s">
        <v>34</v>
      </c>
      <c r="P255" s="29" t="s">
        <v>34</v>
      </c>
      <c r="Q255" s="29" t="s">
        <v>34</v>
      </c>
      <c r="R255" s="29" t="s">
        <v>34</v>
      </c>
      <c r="S255" s="29" t="s">
        <v>34</v>
      </c>
      <c r="U255" s="30">
        <v>2</v>
      </c>
      <c r="V255" s="30"/>
      <c r="W255" s="30"/>
    </row>
    <row r="256" spans="1:23" ht="26" x14ac:dyDescent="0.35">
      <c r="A256" s="33">
        <v>255</v>
      </c>
      <c r="B256" s="21" t="s">
        <v>14313</v>
      </c>
      <c r="C256" s="29" t="s">
        <v>14314</v>
      </c>
      <c r="D256" s="29" t="s">
        <v>14314</v>
      </c>
      <c r="E256" s="21" t="s">
        <v>14313</v>
      </c>
      <c r="F256" s="45"/>
      <c r="G256" s="21"/>
      <c r="H256" s="21"/>
      <c r="I256" s="7" t="s">
        <v>34</v>
      </c>
      <c r="J256" s="21"/>
      <c r="K256" s="21"/>
      <c r="L256" s="16"/>
      <c r="M256" s="30" t="s">
        <v>34</v>
      </c>
      <c r="N256" s="29" t="s">
        <v>34</v>
      </c>
      <c r="O256" s="29" t="s">
        <v>34</v>
      </c>
      <c r="P256" s="29" t="s">
        <v>34</v>
      </c>
      <c r="Q256" s="29" t="s">
        <v>34</v>
      </c>
      <c r="R256" s="29" t="s">
        <v>34</v>
      </c>
      <c r="S256" s="29" t="s">
        <v>34</v>
      </c>
      <c r="U256" s="30">
        <v>2</v>
      </c>
      <c r="V256" s="88"/>
      <c r="W256" s="88"/>
    </row>
    <row r="257" spans="1:23" ht="26" x14ac:dyDescent="0.35">
      <c r="A257" s="33">
        <v>256</v>
      </c>
      <c r="B257" s="21" t="s">
        <v>14315</v>
      </c>
      <c r="C257" s="29" t="s">
        <v>14316</v>
      </c>
      <c r="D257" s="29" t="s">
        <v>14316</v>
      </c>
      <c r="E257" s="21" t="s">
        <v>14315</v>
      </c>
      <c r="F257" s="45"/>
      <c r="G257" s="21"/>
      <c r="H257" s="21"/>
      <c r="I257" s="7" t="s">
        <v>34</v>
      </c>
      <c r="J257" s="21"/>
      <c r="K257" s="21"/>
      <c r="L257" s="16"/>
      <c r="M257" s="30" t="s">
        <v>34</v>
      </c>
      <c r="N257" s="29" t="s">
        <v>34</v>
      </c>
      <c r="O257" s="29" t="s">
        <v>34</v>
      </c>
      <c r="P257" s="29" t="s">
        <v>34</v>
      </c>
      <c r="Q257" s="29" t="s">
        <v>34</v>
      </c>
      <c r="U257" s="32"/>
      <c r="V257" s="88"/>
      <c r="W257" s="88"/>
    </row>
    <row r="258" spans="1:23" ht="91" x14ac:dyDescent="0.35">
      <c r="A258" s="33">
        <v>257</v>
      </c>
      <c r="B258" s="21" t="s">
        <v>14317</v>
      </c>
      <c r="C258" s="29" t="s">
        <v>14318</v>
      </c>
      <c r="D258" s="29" t="s">
        <v>14318</v>
      </c>
      <c r="E258" s="21" t="s">
        <v>14317</v>
      </c>
      <c r="F258" s="45"/>
      <c r="G258" s="21"/>
      <c r="H258" s="21"/>
      <c r="I258" s="7" t="s">
        <v>34</v>
      </c>
      <c r="J258" s="21"/>
      <c r="K258" s="21"/>
      <c r="L258" s="16"/>
      <c r="M258" s="30" t="s">
        <v>34</v>
      </c>
      <c r="N258" s="29" t="s">
        <v>34</v>
      </c>
      <c r="O258" s="29" t="s">
        <v>34</v>
      </c>
      <c r="P258" s="29" t="s">
        <v>34</v>
      </c>
      <c r="Q258" s="29" t="s">
        <v>34</v>
      </c>
      <c r="U258" s="32"/>
      <c r="V258" s="61" t="s">
        <v>14319</v>
      </c>
      <c r="W258" s="88">
        <v>6</v>
      </c>
    </row>
    <row r="259" spans="1:23" ht="39" x14ac:dyDescent="0.35">
      <c r="A259" s="33">
        <v>258</v>
      </c>
      <c r="B259" s="21" t="s">
        <v>14320</v>
      </c>
      <c r="C259" s="29" t="s">
        <v>14321</v>
      </c>
      <c r="D259" s="29" t="s">
        <v>14321</v>
      </c>
      <c r="E259" s="21" t="s">
        <v>14320</v>
      </c>
      <c r="F259" s="45"/>
      <c r="G259" s="21"/>
      <c r="H259" s="21"/>
      <c r="I259" s="7" t="s">
        <v>34</v>
      </c>
      <c r="J259" s="21"/>
      <c r="K259" s="21"/>
      <c r="L259" s="16"/>
      <c r="M259" s="30" t="s">
        <v>34</v>
      </c>
      <c r="N259" s="29" t="s">
        <v>34</v>
      </c>
      <c r="O259" s="29" t="s">
        <v>34</v>
      </c>
      <c r="P259" s="29" t="s">
        <v>34</v>
      </c>
      <c r="Q259" s="29" t="s">
        <v>34</v>
      </c>
      <c r="R259" s="29" t="s">
        <v>34</v>
      </c>
      <c r="S259" s="29" t="s">
        <v>34</v>
      </c>
      <c r="U259" s="30">
        <v>2</v>
      </c>
      <c r="V259" s="61" t="s">
        <v>14322</v>
      </c>
      <c r="W259" s="88">
        <v>6</v>
      </c>
    </row>
    <row r="260" spans="1:23" ht="26" x14ac:dyDescent="0.35">
      <c r="A260" s="33">
        <v>259</v>
      </c>
      <c r="B260" s="21" t="s">
        <v>14323</v>
      </c>
      <c r="C260" s="29" t="s">
        <v>14324</v>
      </c>
      <c r="D260" s="29" t="s">
        <v>14324</v>
      </c>
      <c r="E260" s="21" t="s">
        <v>14323</v>
      </c>
      <c r="F260" s="45"/>
      <c r="G260" s="21"/>
      <c r="H260" s="21"/>
      <c r="I260" s="7" t="s">
        <v>34</v>
      </c>
      <c r="J260" s="21"/>
      <c r="K260" s="21"/>
      <c r="L260" s="16"/>
      <c r="M260" s="30" t="s">
        <v>34</v>
      </c>
      <c r="N260" s="29" t="s">
        <v>34</v>
      </c>
      <c r="O260" s="29" t="s">
        <v>34</v>
      </c>
      <c r="P260" s="29" t="s">
        <v>34</v>
      </c>
      <c r="Q260" s="29" t="s">
        <v>34</v>
      </c>
      <c r="R260" s="29" t="s">
        <v>34</v>
      </c>
      <c r="U260" s="30">
        <v>2</v>
      </c>
      <c r="V260" s="61" t="s">
        <v>14325</v>
      </c>
      <c r="W260" s="88">
        <v>6</v>
      </c>
    </row>
    <row r="261" spans="1:23" ht="65" x14ac:dyDescent="0.35">
      <c r="A261" s="33">
        <v>260</v>
      </c>
      <c r="B261" s="21" t="s">
        <v>14326</v>
      </c>
      <c r="C261" s="29" t="s">
        <v>14327</v>
      </c>
      <c r="D261" s="29" t="s">
        <v>14327</v>
      </c>
      <c r="E261" s="21" t="s">
        <v>14326</v>
      </c>
      <c r="F261" s="45"/>
      <c r="G261" s="21"/>
      <c r="H261" s="21"/>
      <c r="I261" s="7" t="s">
        <v>34</v>
      </c>
      <c r="J261" s="21"/>
      <c r="K261" s="21"/>
      <c r="L261" s="16"/>
      <c r="M261" s="30" t="s">
        <v>34</v>
      </c>
      <c r="N261" s="29" t="s">
        <v>34</v>
      </c>
      <c r="O261" s="29" t="s">
        <v>34</v>
      </c>
      <c r="P261" s="29" t="s">
        <v>34</v>
      </c>
      <c r="Q261" s="29" t="s">
        <v>34</v>
      </c>
      <c r="R261" s="29" t="s">
        <v>34</v>
      </c>
      <c r="U261" s="30">
        <v>2</v>
      </c>
      <c r="V261" s="61" t="s">
        <v>14328</v>
      </c>
      <c r="W261" s="88">
        <v>6</v>
      </c>
    </row>
    <row r="262" spans="1:23" ht="26" hidden="1" x14ac:dyDescent="0.35">
      <c r="A262" s="33">
        <v>261</v>
      </c>
      <c r="B262" s="21" t="s">
        <v>14329</v>
      </c>
      <c r="C262" s="29" t="s">
        <v>14330</v>
      </c>
      <c r="D262" s="29" t="s">
        <v>14330</v>
      </c>
      <c r="E262" s="21" t="s">
        <v>14329</v>
      </c>
      <c r="F262" s="16"/>
      <c r="G262" s="7"/>
      <c r="H262" s="7"/>
      <c r="I262" s="7" t="s">
        <v>34</v>
      </c>
      <c r="J262" s="7"/>
      <c r="K262" s="7"/>
      <c r="L262" s="16" t="s">
        <v>34</v>
      </c>
      <c r="M262" s="30" t="s">
        <v>34</v>
      </c>
      <c r="N262" s="29" t="s">
        <v>34</v>
      </c>
      <c r="O262" s="29" t="s">
        <v>34</v>
      </c>
      <c r="P262" s="29" t="s">
        <v>34</v>
      </c>
      <c r="Q262" s="29" t="s">
        <v>34</v>
      </c>
      <c r="R262" s="29" t="s">
        <v>34</v>
      </c>
      <c r="U262" s="30">
        <v>2</v>
      </c>
      <c r="V262" s="30"/>
      <c r="W262" s="30"/>
    </row>
    <row r="263" spans="1:23" ht="26" x14ac:dyDescent="0.35">
      <c r="A263" s="33">
        <v>262</v>
      </c>
      <c r="B263" s="21" t="s">
        <v>14331</v>
      </c>
      <c r="C263" s="29" t="s">
        <v>14332</v>
      </c>
      <c r="D263" s="29" t="s">
        <v>14332</v>
      </c>
      <c r="E263" s="21" t="s">
        <v>14331</v>
      </c>
      <c r="F263" s="45"/>
      <c r="G263" s="21"/>
      <c r="H263" s="21"/>
      <c r="I263" s="7" t="s">
        <v>34</v>
      </c>
      <c r="J263" s="21"/>
      <c r="K263" s="21"/>
      <c r="L263" s="16"/>
      <c r="M263" s="30" t="s">
        <v>34</v>
      </c>
      <c r="N263" s="29" t="s">
        <v>34</v>
      </c>
      <c r="O263" s="29" t="s">
        <v>34</v>
      </c>
      <c r="P263" s="29" t="s">
        <v>34</v>
      </c>
      <c r="Q263" s="29" t="s">
        <v>34</v>
      </c>
      <c r="R263" s="29" t="s">
        <v>34</v>
      </c>
      <c r="U263" s="30">
        <v>2</v>
      </c>
      <c r="V263" s="88"/>
      <c r="W263" s="88"/>
    </row>
    <row r="264" spans="1:23" ht="26" hidden="1" x14ac:dyDescent="0.35">
      <c r="A264" s="33">
        <v>263</v>
      </c>
      <c r="B264" s="21" t="s">
        <v>14333</v>
      </c>
      <c r="C264" s="29" t="s">
        <v>14334</v>
      </c>
      <c r="D264" s="29" t="s">
        <v>14334</v>
      </c>
      <c r="E264" s="21" t="s">
        <v>14333</v>
      </c>
      <c r="F264" s="16"/>
      <c r="G264" s="7"/>
      <c r="H264" s="7"/>
      <c r="I264" s="7" t="s">
        <v>34</v>
      </c>
      <c r="J264" s="7"/>
      <c r="K264" s="7"/>
      <c r="L264" s="16" t="s">
        <v>34</v>
      </c>
      <c r="M264" s="30" t="s">
        <v>34</v>
      </c>
      <c r="N264" s="29" t="s">
        <v>34</v>
      </c>
      <c r="O264" s="29" t="s">
        <v>34</v>
      </c>
      <c r="P264" s="29" t="s">
        <v>34</v>
      </c>
      <c r="Q264" s="29" t="s">
        <v>34</v>
      </c>
      <c r="R264" s="29" t="s">
        <v>34</v>
      </c>
      <c r="U264" s="30">
        <v>2</v>
      </c>
      <c r="V264" s="30"/>
      <c r="W264" s="30"/>
    </row>
    <row r="265" spans="1:23" ht="39" x14ac:dyDescent="0.35">
      <c r="A265" s="33">
        <v>264</v>
      </c>
      <c r="B265" s="21" t="s">
        <v>14335</v>
      </c>
      <c r="C265" s="29" t="s">
        <v>14336</v>
      </c>
      <c r="D265" s="29" t="s">
        <v>14336</v>
      </c>
      <c r="E265" s="21" t="s">
        <v>14335</v>
      </c>
      <c r="F265" s="45"/>
      <c r="G265" s="21"/>
      <c r="H265" s="21"/>
      <c r="I265" s="7" t="s">
        <v>34</v>
      </c>
      <c r="J265" s="21"/>
      <c r="K265" s="21"/>
      <c r="L265" s="16"/>
      <c r="M265" s="30" t="s">
        <v>34</v>
      </c>
      <c r="N265" s="29" t="s">
        <v>34</v>
      </c>
      <c r="O265" s="29" t="s">
        <v>34</v>
      </c>
      <c r="P265" s="29" t="s">
        <v>34</v>
      </c>
      <c r="Q265" s="29" t="s">
        <v>34</v>
      </c>
      <c r="R265" s="29" t="s">
        <v>34</v>
      </c>
      <c r="S265" s="29" t="s">
        <v>34</v>
      </c>
      <c r="U265" s="30">
        <v>2</v>
      </c>
      <c r="V265" s="61" t="s">
        <v>14337</v>
      </c>
      <c r="W265" s="88">
        <v>6</v>
      </c>
    </row>
    <row r="266" spans="1:23" ht="39" x14ac:dyDescent="0.35">
      <c r="A266" s="33">
        <v>265</v>
      </c>
      <c r="B266" s="21" t="s">
        <v>14338</v>
      </c>
      <c r="C266" s="29" t="s">
        <v>14339</v>
      </c>
      <c r="D266" s="29" t="s">
        <v>14339</v>
      </c>
      <c r="E266" s="21" t="s">
        <v>14338</v>
      </c>
      <c r="F266" s="45"/>
      <c r="G266" s="21"/>
      <c r="H266" s="21"/>
      <c r="I266" s="7" t="s">
        <v>34</v>
      </c>
      <c r="J266" s="21"/>
      <c r="K266" s="21"/>
      <c r="L266" s="16"/>
      <c r="M266" s="30" t="s">
        <v>34</v>
      </c>
      <c r="N266" s="29" t="s">
        <v>34</v>
      </c>
      <c r="O266" s="29" t="s">
        <v>34</v>
      </c>
      <c r="P266" s="29" t="s">
        <v>34</v>
      </c>
      <c r="Q266" s="29" t="s">
        <v>34</v>
      </c>
      <c r="R266" s="29" t="s">
        <v>34</v>
      </c>
      <c r="U266" s="32"/>
      <c r="V266" s="61" t="s">
        <v>14337</v>
      </c>
      <c r="W266" s="88">
        <v>6</v>
      </c>
    </row>
    <row r="267" spans="1:23" ht="26" x14ac:dyDescent="0.35">
      <c r="A267" s="33">
        <v>266</v>
      </c>
      <c r="B267" s="21" t="s">
        <v>14340</v>
      </c>
      <c r="C267" s="29" t="s">
        <v>14341</v>
      </c>
      <c r="D267" s="29" t="s">
        <v>14341</v>
      </c>
      <c r="E267" s="21" t="s">
        <v>14340</v>
      </c>
      <c r="F267" s="45"/>
      <c r="G267" s="21"/>
      <c r="H267" s="21"/>
      <c r="I267" s="7" t="s">
        <v>34</v>
      </c>
      <c r="J267" s="21"/>
      <c r="K267" s="21"/>
      <c r="L267" s="16"/>
      <c r="M267" s="30" t="s">
        <v>34</v>
      </c>
      <c r="N267" s="29" t="s">
        <v>34</v>
      </c>
      <c r="O267" s="29" t="s">
        <v>34</v>
      </c>
      <c r="P267" s="29" t="s">
        <v>34</v>
      </c>
      <c r="Q267" s="29" t="s">
        <v>34</v>
      </c>
      <c r="R267" s="29" t="s">
        <v>34</v>
      </c>
      <c r="U267" s="32"/>
      <c r="V267" s="61" t="s">
        <v>14342</v>
      </c>
      <c r="W267" s="88">
        <v>6</v>
      </c>
    </row>
    <row r="268" spans="1:23" ht="39" x14ac:dyDescent="0.35">
      <c r="A268" s="33">
        <v>267</v>
      </c>
      <c r="B268" s="21" t="s">
        <v>14343</v>
      </c>
      <c r="C268" s="29" t="s">
        <v>14344</v>
      </c>
      <c r="D268" s="29" t="s">
        <v>14344</v>
      </c>
      <c r="E268" s="21" t="s">
        <v>14343</v>
      </c>
      <c r="F268" s="45"/>
      <c r="G268" s="21"/>
      <c r="H268" s="21"/>
      <c r="I268" s="7" t="s">
        <v>34</v>
      </c>
      <c r="J268" s="21"/>
      <c r="K268" s="21"/>
      <c r="L268" s="16"/>
      <c r="M268" s="30" t="s">
        <v>34</v>
      </c>
      <c r="N268" s="29" t="s">
        <v>34</v>
      </c>
      <c r="O268" s="29" t="s">
        <v>34</v>
      </c>
      <c r="P268" s="29" t="s">
        <v>34</v>
      </c>
      <c r="Q268" s="29" t="s">
        <v>34</v>
      </c>
      <c r="R268" s="29" t="s">
        <v>34</v>
      </c>
      <c r="U268" s="32"/>
      <c r="V268" s="61" t="s">
        <v>14345</v>
      </c>
      <c r="W268" s="88">
        <v>6</v>
      </c>
    </row>
    <row r="269" spans="1:23" x14ac:dyDescent="0.35">
      <c r="A269" s="33">
        <v>268</v>
      </c>
      <c r="B269" s="18" t="s">
        <v>13933</v>
      </c>
      <c r="C269" s="35" t="s">
        <v>14346</v>
      </c>
      <c r="D269" s="35" t="s">
        <v>14346</v>
      </c>
      <c r="E269" s="18" t="s">
        <v>13933</v>
      </c>
      <c r="F269" s="46"/>
      <c r="G269" s="18"/>
      <c r="H269" s="18"/>
      <c r="I269" s="7" t="s">
        <v>34</v>
      </c>
      <c r="J269" s="18"/>
      <c r="K269" s="18"/>
      <c r="L269" s="20"/>
      <c r="M269" s="32"/>
      <c r="U269" s="32"/>
      <c r="V269" s="88"/>
      <c r="W269" s="88"/>
    </row>
    <row r="270" spans="1:23" ht="26" x14ac:dyDescent="0.35">
      <c r="A270" s="33">
        <v>269</v>
      </c>
      <c r="B270" s="21" t="s">
        <v>14347</v>
      </c>
      <c r="C270" s="29" t="s">
        <v>14348</v>
      </c>
      <c r="D270" s="29" t="s">
        <v>14348</v>
      </c>
      <c r="E270" s="21" t="s">
        <v>14347</v>
      </c>
      <c r="F270" s="45"/>
      <c r="G270" s="21"/>
      <c r="H270" s="21"/>
      <c r="I270" s="7" t="s">
        <v>34</v>
      </c>
      <c r="J270" s="21"/>
      <c r="K270" s="21"/>
      <c r="L270" s="16"/>
      <c r="M270" s="30" t="s">
        <v>34</v>
      </c>
      <c r="N270" s="29" t="s">
        <v>34</v>
      </c>
      <c r="O270" s="29" t="s">
        <v>34</v>
      </c>
      <c r="P270" s="29" t="s">
        <v>34</v>
      </c>
      <c r="Q270" s="29" t="s">
        <v>34</v>
      </c>
      <c r="R270" s="29" t="s">
        <v>34</v>
      </c>
      <c r="S270" s="29" t="s">
        <v>34</v>
      </c>
      <c r="T270" s="29">
        <v>2</v>
      </c>
      <c r="U270" s="32"/>
      <c r="V270" s="88"/>
      <c r="W270" s="88"/>
    </row>
    <row r="271" spans="1:23" ht="39" x14ac:dyDescent="0.35">
      <c r="A271" s="33">
        <v>270</v>
      </c>
      <c r="B271" s="21" t="s">
        <v>14349</v>
      </c>
      <c r="C271" s="29" t="s">
        <v>14350</v>
      </c>
      <c r="D271" s="29" t="s">
        <v>14350</v>
      </c>
      <c r="E271" s="21" t="s">
        <v>14349</v>
      </c>
      <c r="F271" s="45"/>
      <c r="G271" s="21"/>
      <c r="H271" s="21"/>
      <c r="I271" s="7" t="s">
        <v>34</v>
      </c>
      <c r="J271" s="21"/>
      <c r="K271" s="21"/>
      <c r="L271" s="16"/>
      <c r="M271" s="30" t="s">
        <v>34</v>
      </c>
      <c r="N271" s="29" t="s">
        <v>34</v>
      </c>
      <c r="O271" s="29" t="s">
        <v>34</v>
      </c>
      <c r="P271" s="29" t="s">
        <v>34</v>
      </c>
      <c r="Q271" s="29" t="s">
        <v>34</v>
      </c>
      <c r="R271" s="29" t="s">
        <v>34</v>
      </c>
      <c r="S271" s="29" t="s">
        <v>34</v>
      </c>
      <c r="T271" s="29">
        <v>2</v>
      </c>
      <c r="U271" s="32"/>
      <c r="V271" s="88"/>
      <c r="W271" s="88"/>
    </row>
    <row r="272" spans="1:23" ht="39" hidden="1" x14ac:dyDescent="0.35">
      <c r="A272" s="33">
        <v>271</v>
      </c>
      <c r="B272" s="21" t="s">
        <v>14351</v>
      </c>
      <c r="C272" s="29" t="s">
        <v>14352</v>
      </c>
      <c r="D272" s="29" t="s">
        <v>14352</v>
      </c>
      <c r="E272" s="21" t="s">
        <v>14351</v>
      </c>
      <c r="F272" s="16"/>
      <c r="G272" s="7"/>
      <c r="H272" s="7"/>
      <c r="I272" s="7" t="s">
        <v>34</v>
      </c>
      <c r="J272" s="7"/>
      <c r="K272" s="7"/>
      <c r="L272" s="16" t="s">
        <v>34</v>
      </c>
      <c r="M272" s="30" t="s">
        <v>34</v>
      </c>
      <c r="N272" s="29" t="s">
        <v>34</v>
      </c>
      <c r="O272" s="29" t="s">
        <v>34</v>
      </c>
      <c r="P272" s="29" t="s">
        <v>34</v>
      </c>
      <c r="Q272" s="29" t="s">
        <v>34</v>
      </c>
      <c r="R272" s="29" t="s">
        <v>34</v>
      </c>
      <c r="S272" s="29" t="s">
        <v>34</v>
      </c>
      <c r="U272" s="90">
        <v>2</v>
      </c>
      <c r="V272" s="30"/>
      <c r="W272" s="30"/>
    </row>
    <row r="273" spans="1:23" x14ac:dyDescent="0.35">
      <c r="A273" s="33">
        <v>272</v>
      </c>
      <c r="B273" s="9" t="s">
        <v>5449</v>
      </c>
      <c r="C273" s="37" t="s">
        <v>14353</v>
      </c>
      <c r="D273" s="37" t="s">
        <v>14353</v>
      </c>
      <c r="E273" s="9" t="s">
        <v>5449</v>
      </c>
      <c r="F273" s="47"/>
      <c r="G273" s="9"/>
      <c r="H273" s="9"/>
      <c r="I273" s="7"/>
      <c r="J273" s="9"/>
      <c r="K273" s="9"/>
      <c r="L273" s="15"/>
      <c r="M273" s="32"/>
      <c r="U273" s="32"/>
      <c r="V273" s="88"/>
      <c r="W273" s="88"/>
    </row>
    <row r="274" spans="1:23" x14ac:dyDescent="0.35">
      <c r="A274" s="33">
        <v>273</v>
      </c>
      <c r="B274" s="9" t="s">
        <v>5449</v>
      </c>
      <c r="C274" s="37" t="s">
        <v>14354</v>
      </c>
      <c r="D274" s="37" t="s">
        <v>14354</v>
      </c>
      <c r="E274" s="9" t="s">
        <v>5449</v>
      </c>
      <c r="F274" s="47"/>
      <c r="G274" s="9"/>
      <c r="H274" s="9"/>
      <c r="I274" s="7"/>
      <c r="J274" s="9"/>
      <c r="K274" s="9"/>
      <c r="L274" s="15"/>
      <c r="M274" s="32"/>
      <c r="U274" s="32"/>
      <c r="V274" s="88"/>
      <c r="W274" s="88"/>
    </row>
    <row r="275" spans="1:23" x14ac:dyDescent="0.35">
      <c r="A275" s="33">
        <v>274</v>
      </c>
      <c r="B275" s="9" t="s">
        <v>14355</v>
      </c>
      <c r="C275" s="37" t="s">
        <v>14356</v>
      </c>
      <c r="D275" s="37" t="s">
        <v>14356</v>
      </c>
      <c r="E275" s="9" t="s">
        <v>14355</v>
      </c>
      <c r="F275" s="47"/>
      <c r="G275" s="9"/>
      <c r="H275" s="9"/>
      <c r="I275" s="7"/>
      <c r="J275" s="9"/>
      <c r="K275" s="9"/>
      <c r="L275" s="15"/>
      <c r="M275" s="32"/>
      <c r="U275" s="32"/>
      <c r="V275" s="61"/>
      <c r="W275" s="88"/>
    </row>
    <row r="276" spans="1:23" x14ac:dyDescent="0.35">
      <c r="A276" s="33">
        <v>275</v>
      </c>
      <c r="B276" s="9" t="s">
        <v>14357</v>
      </c>
      <c r="C276" s="37" t="s">
        <v>14358</v>
      </c>
      <c r="D276" s="37" t="s">
        <v>14358</v>
      </c>
      <c r="E276" s="9" t="s">
        <v>14357</v>
      </c>
      <c r="F276" s="47"/>
      <c r="G276" s="9"/>
      <c r="H276" s="9"/>
      <c r="I276" s="7"/>
      <c r="J276" s="9"/>
      <c r="K276" s="9"/>
      <c r="L276" s="15"/>
      <c r="M276" s="32"/>
      <c r="U276" s="32"/>
      <c r="V276" s="88"/>
      <c r="W276" s="88"/>
    </row>
    <row r="277" spans="1:23" x14ac:dyDescent="0.35">
      <c r="A277" s="33">
        <v>276</v>
      </c>
      <c r="B277" s="18" t="s">
        <v>890</v>
      </c>
      <c r="C277" s="35" t="s">
        <v>14359</v>
      </c>
      <c r="D277" s="35" t="s">
        <v>14359</v>
      </c>
      <c r="E277" s="18" t="s">
        <v>890</v>
      </c>
      <c r="F277" s="46"/>
      <c r="G277" s="18"/>
      <c r="H277" s="18"/>
      <c r="I277" s="7" t="s">
        <v>34</v>
      </c>
      <c r="J277" s="18"/>
      <c r="K277" s="18"/>
      <c r="L277" s="20"/>
      <c r="M277" s="32"/>
      <c r="U277" s="32"/>
      <c r="V277" s="88"/>
      <c r="W277" s="88"/>
    </row>
    <row r="278" spans="1:23" ht="78" x14ac:dyDescent="0.35">
      <c r="A278" s="33">
        <v>277</v>
      </c>
      <c r="B278" s="21" t="s">
        <v>14360</v>
      </c>
      <c r="C278" s="29" t="s">
        <v>14361</v>
      </c>
      <c r="D278" s="29" t="s">
        <v>14361</v>
      </c>
      <c r="E278" s="21" t="s">
        <v>14360</v>
      </c>
      <c r="F278" s="45"/>
      <c r="G278" s="21"/>
      <c r="H278" s="21"/>
      <c r="I278" s="7" t="s">
        <v>34</v>
      </c>
      <c r="J278" s="21"/>
      <c r="K278" s="21"/>
      <c r="L278" s="16"/>
      <c r="M278" s="30" t="s">
        <v>34</v>
      </c>
      <c r="N278" s="29" t="s">
        <v>34</v>
      </c>
      <c r="O278" s="29" t="s">
        <v>34</v>
      </c>
      <c r="P278" s="29" t="s">
        <v>34</v>
      </c>
      <c r="Q278" s="29" t="s">
        <v>34</v>
      </c>
      <c r="R278" s="29" t="s">
        <v>34</v>
      </c>
      <c r="S278" s="29" t="s">
        <v>34</v>
      </c>
      <c r="T278" s="29">
        <v>2</v>
      </c>
      <c r="U278" s="32"/>
      <c r="V278" s="61" t="s">
        <v>14362</v>
      </c>
      <c r="W278" s="88">
        <v>6</v>
      </c>
    </row>
    <row r="279" spans="1:23" ht="39" hidden="1" x14ac:dyDescent="0.35">
      <c r="A279" s="33">
        <v>278</v>
      </c>
      <c r="B279" s="21" t="s">
        <v>14363</v>
      </c>
      <c r="C279" s="29" t="s">
        <v>14364</v>
      </c>
      <c r="D279" s="29" t="s">
        <v>14364</v>
      </c>
      <c r="E279" s="21" t="s">
        <v>14363</v>
      </c>
      <c r="F279" s="16"/>
      <c r="G279" s="7"/>
      <c r="H279" s="7"/>
      <c r="I279" s="7" t="s">
        <v>34</v>
      </c>
      <c r="J279" s="7"/>
      <c r="K279" s="7"/>
      <c r="L279" s="16" t="s">
        <v>34</v>
      </c>
      <c r="M279" s="30" t="s">
        <v>34</v>
      </c>
      <c r="N279" s="29" t="s">
        <v>34</v>
      </c>
      <c r="O279" s="29" t="s">
        <v>34</v>
      </c>
      <c r="P279" s="29" t="s">
        <v>34</v>
      </c>
      <c r="Q279" s="29" t="s">
        <v>34</v>
      </c>
      <c r="R279" s="29" t="s">
        <v>34</v>
      </c>
      <c r="S279" s="29" t="s">
        <v>34</v>
      </c>
      <c r="U279" s="90">
        <v>2</v>
      </c>
      <c r="V279" s="30"/>
      <c r="W279" s="30"/>
    </row>
    <row r="280" spans="1:23" x14ac:dyDescent="0.35">
      <c r="A280" s="33">
        <v>279</v>
      </c>
      <c r="B280" s="18" t="s">
        <v>4600</v>
      </c>
      <c r="C280" s="35" t="s">
        <v>14365</v>
      </c>
      <c r="D280" s="35" t="s">
        <v>14365</v>
      </c>
      <c r="E280" s="18" t="s">
        <v>4600</v>
      </c>
      <c r="F280" s="46"/>
      <c r="G280" s="18"/>
      <c r="H280" s="18"/>
      <c r="I280" s="7" t="s">
        <v>34</v>
      </c>
      <c r="J280" s="18"/>
      <c r="K280" s="18"/>
      <c r="L280" s="20"/>
      <c r="M280" s="32"/>
      <c r="U280" s="32"/>
      <c r="V280" s="88"/>
      <c r="W280" s="88"/>
    </row>
    <row r="281" spans="1:23" x14ac:dyDescent="0.35">
      <c r="A281" s="33">
        <v>280</v>
      </c>
      <c r="B281" s="21" t="s">
        <v>14366</v>
      </c>
      <c r="D281" s="27"/>
      <c r="E281" s="21" t="s">
        <v>14366</v>
      </c>
      <c r="F281" s="45"/>
      <c r="G281" s="21"/>
      <c r="H281" s="21"/>
      <c r="I281" s="7" t="s">
        <v>34</v>
      </c>
      <c r="J281" s="21"/>
      <c r="K281" s="21"/>
      <c r="L281" s="16"/>
      <c r="M281" s="32"/>
      <c r="U281" s="32"/>
      <c r="V281" s="88"/>
      <c r="W281" s="88"/>
    </row>
    <row r="282" spans="1:23" ht="52" x14ac:dyDescent="0.35">
      <c r="A282" s="33">
        <v>281</v>
      </c>
      <c r="B282" s="21" t="s">
        <v>14367</v>
      </c>
      <c r="C282" s="29" t="s">
        <v>14368</v>
      </c>
      <c r="D282" s="29" t="s">
        <v>14368</v>
      </c>
      <c r="E282" s="21" t="s">
        <v>14367</v>
      </c>
      <c r="F282" s="45"/>
      <c r="G282" s="21"/>
      <c r="H282" s="21"/>
      <c r="I282" s="7" t="s">
        <v>34</v>
      </c>
      <c r="J282" s="21"/>
      <c r="K282" s="21"/>
      <c r="L282" s="16"/>
      <c r="M282" s="30" t="s">
        <v>34</v>
      </c>
      <c r="N282" s="29" t="s">
        <v>34</v>
      </c>
      <c r="O282" s="29" t="s">
        <v>34</v>
      </c>
      <c r="P282" s="29" t="s">
        <v>34</v>
      </c>
      <c r="Q282" s="29" t="s">
        <v>34</v>
      </c>
      <c r="R282" s="29" t="s">
        <v>34</v>
      </c>
      <c r="S282" s="29" t="s">
        <v>34</v>
      </c>
      <c r="T282" s="29">
        <v>2</v>
      </c>
      <c r="U282" s="32"/>
      <c r="V282" s="61" t="s">
        <v>14369</v>
      </c>
      <c r="W282" s="88">
        <v>6</v>
      </c>
    </row>
    <row r="283" spans="1:23" ht="26" x14ac:dyDescent="0.35">
      <c r="A283" s="33">
        <v>282</v>
      </c>
      <c r="B283" s="21" t="s">
        <v>14370</v>
      </c>
      <c r="C283" s="29" t="s">
        <v>14371</v>
      </c>
      <c r="D283" s="29" t="s">
        <v>14371</v>
      </c>
      <c r="E283" s="21" t="s">
        <v>14370</v>
      </c>
      <c r="F283" s="45"/>
      <c r="G283" s="21"/>
      <c r="H283" s="21"/>
      <c r="I283" s="7" t="s">
        <v>34</v>
      </c>
      <c r="J283" s="21"/>
      <c r="K283" s="21"/>
      <c r="L283" s="16"/>
      <c r="M283" s="30" t="s">
        <v>34</v>
      </c>
      <c r="N283" s="29" t="s">
        <v>34</v>
      </c>
      <c r="O283" s="29" t="s">
        <v>34</v>
      </c>
      <c r="P283" s="29" t="s">
        <v>34</v>
      </c>
      <c r="Q283" s="29" t="s">
        <v>34</v>
      </c>
      <c r="R283" s="29" t="s">
        <v>34</v>
      </c>
      <c r="S283" s="29" t="s">
        <v>34</v>
      </c>
      <c r="T283" s="29">
        <v>2</v>
      </c>
      <c r="U283" s="32"/>
      <c r="V283" s="61" t="s">
        <v>14372</v>
      </c>
      <c r="W283" s="88">
        <v>6</v>
      </c>
    </row>
    <row r="284" spans="1:23" ht="26" hidden="1" x14ac:dyDescent="0.35">
      <c r="A284" s="33">
        <v>283</v>
      </c>
      <c r="B284" s="21" t="s">
        <v>14373</v>
      </c>
      <c r="C284" s="29" t="s">
        <v>14374</v>
      </c>
      <c r="D284" s="29" t="s">
        <v>14374</v>
      </c>
      <c r="E284" s="21" t="s">
        <v>14373</v>
      </c>
      <c r="F284" s="16"/>
      <c r="G284" s="7"/>
      <c r="H284" s="7"/>
      <c r="I284" s="7" t="s">
        <v>34</v>
      </c>
      <c r="J284" s="7"/>
      <c r="K284" s="7"/>
      <c r="L284" s="16" t="s">
        <v>34</v>
      </c>
      <c r="M284" s="30" t="s">
        <v>34</v>
      </c>
      <c r="N284" s="29" t="s">
        <v>34</v>
      </c>
      <c r="O284" s="29" t="s">
        <v>34</v>
      </c>
      <c r="P284" s="29" t="s">
        <v>34</v>
      </c>
      <c r="Q284" s="29" t="s">
        <v>34</v>
      </c>
      <c r="R284" s="29" t="s">
        <v>34</v>
      </c>
      <c r="S284" s="29" t="s">
        <v>34</v>
      </c>
      <c r="U284" s="90">
        <v>2</v>
      </c>
      <c r="V284" s="30"/>
      <c r="W284" s="30"/>
    </row>
    <row r="285" spans="1:23" x14ac:dyDescent="0.35">
      <c r="A285" s="33">
        <v>284</v>
      </c>
      <c r="B285" s="21" t="s">
        <v>14375</v>
      </c>
      <c r="D285" s="27"/>
      <c r="E285" s="21" t="s">
        <v>14375</v>
      </c>
      <c r="F285" s="45"/>
      <c r="G285" s="21"/>
      <c r="H285" s="21"/>
      <c r="I285" s="7" t="s">
        <v>34</v>
      </c>
      <c r="J285" s="21"/>
      <c r="K285" s="21"/>
      <c r="L285" s="16"/>
      <c r="M285" s="32"/>
      <c r="U285" s="32"/>
      <c r="V285" s="88"/>
      <c r="W285" s="88"/>
    </row>
    <row r="286" spans="1:23" ht="26" x14ac:dyDescent="0.35">
      <c r="A286" s="33">
        <v>285</v>
      </c>
      <c r="B286" s="21" t="s">
        <v>14376</v>
      </c>
      <c r="C286" s="29" t="s">
        <v>14377</v>
      </c>
      <c r="D286" s="29" t="s">
        <v>14377</v>
      </c>
      <c r="E286" s="21" t="s">
        <v>14376</v>
      </c>
      <c r="F286" s="45"/>
      <c r="G286" s="21"/>
      <c r="H286" s="21"/>
      <c r="I286" s="7" t="s">
        <v>34</v>
      </c>
      <c r="J286" s="21"/>
      <c r="K286" s="21"/>
      <c r="L286" s="16"/>
      <c r="M286" s="30" t="s">
        <v>34</v>
      </c>
      <c r="N286" s="29" t="s">
        <v>34</v>
      </c>
      <c r="O286" s="29" t="s">
        <v>34</v>
      </c>
      <c r="P286" s="29" t="s">
        <v>34</v>
      </c>
      <c r="Q286" s="29" t="s">
        <v>34</v>
      </c>
      <c r="R286" s="29" t="s">
        <v>34</v>
      </c>
      <c r="U286" s="32"/>
      <c r="V286" s="61"/>
      <c r="W286" s="88"/>
    </row>
    <row r="287" spans="1:23" ht="143" x14ac:dyDescent="0.35">
      <c r="A287" s="33">
        <v>286</v>
      </c>
      <c r="B287" s="21" t="s">
        <v>14378</v>
      </c>
      <c r="C287" s="29" t="s">
        <v>14379</v>
      </c>
      <c r="D287" s="29" t="s">
        <v>14379</v>
      </c>
      <c r="E287" s="21" t="s">
        <v>14378</v>
      </c>
      <c r="F287" s="45"/>
      <c r="G287" s="21"/>
      <c r="H287" s="21"/>
      <c r="I287" s="7" t="s">
        <v>34</v>
      </c>
      <c r="J287" s="21"/>
      <c r="K287" s="21"/>
      <c r="L287" s="16"/>
      <c r="M287" s="30" t="s">
        <v>34</v>
      </c>
      <c r="N287" s="29" t="s">
        <v>34</v>
      </c>
      <c r="O287" s="29" t="s">
        <v>34</v>
      </c>
      <c r="P287" s="29" t="s">
        <v>34</v>
      </c>
      <c r="Q287" s="29" t="s">
        <v>34</v>
      </c>
      <c r="R287" s="29" t="s">
        <v>34</v>
      </c>
      <c r="U287" s="32"/>
      <c r="V287" s="61" t="s">
        <v>14380</v>
      </c>
      <c r="W287" s="88">
        <v>6</v>
      </c>
    </row>
    <row r="288" spans="1:23" ht="65" x14ac:dyDescent="0.35">
      <c r="A288" s="33">
        <v>287</v>
      </c>
      <c r="B288" s="21" t="s">
        <v>14381</v>
      </c>
      <c r="C288" s="29" t="s">
        <v>14382</v>
      </c>
      <c r="D288" s="29" t="s">
        <v>14382</v>
      </c>
      <c r="E288" s="21" t="s">
        <v>14381</v>
      </c>
      <c r="F288" s="45"/>
      <c r="G288" s="21"/>
      <c r="H288" s="21"/>
      <c r="I288" s="7" t="s">
        <v>34</v>
      </c>
      <c r="J288" s="21"/>
      <c r="K288" s="21"/>
      <c r="L288" s="16"/>
      <c r="M288" s="30" t="s">
        <v>34</v>
      </c>
      <c r="N288" s="29" t="s">
        <v>34</v>
      </c>
      <c r="O288" s="29" t="s">
        <v>34</v>
      </c>
      <c r="P288" s="29" t="s">
        <v>34</v>
      </c>
      <c r="Q288" s="29" t="s">
        <v>34</v>
      </c>
      <c r="R288" s="29" t="s">
        <v>34</v>
      </c>
      <c r="U288" s="32"/>
      <c r="V288" s="61" t="s">
        <v>14383</v>
      </c>
      <c r="W288" s="88">
        <v>6</v>
      </c>
    </row>
    <row r="289" spans="1:23" ht="39" hidden="1" x14ac:dyDescent="0.35">
      <c r="A289" s="33">
        <v>288</v>
      </c>
      <c r="B289" s="21" t="s">
        <v>14384</v>
      </c>
      <c r="C289" s="29" t="s">
        <v>14385</v>
      </c>
      <c r="D289" s="29" t="s">
        <v>14385</v>
      </c>
      <c r="E289" s="21" t="s">
        <v>14384</v>
      </c>
      <c r="F289" s="16"/>
      <c r="G289" s="7"/>
      <c r="H289" s="7"/>
      <c r="I289" s="7" t="s">
        <v>34</v>
      </c>
      <c r="J289" s="7"/>
      <c r="K289" s="7"/>
      <c r="L289" s="16" t="s">
        <v>34</v>
      </c>
      <c r="M289" s="30" t="s">
        <v>34</v>
      </c>
      <c r="N289" s="29" t="s">
        <v>34</v>
      </c>
      <c r="O289" s="29" t="s">
        <v>34</v>
      </c>
      <c r="P289" s="29" t="s">
        <v>34</v>
      </c>
      <c r="Q289" s="29" t="s">
        <v>34</v>
      </c>
      <c r="R289" s="29" t="s">
        <v>34</v>
      </c>
      <c r="U289" s="32"/>
      <c r="V289" s="30"/>
      <c r="W289" s="30"/>
    </row>
    <row r="290" spans="1:23" ht="52" hidden="1" x14ac:dyDescent="0.35">
      <c r="A290" s="33">
        <v>289</v>
      </c>
      <c r="B290" s="21" t="s">
        <v>14386</v>
      </c>
      <c r="C290" s="29" t="s">
        <v>14387</v>
      </c>
      <c r="D290" s="29" t="s">
        <v>14387</v>
      </c>
      <c r="E290" s="21" t="s">
        <v>14386</v>
      </c>
      <c r="F290" s="16"/>
      <c r="G290" s="7"/>
      <c r="H290" s="7"/>
      <c r="I290" s="7" t="s">
        <v>34</v>
      </c>
      <c r="J290" s="7"/>
      <c r="K290" s="7"/>
      <c r="L290" s="16" t="s">
        <v>34</v>
      </c>
      <c r="M290" s="30" t="s">
        <v>34</v>
      </c>
      <c r="N290" s="29" t="s">
        <v>34</v>
      </c>
      <c r="O290" s="29" t="s">
        <v>34</v>
      </c>
      <c r="P290" s="29" t="s">
        <v>34</v>
      </c>
      <c r="Q290" s="29" t="s">
        <v>34</v>
      </c>
      <c r="R290" s="29" t="s">
        <v>34</v>
      </c>
      <c r="U290" s="32"/>
      <c r="V290" s="30"/>
      <c r="W290" s="30"/>
    </row>
    <row r="291" spans="1:23" ht="39" hidden="1" x14ac:dyDescent="0.35">
      <c r="A291" s="33">
        <v>290</v>
      </c>
      <c r="B291" s="21" t="s">
        <v>14388</v>
      </c>
      <c r="C291" s="29" t="s">
        <v>14389</v>
      </c>
      <c r="D291" s="29" t="s">
        <v>14389</v>
      </c>
      <c r="E291" s="21" t="s">
        <v>14388</v>
      </c>
      <c r="F291" s="16"/>
      <c r="G291" s="7"/>
      <c r="H291" s="7"/>
      <c r="I291" s="7" t="s">
        <v>34</v>
      </c>
      <c r="J291" s="7"/>
      <c r="K291" s="7"/>
      <c r="L291" s="16" t="s">
        <v>34</v>
      </c>
      <c r="M291" s="30" t="s">
        <v>34</v>
      </c>
      <c r="N291" s="29" t="s">
        <v>34</v>
      </c>
      <c r="O291" s="29" t="s">
        <v>34</v>
      </c>
      <c r="P291" s="29" t="s">
        <v>34</v>
      </c>
      <c r="Q291" s="29" t="s">
        <v>34</v>
      </c>
      <c r="R291" s="29" t="s">
        <v>34</v>
      </c>
      <c r="S291" s="29" t="s">
        <v>34</v>
      </c>
      <c r="U291" s="90">
        <v>2</v>
      </c>
      <c r="V291" s="30"/>
      <c r="W291" s="30"/>
    </row>
    <row r="292" spans="1:23" ht="52" hidden="1" x14ac:dyDescent="0.35">
      <c r="A292" s="33">
        <v>291</v>
      </c>
      <c r="B292" s="21" t="s">
        <v>14390</v>
      </c>
      <c r="C292" s="29" t="s">
        <v>14391</v>
      </c>
      <c r="D292" s="29" t="s">
        <v>14391</v>
      </c>
      <c r="E292" s="21" t="s">
        <v>14390</v>
      </c>
      <c r="F292" s="16"/>
      <c r="G292" s="7"/>
      <c r="H292" s="7"/>
      <c r="I292" s="7" t="s">
        <v>34</v>
      </c>
      <c r="J292" s="7"/>
      <c r="K292" s="7"/>
      <c r="L292" s="16" t="s">
        <v>34</v>
      </c>
      <c r="M292" s="30" t="s">
        <v>34</v>
      </c>
      <c r="N292" s="29" t="s">
        <v>34</v>
      </c>
      <c r="O292" s="29" t="s">
        <v>34</v>
      </c>
      <c r="P292" s="29" t="s">
        <v>34</v>
      </c>
      <c r="Q292" s="29" t="s">
        <v>34</v>
      </c>
      <c r="R292" s="29" t="s">
        <v>34</v>
      </c>
      <c r="U292" s="32"/>
      <c r="V292" s="30"/>
      <c r="W292" s="30"/>
    </row>
    <row r="293" spans="1:23" ht="39" hidden="1" x14ac:dyDescent="0.35">
      <c r="A293" s="33">
        <v>292</v>
      </c>
      <c r="B293" s="21" t="s">
        <v>14392</v>
      </c>
      <c r="C293" s="29" t="s">
        <v>14393</v>
      </c>
      <c r="D293" s="29" t="s">
        <v>14393</v>
      </c>
      <c r="E293" s="21" t="s">
        <v>14392</v>
      </c>
      <c r="F293" s="16"/>
      <c r="G293" s="7"/>
      <c r="H293" s="7"/>
      <c r="I293" s="7" t="s">
        <v>34</v>
      </c>
      <c r="J293" s="7"/>
      <c r="K293" s="7"/>
      <c r="L293" s="16" t="s">
        <v>34</v>
      </c>
      <c r="M293" s="30" t="s">
        <v>34</v>
      </c>
      <c r="N293" s="29" t="s">
        <v>34</v>
      </c>
      <c r="O293" s="29" t="s">
        <v>34</v>
      </c>
      <c r="P293" s="29" t="s">
        <v>34</v>
      </c>
      <c r="Q293" s="29" t="s">
        <v>34</v>
      </c>
      <c r="R293" s="29" t="s">
        <v>34</v>
      </c>
      <c r="S293" s="29" t="s">
        <v>34</v>
      </c>
      <c r="U293" s="90">
        <v>2</v>
      </c>
      <c r="V293" s="30"/>
      <c r="W293" s="30"/>
    </row>
    <row r="294" spans="1:23" x14ac:dyDescent="0.35">
      <c r="A294" s="33">
        <v>293</v>
      </c>
      <c r="B294" s="21" t="s">
        <v>14394</v>
      </c>
      <c r="D294" s="27"/>
      <c r="E294" s="21" t="s">
        <v>14394</v>
      </c>
      <c r="F294" s="45"/>
      <c r="G294" s="21"/>
      <c r="H294" s="21"/>
      <c r="I294" s="7" t="s">
        <v>34</v>
      </c>
      <c r="J294" s="21"/>
      <c r="K294" s="21"/>
      <c r="L294" s="16"/>
      <c r="M294" s="32"/>
      <c r="U294" s="32"/>
      <c r="V294" s="88"/>
      <c r="W294" s="88"/>
    </row>
    <row r="295" spans="1:23" ht="39" hidden="1" x14ac:dyDescent="0.35">
      <c r="A295" s="33">
        <v>294</v>
      </c>
      <c r="B295" s="21" t="s">
        <v>14395</v>
      </c>
      <c r="C295" s="29" t="s">
        <v>14396</v>
      </c>
      <c r="D295" s="29" t="s">
        <v>14396</v>
      </c>
      <c r="E295" s="21" t="s">
        <v>14395</v>
      </c>
      <c r="F295" s="16"/>
      <c r="G295" s="7"/>
      <c r="H295" s="7"/>
      <c r="I295" s="7" t="s">
        <v>34</v>
      </c>
      <c r="J295" s="7"/>
      <c r="K295" s="7"/>
      <c r="L295" s="16" t="s">
        <v>34</v>
      </c>
      <c r="M295" s="30" t="s">
        <v>34</v>
      </c>
      <c r="N295" s="29" t="s">
        <v>34</v>
      </c>
      <c r="O295" s="29" t="s">
        <v>34</v>
      </c>
      <c r="P295" s="29" t="s">
        <v>34</v>
      </c>
      <c r="Q295" s="29" t="s">
        <v>34</v>
      </c>
      <c r="R295" s="29" t="s">
        <v>34</v>
      </c>
      <c r="S295" s="29" t="s">
        <v>34</v>
      </c>
      <c r="U295" s="90">
        <v>2</v>
      </c>
      <c r="V295" s="30"/>
      <c r="W295" s="30"/>
    </row>
    <row r="296" spans="1:23" ht="39" hidden="1" x14ac:dyDescent="0.35">
      <c r="A296" s="33">
        <v>295</v>
      </c>
      <c r="B296" s="21" t="s">
        <v>14397</v>
      </c>
      <c r="C296" s="29" t="s">
        <v>14398</v>
      </c>
      <c r="D296" s="29" t="s">
        <v>14398</v>
      </c>
      <c r="E296" s="21" t="s">
        <v>14397</v>
      </c>
      <c r="F296" s="16"/>
      <c r="G296" s="7"/>
      <c r="H296" s="7"/>
      <c r="I296" s="7" t="s">
        <v>34</v>
      </c>
      <c r="J296" s="7"/>
      <c r="K296" s="7"/>
      <c r="L296" s="16" t="s">
        <v>34</v>
      </c>
      <c r="M296" s="30" t="s">
        <v>34</v>
      </c>
      <c r="N296" s="29" t="s">
        <v>34</v>
      </c>
      <c r="O296" s="29" t="s">
        <v>34</v>
      </c>
      <c r="P296" s="29" t="s">
        <v>34</v>
      </c>
      <c r="Q296" s="29" t="s">
        <v>34</v>
      </c>
      <c r="R296" s="29" t="s">
        <v>34</v>
      </c>
      <c r="S296" s="29" t="s">
        <v>34</v>
      </c>
      <c r="U296" s="32"/>
      <c r="V296" s="30"/>
      <c r="W296" s="30"/>
    </row>
    <row r="297" spans="1:23" x14ac:dyDescent="0.35">
      <c r="A297" s="33">
        <v>296</v>
      </c>
      <c r="B297" s="21" t="s">
        <v>14399</v>
      </c>
      <c r="D297" s="27"/>
      <c r="E297" s="21" t="s">
        <v>14399</v>
      </c>
      <c r="F297" s="45"/>
      <c r="G297" s="21"/>
      <c r="H297" s="21"/>
      <c r="I297" s="7" t="s">
        <v>34</v>
      </c>
      <c r="J297" s="21"/>
      <c r="K297" s="21"/>
      <c r="L297" s="16"/>
      <c r="M297" s="32"/>
      <c r="U297" s="32"/>
      <c r="V297" s="88"/>
      <c r="W297" s="88"/>
    </row>
    <row r="298" spans="1:23" ht="26" hidden="1" x14ac:dyDescent="0.35">
      <c r="A298" s="33">
        <v>297</v>
      </c>
      <c r="B298" s="21" t="s">
        <v>14400</v>
      </c>
      <c r="C298" s="29" t="s">
        <v>14401</v>
      </c>
      <c r="D298" s="29" t="s">
        <v>14401</v>
      </c>
      <c r="E298" s="21" t="s">
        <v>14400</v>
      </c>
      <c r="F298" s="16"/>
      <c r="G298" s="7"/>
      <c r="H298" s="7"/>
      <c r="I298" s="7" t="s">
        <v>34</v>
      </c>
      <c r="J298" s="7"/>
      <c r="K298" s="7"/>
      <c r="L298" s="16" t="s">
        <v>34</v>
      </c>
      <c r="M298" s="30" t="s">
        <v>34</v>
      </c>
      <c r="N298" s="29" t="s">
        <v>34</v>
      </c>
      <c r="O298" s="29" t="s">
        <v>34</v>
      </c>
      <c r="P298" s="29" t="s">
        <v>34</v>
      </c>
      <c r="Q298" s="29" t="s">
        <v>34</v>
      </c>
      <c r="R298" s="29" t="s">
        <v>34</v>
      </c>
      <c r="S298" s="29" t="s">
        <v>34</v>
      </c>
      <c r="U298" s="90">
        <v>2</v>
      </c>
      <c r="V298" s="30"/>
      <c r="W298" s="30"/>
    </row>
    <row r="299" spans="1:23" ht="52" hidden="1" x14ac:dyDescent="0.35">
      <c r="A299" s="33">
        <v>298</v>
      </c>
      <c r="B299" s="21" t="s">
        <v>14402</v>
      </c>
      <c r="C299" s="29" t="s">
        <v>14403</v>
      </c>
      <c r="D299" s="29" t="s">
        <v>14403</v>
      </c>
      <c r="E299" s="21" t="s">
        <v>14402</v>
      </c>
      <c r="F299" s="16"/>
      <c r="G299" s="7"/>
      <c r="H299" s="7"/>
      <c r="I299" s="7" t="s">
        <v>34</v>
      </c>
      <c r="J299" s="7"/>
      <c r="K299" s="7"/>
      <c r="L299" s="16" t="s">
        <v>34</v>
      </c>
      <c r="M299" s="30" t="s">
        <v>34</v>
      </c>
      <c r="N299" s="29" t="s">
        <v>34</v>
      </c>
      <c r="O299" s="29" t="s">
        <v>34</v>
      </c>
      <c r="P299" s="29" t="s">
        <v>34</v>
      </c>
      <c r="Q299" s="29" t="s">
        <v>34</v>
      </c>
      <c r="R299" s="29" t="s">
        <v>34</v>
      </c>
      <c r="S299" s="29" t="s">
        <v>34</v>
      </c>
      <c r="U299" s="90">
        <v>2</v>
      </c>
      <c r="V299" s="30"/>
      <c r="W299" s="30"/>
    </row>
    <row r="300" spans="1:23" ht="65" hidden="1" x14ac:dyDescent="0.35">
      <c r="A300" s="33">
        <v>299</v>
      </c>
      <c r="B300" s="21" t="s">
        <v>14404</v>
      </c>
      <c r="C300" s="29" t="s">
        <v>14405</v>
      </c>
      <c r="D300" s="29" t="s">
        <v>14405</v>
      </c>
      <c r="E300" s="21" t="s">
        <v>14404</v>
      </c>
      <c r="F300" s="16"/>
      <c r="G300" s="7"/>
      <c r="H300" s="7"/>
      <c r="I300" s="7" t="s">
        <v>34</v>
      </c>
      <c r="J300" s="7"/>
      <c r="K300" s="7"/>
      <c r="L300" s="16" t="s">
        <v>34</v>
      </c>
      <c r="M300" s="30" t="s">
        <v>34</v>
      </c>
      <c r="N300" s="29" t="s">
        <v>34</v>
      </c>
      <c r="O300" s="29" t="s">
        <v>34</v>
      </c>
      <c r="P300" s="29" t="s">
        <v>34</v>
      </c>
      <c r="Q300" s="29" t="s">
        <v>34</v>
      </c>
      <c r="R300" s="29" t="s">
        <v>34</v>
      </c>
      <c r="U300" s="90">
        <v>2</v>
      </c>
      <c r="V300" s="30"/>
      <c r="W300" s="30"/>
    </row>
    <row r="301" spans="1:23" ht="26" hidden="1" x14ac:dyDescent="0.35">
      <c r="A301" s="33">
        <v>300</v>
      </c>
      <c r="B301" s="21" t="s">
        <v>14406</v>
      </c>
      <c r="C301" s="29" t="s">
        <v>14407</v>
      </c>
      <c r="D301" s="29" t="s">
        <v>14407</v>
      </c>
      <c r="E301" s="21" t="s">
        <v>14406</v>
      </c>
      <c r="F301" s="16"/>
      <c r="G301" s="7"/>
      <c r="H301" s="7"/>
      <c r="I301" s="7" t="s">
        <v>34</v>
      </c>
      <c r="J301" s="7"/>
      <c r="K301" s="7"/>
      <c r="L301" s="16" t="s">
        <v>34</v>
      </c>
      <c r="M301" s="30" t="s">
        <v>34</v>
      </c>
      <c r="N301" s="29" t="s">
        <v>34</v>
      </c>
      <c r="O301" s="29" t="s">
        <v>34</v>
      </c>
      <c r="P301" s="29" t="s">
        <v>34</v>
      </c>
      <c r="Q301" s="29" t="s">
        <v>34</v>
      </c>
      <c r="R301" s="29" t="s">
        <v>34</v>
      </c>
      <c r="S301" s="29" t="s">
        <v>34</v>
      </c>
      <c r="U301" s="90">
        <v>2</v>
      </c>
      <c r="V301" s="30"/>
      <c r="W301" s="30"/>
    </row>
    <row r="302" spans="1:23" ht="52" hidden="1" x14ac:dyDescent="0.35">
      <c r="A302" s="33">
        <v>301</v>
      </c>
      <c r="B302" s="21" t="s">
        <v>14408</v>
      </c>
      <c r="C302" s="29" t="s">
        <v>14409</v>
      </c>
      <c r="D302" s="29" t="s">
        <v>14409</v>
      </c>
      <c r="E302" s="21" t="s">
        <v>14408</v>
      </c>
      <c r="F302" s="16"/>
      <c r="G302" s="7"/>
      <c r="H302" s="7"/>
      <c r="I302" s="7" t="s">
        <v>34</v>
      </c>
      <c r="J302" s="7"/>
      <c r="K302" s="7"/>
      <c r="L302" s="16" t="s">
        <v>34</v>
      </c>
      <c r="M302" s="30" t="s">
        <v>34</v>
      </c>
      <c r="N302" s="29" t="s">
        <v>34</v>
      </c>
      <c r="O302" s="29" t="s">
        <v>34</v>
      </c>
      <c r="P302" s="29" t="s">
        <v>34</v>
      </c>
      <c r="Q302" s="29" t="s">
        <v>34</v>
      </c>
      <c r="R302" s="29" t="s">
        <v>34</v>
      </c>
      <c r="S302" s="29" t="s">
        <v>34</v>
      </c>
      <c r="U302" s="90">
        <v>2</v>
      </c>
      <c r="V302" s="30"/>
      <c r="W302" s="30"/>
    </row>
    <row r="303" spans="1:23" ht="39" hidden="1" x14ac:dyDescent="0.35">
      <c r="A303" s="33">
        <v>302</v>
      </c>
      <c r="B303" s="21" t="s">
        <v>14410</v>
      </c>
      <c r="C303" s="29" t="s">
        <v>14411</v>
      </c>
      <c r="D303" s="29" t="s">
        <v>14411</v>
      </c>
      <c r="E303" s="21" t="s">
        <v>14410</v>
      </c>
      <c r="F303" s="16"/>
      <c r="G303" s="7"/>
      <c r="H303" s="7"/>
      <c r="I303" s="7" t="s">
        <v>34</v>
      </c>
      <c r="J303" s="7"/>
      <c r="K303" s="7"/>
      <c r="L303" s="16" t="s">
        <v>34</v>
      </c>
      <c r="M303" s="30" t="s">
        <v>34</v>
      </c>
      <c r="N303" s="29" t="s">
        <v>34</v>
      </c>
      <c r="O303" s="29" t="s">
        <v>34</v>
      </c>
      <c r="P303" s="29" t="s">
        <v>34</v>
      </c>
      <c r="Q303" s="29" t="s">
        <v>34</v>
      </c>
      <c r="R303" s="29" t="s">
        <v>34</v>
      </c>
      <c r="S303" s="29" t="s">
        <v>34</v>
      </c>
      <c r="U303" s="90">
        <v>2</v>
      </c>
      <c r="V303" s="30"/>
      <c r="W303" s="30"/>
    </row>
    <row r="304" spans="1:23" ht="52" hidden="1" x14ac:dyDescent="0.35">
      <c r="A304" s="33">
        <v>303</v>
      </c>
      <c r="B304" s="21" t="s">
        <v>14412</v>
      </c>
      <c r="C304" s="29" t="s">
        <v>14413</v>
      </c>
      <c r="D304" s="29" t="s">
        <v>14413</v>
      </c>
      <c r="E304" s="21" t="s">
        <v>14412</v>
      </c>
      <c r="F304" s="16"/>
      <c r="G304" s="7"/>
      <c r="H304" s="7"/>
      <c r="I304" s="7" t="s">
        <v>34</v>
      </c>
      <c r="J304" s="7"/>
      <c r="K304" s="7"/>
      <c r="L304" s="16" t="s">
        <v>34</v>
      </c>
      <c r="M304" s="30" t="s">
        <v>34</v>
      </c>
      <c r="N304" s="29" t="s">
        <v>34</v>
      </c>
      <c r="O304" s="29" t="s">
        <v>34</v>
      </c>
      <c r="P304" s="29" t="s">
        <v>34</v>
      </c>
      <c r="Q304" s="29" t="s">
        <v>34</v>
      </c>
      <c r="R304" s="29" t="s">
        <v>34</v>
      </c>
      <c r="U304" s="90">
        <v>2</v>
      </c>
      <c r="V304" s="30"/>
      <c r="W304" s="30"/>
    </row>
    <row r="305" spans="1:23" ht="26" x14ac:dyDescent="0.35">
      <c r="A305" s="33">
        <v>304</v>
      </c>
      <c r="B305" s="21" t="s">
        <v>14414</v>
      </c>
      <c r="D305" s="27"/>
      <c r="E305" s="21" t="s">
        <v>14414</v>
      </c>
      <c r="F305" s="45"/>
      <c r="G305" s="21"/>
      <c r="H305" s="21"/>
      <c r="I305" s="7" t="s">
        <v>34</v>
      </c>
      <c r="J305" s="21"/>
      <c r="K305" s="21"/>
      <c r="L305" s="16"/>
      <c r="M305" s="32"/>
      <c r="U305" s="32"/>
      <c r="V305" s="88"/>
      <c r="W305" s="88"/>
    </row>
    <row r="306" spans="1:23" ht="39" x14ac:dyDescent="0.35">
      <c r="A306" s="33">
        <v>305</v>
      </c>
      <c r="B306" s="21" t="s">
        <v>14415</v>
      </c>
      <c r="C306" s="29" t="s">
        <v>14416</v>
      </c>
      <c r="D306" s="29" t="s">
        <v>14416</v>
      </c>
      <c r="E306" s="21" t="s">
        <v>14415</v>
      </c>
      <c r="F306" s="45"/>
      <c r="G306" s="21"/>
      <c r="H306" s="21"/>
      <c r="I306" s="7" t="s">
        <v>34</v>
      </c>
      <c r="J306" s="21"/>
      <c r="K306" s="21"/>
      <c r="L306" s="16"/>
      <c r="M306" s="30" t="s">
        <v>34</v>
      </c>
      <c r="N306" s="29" t="s">
        <v>34</v>
      </c>
      <c r="O306" s="29" t="s">
        <v>34</v>
      </c>
      <c r="P306" s="29" t="s">
        <v>34</v>
      </c>
      <c r="Q306" s="29" t="s">
        <v>34</v>
      </c>
      <c r="R306" s="29" t="s">
        <v>34</v>
      </c>
      <c r="S306" s="29" t="s">
        <v>34</v>
      </c>
      <c r="T306" s="29">
        <v>2</v>
      </c>
      <c r="U306" s="32"/>
      <c r="V306" s="61" t="s">
        <v>14417</v>
      </c>
      <c r="W306" s="88">
        <v>6</v>
      </c>
    </row>
    <row r="307" spans="1:23" ht="78" x14ac:dyDescent="0.35">
      <c r="A307" s="33">
        <v>306</v>
      </c>
      <c r="B307" s="21" t="s">
        <v>14418</v>
      </c>
      <c r="C307" s="29" t="s">
        <v>14419</v>
      </c>
      <c r="D307" s="29" t="s">
        <v>14419</v>
      </c>
      <c r="E307" s="21" t="s">
        <v>14418</v>
      </c>
      <c r="F307" s="45"/>
      <c r="G307" s="21"/>
      <c r="H307" s="21"/>
      <c r="I307" s="7" t="s">
        <v>34</v>
      </c>
      <c r="J307" s="21"/>
      <c r="K307" s="21"/>
      <c r="L307" s="16"/>
      <c r="M307" s="30" t="s">
        <v>34</v>
      </c>
      <c r="N307" s="29" t="s">
        <v>34</v>
      </c>
      <c r="O307" s="29" t="s">
        <v>34</v>
      </c>
      <c r="P307" s="29" t="s">
        <v>34</v>
      </c>
      <c r="Q307" s="29" t="s">
        <v>34</v>
      </c>
      <c r="R307" s="29" t="s">
        <v>34</v>
      </c>
      <c r="S307" s="29" t="s">
        <v>34</v>
      </c>
      <c r="T307" s="29">
        <v>2</v>
      </c>
      <c r="U307" s="32"/>
      <c r="V307" s="61" t="s">
        <v>14420</v>
      </c>
      <c r="W307" s="88">
        <v>6</v>
      </c>
    </row>
    <row r="308" spans="1:23" ht="39" x14ac:dyDescent="0.35">
      <c r="A308" s="33">
        <v>307</v>
      </c>
      <c r="B308" s="21" t="s">
        <v>14421</v>
      </c>
      <c r="C308" s="29" t="s">
        <v>14422</v>
      </c>
      <c r="D308" s="29" t="s">
        <v>14422</v>
      </c>
      <c r="E308" s="21" t="s">
        <v>14421</v>
      </c>
      <c r="F308" s="45"/>
      <c r="G308" s="21"/>
      <c r="H308" s="21"/>
      <c r="I308" s="7" t="s">
        <v>34</v>
      </c>
      <c r="J308" s="21"/>
      <c r="K308" s="21"/>
      <c r="L308" s="16"/>
      <c r="M308" s="30" t="s">
        <v>34</v>
      </c>
      <c r="N308" s="29" t="s">
        <v>34</v>
      </c>
      <c r="O308" s="29" t="s">
        <v>34</v>
      </c>
      <c r="P308" s="29" t="s">
        <v>34</v>
      </c>
      <c r="Q308" s="29" t="s">
        <v>34</v>
      </c>
      <c r="R308" s="29" t="s">
        <v>34</v>
      </c>
      <c r="S308" s="29" t="s">
        <v>34</v>
      </c>
      <c r="U308" s="32"/>
      <c r="V308" s="61" t="s">
        <v>14417</v>
      </c>
      <c r="W308" s="88">
        <v>6</v>
      </c>
    </row>
    <row r="309" spans="1:23" ht="143" x14ac:dyDescent="0.35">
      <c r="A309" s="33">
        <v>308</v>
      </c>
      <c r="B309" s="21" t="s">
        <v>14423</v>
      </c>
      <c r="C309" s="29" t="s">
        <v>14424</v>
      </c>
      <c r="D309" s="29" t="s">
        <v>14424</v>
      </c>
      <c r="E309" s="21" t="s">
        <v>14423</v>
      </c>
      <c r="F309" s="45"/>
      <c r="G309" s="21"/>
      <c r="H309" s="21"/>
      <c r="I309" s="7" t="s">
        <v>34</v>
      </c>
      <c r="J309" s="21"/>
      <c r="K309" s="21"/>
      <c r="L309" s="16"/>
      <c r="M309" s="30" t="s">
        <v>34</v>
      </c>
      <c r="N309" s="29" t="s">
        <v>34</v>
      </c>
      <c r="O309" s="29" t="s">
        <v>34</v>
      </c>
      <c r="P309" s="29" t="s">
        <v>34</v>
      </c>
      <c r="Q309" s="29" t="s">
        <v>34</v>
      </c>
      <c r="R309" s="29" t="s">
        <v>34</v>
      </c>
      <c r="U309" s="32"/>
      <c r="V309" s="61" t="s">
        <v>14751</v>
      </c>
      <c r="W309" s="88">
        <v>6</v>
      </c>
    </row>
    <row r="310" spans="1:23" ht="39" hidden="1" x14ac:dyDescent="0.35">
      <c r="A310" s="33">
        <v>309</v>
      </c>
      <c r="B310" s="21" t="s">
        <v>14425</v>
      </c>
      <c r="C310" s="29" t="s">
        <v>14426</v>
      </c>
      <c r="D310" s="29" t="s">
        <v>14426</v>
      </c>
      <c r="E310" s="21" t="s">
        <v>14425</v>
      </c>
      <c r="F310" s="16"/>
      <c r="G310" s="7"/>
      <c r="H310" s="7"/>
      <c r="I310" s="7" t="s">
        <v>34</v>
      </c>
      <c r="J310" s="7"/>
      <c r="K310" s="7"/>
      <c r="L310" s="16" t="s">
        <v>34</v>
      </c>
      <c r="M310" s="30" t="s">
        <v>34</v>
      </c>
      <c r="N310" s="29" t="s">
        <v>34</v>
      </c>
      <c r="O310" s="29" t="s">
        <v>34</v>
      </c>
      <c r="P310" s="29" t="s">
        <v>34</v>
      </c>
      <c r="Q310" s="29" t="s">
        <v>34</v>
      </c>
      <c r="R310" s="29" t="s">
        <v>34</v>
      </c>
      <c r="U310" s="32"/>
      <c r="V310" s="30"/>
      <c r="W310" s="30"/>
    </row>
    <row r="311" spans="1:23" x14ac:dyDescent="0.35">
      <c r="A311" s="33">
        <v>310</v>
      </c>
      <c r="B311" s="18" t="s">
        <v>14427</v>
      </c>
      <c r="C311" s="35" t="s">
        <v>14428</v>
      </c>
      <c r="D311" s="35" t="s">
        <v>14428</v>
      </c>
      <c r="E311" s="18" t="s">
        <v>14427</v>
      </c>
      <c r="F311" s="46"/>
      <c r="G311" s="18"/>
      <c r="H311" s="18"/>
      <c r="I311" s="7" t="s">
        <v>34</v>
      </c>
      <c r="J311" s="18"/>
      <c r="K311" s="18"/>
      <c r="L311" s="20"/>
      <c r="M311" s="32"/>
      <c r="U311" s="32"/>
      <c r="V311" s="88"/>
      <c r="W311" s="88"/>
    </row>
    <row r="312" spans="1:23" ht="52" x14ac:dyDescent="0.35">
      <c r="A312" s="33">
        <v>311</v>
      </c>
      <c r="B312" s="21" t="s">
        <v>14429</v>
      </c>
      <c r="C312" s="29" t="s">
        <v>14430</v>
      </c>
      <c r="D312" s="29" t="s">
        <v>14430</v>
      </c>
      <c r="E312" s="54" t="s">
        <v>14429</v>
      </c>
      <c r="F312" s="45"/>
      <c r="G312" s="21"/>
      <c r="H312" s="21"/>
      <c r="I312" s="7" t="s">
        <v>34</v>
      </c>
      <c r="J312" s="21"/>
      <c r="K312" s="21"/>
      <c r="L312" s="16"/>
      <c r="M312" s="30" t="s">
        <v>34</v>
      </c>
      <c r="N312" s="29" t="s">
        <v>34</v>
      </c>
      <c r="O312" s="29" t="s">
        <v>34</v>
      </c>
      <c r="P312" s="29" t="s">
        <v>34</v>
      </c>
      <c r="Q312" s="29" t="s">
        <v>34</v>
      </c>
      <c r="R312" s="29" t="s">
        <v>34</v>
      </c>
      <c r="S312" s="29" t="s">
        <v>34</v>
      </c>
      <c r="U312" s="32"/>
      <c r="V312" s="88"/>
      <c r="W312" s="88"/>
    </row>
    <row r="313" spans="1:23" ht="104" x14ac:dyDescent="0.35">
      <c r="A313" s="33">
        <v>312</v>
      </c>
      <c r="B313" s="21" t="s">
        <v>14431</v>
      </c>
      <c r="C313" s="29" t="s">
        <v>14432</v>
      </c>
      <c r="D313" s="29" t="s">
        <v>14432</v>
      </c>
      <c r="E313" s="21" t="s">
        <v>14431</v>
      </c>
      <c r="F313" s="45"/>
      <c r="G313" s="21"/>
      <c r="H313" s="21"/>
      <c r="I313" s="7" t="s">
        <v>34</v>
      </c>
      <c r="J313" s="21"/>
      <c r="K313" s="21"/>
      <c r="L313" s="16"/>
      <c r="M313" s="30" t="s">
        <v>34</v>
      </c>
      <c r="N313" s="29" t="s">
        <v>34</v>
      </c>
      <c r="O313" s="29" t="s">
        <v>34</v>
      </c>
      <c r="P313" s="29" t="s">
        <v>34</v>
      </c>
      <c r="Q313" s="29" t="s">
        <v>34</v>
      </c>
      <c r="R313" s="29" t="s">
        <v>34</v>
      </c>
      <c r="U313" s="32"/>
      <c r="V313" s="61" t="s">
        <v>14433</v>
      </c>
      <c r="W313" s="88">
        <v>6</v>
      </c>
    </row>
    <row r="314" spans="1:23" ht="52" hidden="1" x14ac:dyDescent="0.35">
      <c r="A314" s="33">
        <v>313</v>
      </c>
      <c r="B314" s="21" t="s">
        <v>14434</v>
      </c>
      <c r="C314" s="29" t="s">
        <v>14435</v>
      </c>
      <c r="D314" s="29" t="s">
        <v>14435</v>
      </c>
      <c r="E314" s="21" t="s">
        <v>14434</v>
      </c>
      <c r="F314" s="16"/>
      <c r="G314" s="7"/>
      <c r="H314" s="7"/>
      <c r="I314" s="7" t="s">
        <v>34</v>
      </c>
      <c r="J314" s="7"/>
      <c r="K314" s="7"/>
      <c r="L314" s="16" t="s">
        <v>34</v>
      </c>
      <c r="M314" s="30" t="s">
        <v>34</v>
      </c>
      <c r="N314" s="29" t="s">
        <v>34</v>
      </c>
      <c r="O314" s="29" t="s">
        <v>34</v>
      </c>
      <c r="P314" s="29" t="s">
        <v>34</v>
      </c>
      <c r="Q314" s="29" t="s">
        <v>34</v>
      </c>
      <c r="R314" s="29" t="s">
        <v>34</v>
      </c>
      <c r="U314" s="32"/>
      <c r="V314" s="30"/>
      <c r="W314" s="30"/>
    </row>
    <row r="315" spans="1:23" ht="26" hidden="1" x14ac:dyDescent="0.35">
      <c r="A315" s="33">
        <v>314</v>
      </c>
      <c r="B315" s="21" t="s">
        <v>14436</v>
      </c>
      <c r="C315" s="29" t="s">
        <v>14437</v>
      </c>
      <c r="D315" s="29" t="s">
        <v>14437</v>
      </c>
      <c r="E315" s="21" t="s">
        <v>14436</v>
      </c>
      <c r="F315" s="16"/>
      <c r="G315" s="7"/>
      <c r="H315" s="7"/>
      <c r="I315" s="7" t="s">
        <v>34</v>
      </c>
      <c r="J315" s="7"/>
      <c r="K315" s="7"/>
      <c r="L315" s="16" t="s">
        <v>34</v>
      </c>
      <c r="M315" s="30" t="s">
        <v>34</v>
      </c>
      <c r="N315" s="29" t="s">
        <v>34</v>
      </c>
      <c r="O315" s="29" t="s">
        <v>34</v>
      </c>
      <c r="P315" s="29" t="s">
        <v>34</v>
      </c>
      <c r="Q315" s="29" t="s">
        <v>34</v>
      </c>
      <c r="R315" s="29" t="s">
        <v>34</v>
      </c>
      <c r="U315" s="32"/>
      <c r="V315" s="30"/>
      <c r="W315" s="30"/>
    </row>
    <row r="316" spans="1:23" ht="39" x14ac:dyDescent="0.35">
      <c r="A316" s="33">
        <v>315</v>
      </c>
      <c r="B316" s="21" t="s">
        <v>14438</v>
      </c>
      <c r="C316" s="29" t="s">
        <v>14439</v>
      </c>
      <c r="D316" s="29" t="s">
        <v>14439</v>
      </c>
      <c r="E316" s="21" t="s">
        <v>14438</v>
      </c>
      <c r="F316" s="45"/>
      <c r="G316" s="21"/>
      <c r="H316" s="21"/>
      <c r="I316" s="7" t="s">
        <v>34</v>
      </c>
      <c r="J316" s="21"/>
      <c r="K316" s="21"/>
      <c r="L316" s="16"/>
      <c r="M316" s="30" t="s">
        <v>34</v>
      </c>
      <c r="N316" s="29" t="s">
        <v>34</v>
      </c>
      <c r="O316" s="29" t="s">
        <v>34</v>
      </c>
      <c r="P316" s="29" t="s">
        <v>34</v>
      </c>
      <c r="Q316" s="29" t="s">
        <v>34</v>
      </c>
      <c r="R316" s="29" t="s">
        <v>34</v>
      </c>
      <c r="U316" s="32"/>
      <c r="V316" s="61" t="s">
        <v>14752</v>
      </c>
      <c r="W316" s="88">
        <v>6</v>
      </c>
    </row>
    <row r="317" spans="1:23" ht="39" x14ac:dyDescent="0.35">
      <c r="A317" s="33">
        <v>316</v>
      </c>
      <c r="B317" s="21" t="s">
        <v>14440</v>
      </c>
      <c r="C317" s="29" t="s">
        <v>14441</v>
      </c>
      <c r="D317" s="29" t="s">
        <v>14441</v>
      </c>
      <c r="E317" s="21" t="s">
        <v>14440</v>
      </c>
      <c r="F317" s="45"/>
      <c r="G317" s="21"/>
      <c r="H317" s="21"/>
      <c r="I317" s="7" t="s">
        <v>34</v>
      </c>
      <c r="J317" s="21"/>
      <c r="K317" s="21"/>
      <c r="L317" s="16"/>
      <c r="M317" s="30" t="s">
        <v>34</v>
      </c>
      <c r="N317" s="29" t="s">
        <v>34</v>
      </c>
      <c r="O317" s="29" t="s">
        <v>34</v>
      </c>
      <c r="P317" s="29" t="s">
        <v>34</v>
      </c>
      <c r="Q317" s="29" t="s">
        <v>34</v>
      </c>
      <c r="R317" s="29" t="s">
        <v>34</v>
      </c>
      <c r="U317" s="32"/>
      <c r="V317" s="88"/>
      <c r="W317" s="88"/>
    </row>
    <row r="318" spans="1:23" ht="26" hidden="1" x14ac:dyDescent="0.35">
      <c r="A318" s="33">
        <v>317</v>
      </c>
      <c r="B318" s="21" t="s">
        <v>14442</v>
      </c>
      <c r="C318" s="29" t="s">
        <v>14443</v>
      </c>
      <c r="D318" s="29" t="s">
        <v>14443</v>
      </c>
      <c r="E318" s="21" t="s">
        <v>14442</v>
      </c>
      <c r="F318" s="16"/>
      <c r="G318" s="7"/>
      <c r="H318" s="7"/>
      <c r="I318" s="7" t="s">
        <v>34</v>
      </c>
      <c r="J318" s="7"/>
      <c r="K318" s="7"/>
      <c r="L318" s="16" t="s">
        <v>34</v>
      </c>
      <c r="M318" s="30" t="s">
        <v>34</v>
      </c>
      <c r="N318" s="29" t="s">
        <v>34</v>
      </c>
      <c r="O318" s="29" t="s">
        <v>34</v>
      </c>
      <c r="P318" s="29" t="s">
        <v>34</v>
      </c>
      <c r="Q318" s="29" t="s">
        <v>34</v>
      </c>
      <c r="R318" s="29" t="s">
        <v>34</v>
      </c>
      <c r="U318" s="32"/>
      <c r="V318" s="30"/>
      <c r="W318" s="30"/>
    </row>
    <row r="319" spans="1:23" ht="26" x14ac:dyDescent="0.35">
      <c r="A319" s="33">
        <v>318</v>
      </c>
      <c r="B319" s="9" t="s">
        <v>14444</v>
      </c>
      <c r="C319" s="37" t="s">
        <v>14445</v>
      </c>
      <c r="D319" s="37" t="s">
        <v>14445</v>
      </c>
      <c r="E319" s="9" t="s">
        <v>14444</v>
      </c>
      <c r="F319" s="47"/>
      <c r="G319" s="9"/>
      <c r="H319" s="9"/>
      <c r="I319" s="7"/>
      <c r="J319" s="9"/>
      <c r="K319" s="9"/>
      <c r="L319" s="15"/>
      <c r="M319" s="32"/>
      <c r="U319" s="32"/>
      <c r="V319" s="88"/>
      <c r="W319" s="88"/>
    </row>
    <row r="320" spans="1:23" x14ac:dyDescent="0.35">
      <c r="A320" s="33">
        <v>319</v>
      </c>
      <c r="B320" s="18" t="s">
        <v>14446</v>
      </c>
      <c r="C320" s="35" t="s">
        <v>14447</v>
      </c>
      <c r="D320" s="35" t="s">
        <v>14447</v>
      </c>
      <c r="E320" s="18" t="s">
        <v>14446</v>
      </c>
      <c r="F320" s="46"/>
      <c r="G320" s="18"/>
      <c r="H320" s="18"/>
      <c r="I320" s="7"/>
      <c r="J320" s="18"/>
      <c r="K320" s="18"/>
      <c r="L320" s="20"/>
      <c r="M320" s="32"/>
      <c r="U320" s="32"/>
      <c r="V320" s="88"/>
      <c r="W320" s="88"/>
    </row>
    <row r="321" spans="1:23" ht="52" x14ac:dyDescent="0.35">
      <c r="A321" s="33">
        <v>320</v>
      </c>
      <c r="B321" s="21" t="s">
        <v>14448</v>
      </c>
      <c r="C321" s="29" t="s">
        <v>14449</v>
      </c>
      <c r="D321" s="29" t="s">
        <v>14449</v>
      </c>
      <c r="E321" s="21" t="s">
        <v>14448</v>
      </c>
      <c r="F321" s="45"/>
      <c r="G321" s="21"/>
      <c r="H321" s="21"/>
      <c r="I321" s="7" t="s">
        <v>34</v>
      </c>
      <c r="J321" s="21"/>
      <c r="K321" s="21"/>
      <c r="L321" s="16"/>
      <c r="M321" s="30" t="s">
        <v>34</v>
      </c>
      <c r="N321" s="29" t="s">
        <v>34</v>
      </c>
      <c r="O321" s="29" t="s">
        <v>34</v>
      </c>
      <c r="P321" s="29" t="s">
        <v>34</v>
      </c>
      <c r="Q321" s="29" t="s">
        <v>34</v>
      </c>
      <c r="R321" s="29" t="s">
        <v>34</v>
      </c>
      <c r="S321" s="29" t="s">
        <v>34</v>
      </c>
      <c r="U321" s="32"/>
      <c r="V321" s="88"/>
      <c r="W321" s="88"/>
    </row>
    <row r="322" spans="1:23" ht="39" hidden="1" x14ac:dyDescent="0.35">
      <c r="A322" s="33">
        <v>321</v>
      </c>
      <c r="B322" s="21" t="s">
        <v>14450</v>
      </c>
      <c r="C322" s="29" t="s">
        <v>14451</v>
      </c>
      <c r="D322" s="29" t="s">
        <v>14451</v>
      </c>
      <c r="E322" s="21" t="s">
        <v>14450</v>
      </c>
      <c r="F322" s="16"/>
      <c r="G322" s="7"/>
      <c r="H322" s="7"/>
      <c r="I322" s="7" t="s">
        <v>34</v>
      </c>
      <c r="J322" s="7"/>
      <c r="K322" s="7"/>
      <c r="L322" s="16" t="s">
        <v>34</v>
      </c>
      <c r="M322" s="30" t="s">
        <v>34</v>
      </c>
      <c r="N322" s="29" t="s">
        <v>34</v>
      </c>
      <c r="O322" s="29" t="s">
        <v>34</v>
      </c>
      <c r="P322" s="29" t="s">
        <v>34</v>
      </c>
      <c r="Q322" s="29" t="s">
        <v>34</v>
      </c>
      <c r="R322" s="29" t="s">
        <v>34</v>
      </c>
      <c r="S322" s="29" t="s">
        <v>34</v>
      </c>
      <c r="U322" s="32"/>
      <c r="V322" s="30"/>
      <c r="W322" s="30"/>
    </row>
    <row r="323" spans="1:23" ht="39" x14ac:dyDescent="0.35">
      <c r="A323" s="33">
        <v>322</v>
      </c>
      <c r="B323" s="21" t="s">
        <v>14452</v>
      </c>
      <c r="C323" s="29" t="s">
        <v>14453</v>
      </c>
      <c r="D323" s="29" t="s">
        <v>14453</v>
      </c>
      <c r="E323" s="21" t="s">
        <v>14452</v>
      </c>
      <c r="F323" s="45"/>
      <c r="G323" s="21"/>
      <c r="H323" s="21"/>
      <c r="I323" s="7" t="s">
        <v>34</v>
      </c>
      <c r="J323" s="21"/>
      <c r="K323" s="21"/>
      <c r="L323" s="16"/>
      <c r="M323" s="30" t="s">
        <v>34</v>
      </c>
      <c r="N323" s="29" t="s">
        <v>34</v>
      </c>
      <c r="O323" s="29" t="s">
        <v>34</v>
      </c>
      <c r="P323" s="29" t="s">
        <v>34</v>
      </c>
      <c r="Q323" s="29" t="s">
        <v>34</v>
      </c>
      <c r="R323" s="29" t="s">
        <v>34</v>
      </c>
      <c r="S323" s="29" t="s">
        <v>34</v>
      </c>
      <c r="U323" s="32"/>
      <c r="V323" s="61" t="s">
        <v>14454</v>
      </c>
      <c r="W323" s="88">
        <v>6</v>
      </c>
    </row>
    <row r="324" spans="1:23" ht="52" x14ac:dyDescent="0.35">
      <c r="A324" s="33">
        <v>323</v>
      </c>
      <c r="B324" s="21" t="s">
        <v>14455</v>
      </c>
      <c r="C324" s="29" t="s">
        <v>14456</v>
      </c>
      <c r="D324" s="29" t="s">
        <v>14456</v>
      </c>
      <c r="E324" s="21" t="s">
        <v>14455</v>
      </c>
      <c r="F324" s="45"/>
      <c r="G324" s="21"/>
      <c r="H324" s="21"/>
      <c r="I324" s="7" t="s">
        <v>34</v>
      </c>
      <c r="J324" s="21"/>
      <c r="K324" s="21"/>
      <c r="L324" s="16"/>
      <c r="M324" s="30" t="s">
        <v>34</v>
      </c>
      <c r="N324" s="29" t="s">
        <v>34</v>
      </c>
      <c r="O324" s="29" t="s">
        <v>34</v>
      </c>
      <c r="P324" s="29" t="s">
        <v>34</v>
      </c>
      <c r="Q324" s="29" t="s">
        <v>34</v>
      </c>
      <c r="R324" s="29" t="s">
        <v>34</v>
      </c>
      <c r="S324" s="29" t="s">
        <v>34</v>
      </c>
      <c r="U324" s="32"/>
      <c r="V324" s="88"/>
      <c r="W324" s="88"/>
    </row>
    <row r="325" spans="1:23" ht="65" x14ac:dyDescent="0.35">
      <c r="A325" s="33">
        <v>324</v>
      </c>
      <c r="B325" s="21" t="s">
        <v>14457</v>
      </c>
      <c r="C325" s="29" t="s">
        <v>14458</v>
      </c>
      <c r="D325" s="29" t="s">
        <v>14458</v>
      </c>
      <c r="E325" s="21" t="s">
        <v>14457</v>
      </c>
      <c r="F325" s="45"/>
      <c r="G325" s="21"/>
      <c r="H325" s="21"/>
      <c r="I325" s="7" t="s">
        <v>34</v>
      </c>
      <c r="J325" s="21"/>
      <c r="K325" s="21"/>
      <c r="L325" s="16"/>
      <c r="M325" s="30" t="s">
        <v>34</v>
      </c>
      <c r="N325" s="29" t="s">
        <v>34</v>
      </c>
      <c r="O325" s="29" t="s">
        <v>34</v>
      </c>
      <c r="P325" s="29" t="s">
        <v>34</v>
      </c>
      <c r="Q325" s="29" t="s">
        <v>34</v>
      </c>
      <c r="R325" s="29" t="s">
        <v>34</v>
      </c>
      <c r="U325" s="32"/>
      <c r="V325" s="61" t="s">
        <v>14459</v>
      </c>
      <c r="W325" s="88">
        <v>6</v>
      </c>
    </row>
    <row r="326" spans="1:23" ht="65" hidden="1" x14ac:dyDescent="0.35">
      <c r="A326" s="33">
        <v>325</v>
      </c>
      <c r="B326" s="21" t="s">
        <v>14460</v>
      </c>
      <c r="C326" s="29" t="s">
        <v>14461</v>
      </c>
      <c r="D326" s="29" t="s">
        <v>14461</v>
      </c>
      <c r="E326" s="21" t="s">
        <v>14460</v>
      </c>
      <c r="F326" s="16"/>
      <c r="G326" s="7"/>
      <c r="H326" s="7"/>
      <c r="I326" s="7" t="s">
        <v>34</v>
      </c>
      <c r="J326" s="7"/>
      <c r="K326" s="7"/>
      <c r="L326" s="16" t="s">
        <v>34</v>
      </c>
      <c r="M326" s="30" t="s">
        <v>34</v>
      </c>
      <c r="N326" s="29" t="s">
        <v>34</v>
      </c>
      <c r="O326" s="29" t="s">
        <v>34</v>
      </c>
      <c r="P326" s="29" t="s">
        <v>34</v>
      </c>
      <c r="Q326" s="29" t="s">
        <v>34</v>
      </c>
      <c r="R326" s="29" t="s">
        <v>34</v>
      </c>
      <c r="U326" s="32"/>
      <c r="V326" s="30"/>
      <c r="W326" s="30"/>
    </row>
    <row r="327" spans="1:23" ht="26" x14ac:dyDescent="0.35">
      <c r="A327" s="33">
        <v>326</v>
      </c>
      <c r="B327" s="21" t="s">
        <v>14462</v>
      </c>
      <c r="C327" s="29" t="s">
        <v>14463</v>
      </c>
      <c r="D327" s="29" t="s">
        <v>14463</v>
      </c>
      <c r="E327" s="21" t="s">
        <v>14462</v>
      </c>
      <c r="F327" s="45"/>
      <c r="G327" s="21"/>
      <c r="H327" s="21"/>
      <c r="I327" s="7" t="s">
        <v>34</v>
      </c>
      <c r="J327" s="21"/>
      <c r="K327" s="21"/>
      <c r="L327" s="16"/>
      <c r="M327" s="30" t="s">
        <v>34</v>
      </c>
      <c r="N327" s="29" t="s">
        <v>34</v>
      </c>
      <c r="O327" s="29" t="s">
        <v>34</v>
      </c>
      <c r="P327" s="29" t="s">
        <v>34</v>
      </c>
      <c r="Q327" s="29" t="s">
        <v>34</v>
      </c>
      <c r="R327" s="29" t="s">
        <v>34</v>
      </c>
      <c r="U327" s="32"/>
      <c r="V327" s="88"/>
      <c r="W327" s="88"/>
    </row>
    <row r="328" spans="1:23" ht="26" hidden="1" x14ac:dyDescent="0.35">
      <c r="A328" s="33">
        <v>327</v>
      </c>
      <c r="B328" s="21" t="s">
        <v>14464</v>
      </c>
      <c r="C328" s="29" t="s">
        <v>14465</v>
      </c>
      <c r="D328" s="29" t="s">
        <v>14465</v>
      </c>
      <c r="E328" s="21" t="s">
        <v>14464</v>
      </c>
      <c r="F328" s="16"/>
      <c r="G328" s="7"/>
      <c r="H328" s="7"/>
      <c r="I328" s="7" t="s">
        <v>34</v>
      </c>
      <c r="J328" s="7"/>
      <c r="K328" s="7"/>
      <c r="L328" s="16" t="s">
        <v>34</v>
      </c>
      <c r="M328" s="30" t="s">
        <v>34</v>
      </c>
      <c r="N328" s="29" t="s">
        <v>34</v>
      </c>
      <c r="O328" s="29" t="s">
        <v>34</v>
      </c>
      <c r="P328" s="29" t="s">
        <v>34</v>
      </c>
      <c r="Q328" s="29" t="s">
        <v>34</v>
      </c>
      <c r="R328" s="29" t="s">
        <v>34</v>
      </c>
      <c r="U328" s="32"/>
      <c r="V328" s="30"/>
      <c r="W328" s="30"/>
    </row>
    <row r="329" spans="1:23" ht="65" x14ac:dyDescent="0.35">
      <c r="A329" s="33">
        <v>328</v>
      </c>
      <c r="B329" s="21" t="s">
        <v>14466</v>
      </c>
      <c r="C329" s="29" t="s">
        <v>14467</v>
      </c>
      <c r="D329" s="29" t="s">
        <v>14467</v>
      </c>
      <c r="E329" s="21" t="s">
        <v>14466</v>
      </c>
      <c r="F329" s="45"/>
      <c r="G329" s="21"/>
      <c r="H329" s="21"/>
      <c r="I329" s="7" t="s">
        <v>34</v>
      </c>
      <c r="J329" s="21"/>
      <c r="K329" s="21"/>
      <c r="L329" s="16"/>
      <c r="M329" s="30" t="s">
        <v>34</v>
      </c>
      <c r="N329" s="29" t="s">
        <v>34</v>
      </c>
      <c r="O329" s="29" t="s">
        <v>34</v>
      </c>
      <c r="P329" s="29" t="s">
        <v>34</v>
      </c>
      <c r="Q329" s="29" t="s">
        <v>34</v>
      </c>
      <c r="R329" s="29" t="s">
        <v>34</v>
      </c>
      <c r="U329" s="32"/>
      <c r="V329" s="61" t="s">
        <v>14468</v>
      </c>
      <c r="W329" s="88">
        <v>6</v>
      </c>
    </row>
    <row r="330" spans="1:23" x14ac:dyDescent="0.35">
      <c r="A330" s="33">
        <v>329</v>
      </c>
      <c r="B330" s="18" t="s">
        <v>14469</v>
      </c>
      <c r="C330" s="35" t="s">
        <v>14470</v>
      </c>
      <c r="D330" s="35" t="s">
        <v>14470</v>
      </c>
      <c r="E330" s="18" t="s">
        <v>14469</v>
      </c>
      <c r="F330" s="46"/>
      <c r="G330" s="18"/>
      <c r="H330" s="18"/>
      <c r="I330" s="7"/>
      <c r="J330" s="18"/>
      <c r="K330" s="18"/>
      <c r="L330" s="20"/>
      <c r="M330" s="32"/>
      <c r="U330" s="32"/>
      <c r="V330" s="88"/>
      <c r="W330" s="88"/>
    </row>
    <row r="331" spans="1:23" ht="52" hidden="1" x14ac:dyDescent="0.35">
      <c r="A331" s="33">
        <v>330</v>
      </c>
      <c r="B331" s="21" t="s">
        <v>14471</v>
      </c>
      <c r="C331" s="29" t="s">
        <v>14472</v>
      </c>
      <c r="D331" s="29" t="s">
        <v>14472</v>
      </c>
      <c r="E331" s="21" t="s">
        <v>14471</v>
      </c>
      <c r="F331" s="16"/>
      <c r="G331" s="7"/>
      <c r="H331" s="7"/>
      <c r="I331" s="7" t="s">
        <v>34</v>
      </c>
      <c r="J331" s="7"/>
      <c r="K331" s="7"/>
      <c r="L331" s="16" t="s">
        <v>34</v>
      </c>
      <c r="M331" s="30" t="s">
        <v>34</v>
      </c>
      <c r="N331" s="29" t="s">
        <v>34</v>
      </c>
      <c r="O331" s="29" t="s">
        <v>34</v>
      </c>
      <c r="P331" s="29" t="s">
        <v>34</v>
      </c>
      <c r="Q331" s="29" t="s">
        <v>34</v>
      </c>
      <c r="R331" s="29" t="s">
        <v>34</v>
      </c>
      <c r="S331" s="29" t="s">
        <v>34</v>
      </c>
      <c r="U331" s="90">
        <v>2</v>
      </c>
      <c r="V331" s="30"/>
      <c r="W331" s="30"/>
    </row>
    <row r="332" spans="1:23" ht="26" hidden="1" x14ac:dyDescent="0.35">
      <c r="A332" s="33">
        <v>331</v>
      </c>
      <c r="B332" s="21" t="s">
        <v>14473</v>
      </c>
      <c r="C332" s="29" t="s">
        <v>14474</v>
      </c>
      <c r="D332" s="29" t="s">
        <v>14474</v>
      </c>
      <c r="E332" s="21" t="s">
        <v>14473</v>
      </c>
      <c r="F332" s="16"/>
      <c r="G332" s="7"/>
      <c r="H332" s="7"/>
      <c r="I332" s="7" t="s">
        <v>34</v>
      </c>
      <c r="J332" s="7"/>
      <c r="K332" s="7"/>
      <c r="L332" s="16" t="s">
        <v>34</v>
      </c>
      <c r="M332" s="30" t="s">
        <v>34</v>
      </c>
      <c r="N332" s="29" t="s">
        <v>34</v>
      </c>
      <c r="O332" s="29" t="s">
        <v>34</v>
      </c>
      <c r="P332" s="29" t="s">
        <v>34</v>
      </c>
      <c r="Q332" s="29" t="s">
        <v>34</v>
      </c>
      <c r="R332" s="29" t="s">
        <v>34</v>
      </c>
      <c r="S332" s="29" t="s">
        <v>34</v>
      </c>
      <c r="U332" s="90">
        <v>2</v>
      </c>
      <c r="V332" s="30"/>
      <c r="W332" s="30"/>
    </row>
    <row r="333" spans="1:23" ht="39" hidden="1" x14ac:dyDescent="0.35">
      <c r="A333" s="33">
        <v>332</v>
      </c>
      <c r="B333" s="21" t="s">
        <v>14475</v>
      </c>
      <c r="C333" s="29" t="s">
        <v>14476</v>
      </c>
      <c r="D333" s="29" t="s">
        <v>14476</v>
      </c>
      <c r="E333" s="21" t="s">
        <v>14475</v>
      </c>
      <c r="F333" s="16"/>
      <c r="G333" s="7"/>
      <c r="H333" s="7"/>
      <c r="I333" s="7" t="s">
        <v>34</v>
      </c>
      <c r="J333" s="7"/>
      <c r="K333" s="7"/>
      <c r="L333" s="16" t="s">
        <v>34</v>
      </c>
      <c r="M333" s="30" t="s">
        <v>34</v>
      </c>
      <c r="N333" s="29" t="s">
        <v>34</v>
      </c>
      <c r="O333" s="29" t="s">
        <v>34</v>
      </c>
      <c r="P333" s="29" t="s">
        <v>34</v>
      </c>
      <c r="Q333" s="29" t="s">
        <v>34</v>
      </c>
      <c r="R333" s="29" t="s">
        <v>34</v>
      </c>
      <c r="S333" s="29" t="s">
        <v>34</v>
      </c>
      <c r="U333" s="90">
        <v>2</v>
      </c>
      <c r="V333" s="30"/>
      <c r="W333" s="30"/>
    </row>
    <row r="334" spans="1:23" ht="39" hidden="1" x14ac:dyDescent="0.35">
      <c r="A334" s="33">
        <v>333</v>
      </c>
      <c r="B334" s="21" t="s">
        <v>14477</v>
      </c>
      <c r="C334" s="29" t="s">
        <v>14478</v>
      </c>
      <c r="D334" s="29" t="s">
        <v>14478</v>
      </c>
      <c r="E334" s="21" t="s">
        <v>14477</v>
      </c>
      <c r="F334" s="16"/>
      <c r="G334" s="7"/>
      <c r="H334" s="7"/>
      <c r="I334" s="7" t="s">
        <v>34</v>
      </c>
      <c r="J334" s="7"/>
      <c r="K334" s="7"/>
      <c r="L334" s="16" t="s">
        <v>34</v>
      </c>
      <c r="M334" s="30" t="s">
        <v>34</v>
      </c>
      <c r="N334" s="29" t="s">
        <v>34</v>
      </c>
      <c r="O334" s="29" t="s">
        <v>34</v>
      </c>
      <c r="P334" s="29" t="s">
        <v>34</v>
      </c>
      <c r="Q334" s="29" t="s">
        <v>34</v>
      </c>
      <c r="R334" s="29" t="s">
        <v>34</v>
      </c>
      <c r="S334" s="29" t="s">
        <v>34</v>
      </c>
      <c r="U334" s="90">
        <v>2</v>
      </c>
      <c r="V334" s="30"/>
      <c r="W334" s="30"/>
    </row>
    <row r="335" spans="1:23" ht="39" hidden="1" x14ac:dyDescent="0.35">
      <c r="A335" s="33">
        <v>334</v>
      </c>
      <c r="B335" s="21" t="s">
        <v>14479</v>
      </c>
      <c r="C335" s="29" t="s">
        <v>14480</v>
      </c>
      <c r="D335" s="29" t="s">
        <v>14480</v>
      </c>
      <c r="E335" s="21" t="s">
        <v>14479</v>
      </c>
      <c r="F335" s="16"/>
      <c r="G335" s="7"/>
      <c r="H335" s="7"/>
      <c r="I335" s="7" t="s">
        <v>34</v>
      </c>
      <c r="J335" s="7"/>
      <c r="K335" s="7"/>
      <c r="L335" s="16" t="s">
        <v>34</v>
      </c>
      <c r="M335" s="30" t="s">
        <v>34</v>
      </c>
      <c r="N335" s="29" t="s">
        <v>34</v>
      </c>
      <c r="O335" s="29" t="s">
        <v>34</v>
      </c>
      <c r="P335" s="29" t="s">
        <v>34</v>
      </c>
      <c r="Q335" s="29" t="s">
        <v>34</v>
      </c>
      <c r="R335" s="29" t="s">
        <v>34</v>
      </c>
      <c r="S335" s="29" t="s">
        <v>34</v>
      </c>
      <c r="U335" s="90">
        <v>2</v>
      </c>
      <c r="V335" s="30"/>
      <c r="W335" s="30"/>
    </row>
    <row r="336" spans="1:23" ht="26" x14ac:dyDescent="0.35">
      <c r="A336" s="33">
        <v>335</v>
      </c>
      <c r="B336" s="21" t="s">
        <v>14481</v>
      </c>
      <c r="C336" s="29" t="s">
        <v>14482</v>
      </c>
      <c r="D336" s="29" t="s">
        <v>14482</v>
      </c>
      <c r="E336" s="21" t="s">
        <v>14481</v>
      </c>
      <c r="F336" s="45"/>
      <c r="G336" s="21"/>
      <c r="H336" s="21"/>
      <c r="I336" s="7" t="s">
        <v>34</v>
      </c>
      <c r="J336" s="21"/>
      <c r="K336" s="21"/>
      <c r="L336" s="16"/>
      <c r="M336" s="30" t="s">
        <v>34</v>
      </c>
      <c r="N336" s="29" t="s">
        <v>34</v>
      </c>
      <c r="O336" s="29" t="s">
        <v>34</v>
      </c>
      <c r="P336" s="29" t="s">
        <v>34</v>
      </c>
      <c r="Q336" s="29" t="s">
        <v>34</v>
      </c>
      <c r="R336" s="29" t="s">
        <v>34</v>
      </c>
      <c r="S336" s="29" t="s">
        <v>34</v>
      </c>
      <c r="T336" s="29">
        <v>2</v>
      </c>
      <c r="U336" s="32"/>
      <c r="V336" s="61" t="s">
        <v>14483</v>
      </c>
      <c r="W336" s="88">
        <v>6</v>
      </c>
    </row>
    <row r="337" spans="1:23" ht="104" hidden="1" x14ac:dyDescent="0.35">
      <c r="A337" s="33">
        <v>336</v>
      </c>
      <c r="B337" s="21" t="s">
        <v>14484</v>
      </c>
      <c r="C337" s="29" t="s">
        <v>14485</v>
      </c>
      <c r="D337" s="29" t="s">
        <v>14485</v>
      </c>
      <c r="E337" s="21" t="s">
        <v>14484</v>
      </c>
      <c r="F337" s="16"/>
      <c r="G337" s="7"/>
      <c r="H337" s="7"/>
      <c r="I337" s="7" t="s">
        <v>34</v>
      </c>
      <c r="J337" s="7"/>
      <c r="K337" s="7"/>
      <c r="L337" s="16" t="s">
        <v>34</v>
      </c>
      <c r="M337" s="30" t="s">
        <v>34</v>
      </c>
      <c r="N337" s="29" t="s">
        <v>34</v>
      </c>
      <c r="O337" s="29" t="s">
        <v>34</v>
      </c>
      <c r="P337" s="29" t="s">
        <v>34</v>
      </c>
      <c r="Q337" s="29" t="s">
        <v>34</v>
      </c>
      <c r="R337" s="29" t="s">
        <v>34</v>
      </c>
      <c r="S337" s="29" t="s">
        <v>34</v>
      </c>
      <c r="U337" s="90">
        <v>2</v>
      </c>
      <c r="V337" s="30"/>
      <c r="W337" s="30"/>
    </row>
    <row r="338" spans="1:23" ht="26" hidden="1" x14ac:dyDescent="0.35">
      <c r="A338" s="33">
        <v>337</v>
      </c>
      <c r="B338" s="21" t="s">
        <v>14486</v>
      </c>
      <c r="C338" s="29" t="s">
        <v>14487</v>
      </c>
      <c r="D338" s="29" t="s">
        <v>14487</v>
      </c>
      <c r="E338" s="21" t="s">
        <v>14486</v>
      </c>
      <c r="F338" s="16"/>
      <c r="G338" s="7"/>
      <c r="H338" s="7"/>
      <c r="I338" s="7" t="s">
        <v>34</v>
      </c>
      <c r="J338" s="7"/>
      <c r="K338" s="7"/>
      <c r="L338" s="16" t="s">
        <v>34</v>
      </c>
      <c r="M338" s="30" t="s">
        <v>34</v>
      </c>
      <c r="N338" s="29" t="s">
        <v>34</v>
      </c>
      <c r="O338" s="29" t="s">
        <v>34</v>
      </c>
      <c r="P338" s="29" t="s">
        <v>34</v>
      </c>
      <c r="Q338" s="29" t="s">
        <v>34</v>
      </c>
      <c r="R338" s="29" t="s">
        <v>34</v>
      </c>
      <c r="S338" s="29" t="s">
        <v>34</v>
      </c>
      <c r="U338" s="90">
        <v>2</v>
      </c>
      <c r="V338" s="30"/>
      <c r="W338" s="30"/>
    </row>
    <row r="339" spans="1:23" ht="78" x14ac:dyDescent="0.35">
      <c r="A339" s="33">
        <v>338</v>
      </c>
      <c r="B339" s="21" t="s">
        <v>14488</v>
      </c>
      <c r="C339" s="29" t="s">
        <v>14489</v>
      </c>
      <c r="D339" s="29" t="s">
        <v>14489</v>
      </c>
      <c r="E339" s="21" t="s">
        <v>14488</v>
      </c>
      <c r="F339" s="45"/>
      <c r="G339" s="21"/>
      <c r="H339" s="21"/>
      <c r="I339" s="7" t="s">
        <v>34</v>
      </c>
      <c r="J339" s="21"/>
      <c r="K339" s="21"/>
      <c r="L339" s="16"/>
      <c r="M339" s="30" t="s">
        <v>34</v>
      </c>
      <c r="N339" s="29" t="s">
        <v>34</v>
      </c>
      <c r="O339" s="29" t="s">
        <v>34</v>
      </c>
      <c r="P339" s="29" t="s">
        <v>34</v>
      </c>
      <c r="Q339" s="29" t="s">
        <v>34</v>
      </c>
      <c r="R339" s="29" t="s">
        <v>34</v>
      </c>
      <c r="S339" s="29" t="s">
        <v>34</v>
      </c>
      <c r="T339" s="29">
        <v>2</v>
      </c>
      <c r="U339" s="32"/>
      <c r="V339" s="61" t="s">
        <v>14490</v>
      </c>
      <c r="W339" s="88">
        <v>6</v>
      </c>
    </row>
    <row r="340" spans="1:23" x14ac:dyDescent="0.35">
      <c r="A340" s="33">
        <v>339</v>
      </c>
      <c r="B340" s="18" t="s">
        <v>88</v>
      </c>
      <c r="C340" s="35" t="s">
        <v>14491</v>
      </c>
      <c r="D340" s="35" t="s">
        <v>14491</v>
      </c>
      <c r="E340" s="18" t="s">
        <v>88</v>
      </c>
      <c r="F340" s="46"/>
      <c r="G340" s="18"/>
      <c r="H340" s="18"/>
      <c r="I340" s="7"/>
      <c r="J340" s="18"/>
      <c r="K340" s="18"/>
      <c r="L340" s="20"/>
      <c r="M340" s="32"/>
      <c r="U340" s="32"/>
      <c r="V340" s="88"/>
      <c r="W340" s="88"/>
    </row>
    <row r="341" spans="1:23" x14ac:dyDescent="0.35">
      <c r="A341" s="33">
        <v>340</v>
      </c>
      <c r="B341" s="18" t="s">
        <v>14492</v>
      </c>
      <c r="C341" s="35" t="s">
        <v>14493</v>
      </c>
      <c r="D341" s="35" t="s">
        <v>14493</v>
      </c>
      <c r="E341" s="18" t="s">
        <v>14492</v>
      </c>
      <c r="F341" s="46"/>
      <c r="G341" s="18"/>
      <c r="H341" s="18"/>
      <c r="I341" s="7"/>
      <c r="J341" s="18"/>
      <c r="K341" s="18"/>
      <c r="L341" s="20"/>
      <c r="M341" s="32"/>
      <c r="U341" s="32"/>
      <c r="V341" s="88"/>
      <c r="W341" s="88"/>
    </row>
    <row r="342" spans="1:23" ht="91" x14ac:dyDescent="0.35">
      <c r="A342" s="33">
        <v>341</v>
      </c>
      <c r="B342" s="21" t="s">
        <v>14494</v>
      </c>
      <c r="C342" s="29" t="s">
        <v>14495</v>
      </c>
      <c r="D342" s="29" t="s">
        <v>14495</v>
      </c>
      <c r="E342" s="21" t="s">
        <v>14494</v>
      </c>
      <c r="F342" s="45"/>
      <c r="G342" s="21"/>
      <c r="H342" s="21"/>
      <c r="I342" s="7" t="s">
        <v>34</v>
      </c>
      <c r="J342" s="21"/>
      <c r="K342" s="21"/>
      <c r="L342" s="16"/>
      <c r="M342" s="30" t="s">
        <v>34</v>
      </c>
      <c r="N342" s="29" t="s">
        <v>34</v>
      </c>
      <c r="O342" s="29" t="s">
        <v>34</v>
      </c>
      <c r="P342" s="29" t="s">
        <v>34</v>
      </c>
      <c r="Q342" s="29" t="s">
        <v>34</v>
      </c>
      <c r="R342" s="29" t="s">
        <v>34</v>
      </c>
      <c r="S342" s="29" t="s">
        <v>34</v>
      </c>
      <c r="T342" s="29">
        <v>2</v>
      </c>
      <c r="U342" s="32"/>
      <c r="V342" s="61" t="s">
        <v>14759</v>
      </c>
      <c r="W342" s="88">
        <v>6</v>
      </c>
    </row>
    <row r="343" spans="1:23" ht="39" x14ac:dyDescent="0.35">
      <c r="A343" s="33">
        <v>342</v>
      </c>
      <c r="B343" s="21" t="s">
        <v>14496</v>
      </c>
      <c r="C343" s="29" t="s">
        <v>14497</v>
      </c>
      <c r="D343" s="29" t="s">
        <v>14497</v>
      </c>
      <c r="E343" s="21" t="s">
        <v>14496</v>
      </c>
      <c r="F343" s="45"/>
      <c r="G343" s="21"/>
      <c r="H343" s="21"/>
      <c r="I343" s="7" t="s">
        <v>34</v>
      </c>
      <c r="J343" s="21"/>
      <c r="K343" s="21"/>
      <c r="L343" s="16"/>
      <c r="M343" s="30" t="s">
        <v>34</v>
      </c>
      <c r="N343" s="29" t="s">
        <v>34</v>
      </c>
      <c r="O343" s="29" t="s">
        <v>34</v>
      </c>
      <c r="P343" s="29" t="s">
        <v>34</v>
      </c>
      <c r="Q343" s="29" t="s">
        <v>34</v>
      </c>
      <c r="R343" s="29" t="s">
        <v>34</v>
      </c>
      <c r="S343" s="29" t="s">
        <v>34</v>
      </c>
      <c r="T343" s="29">
        <v>2</v>
      </c>
      <c r="U343" s="32"/>
      <c r="V343" s="61" t="s">
        <v>14759</v>
      </c>
      <c r="W343" s="88">
        <v>6</v>
      </c>
    </row>
    <row r="344" spans="1:23" ht="39" x14ac:dyDescent="0.35">
      <c r="A344" s="33">
        <v>343</v>
      </c>
      <c r="B344" s="21" t="s">
        <v>14498</v>
      </c>
      <c r="C344" s="29" t="s">
        <v>14499</v>
      </c>
      <c r="D344" s="29" t="s">
        <v>14499</v>
      </c>
      <c r="E344" s="21" t="s">
        <v>14498</v>
      </c>
      <c r="F344" s="45"/>
      <c r="G344" s="21"/>
      <c r="H344" s="21"/>
      <c r="I344" s="7" t="s">
        <v>34</v>
      </c>
      <c r="J344" s="21"/>
      <c r="K344" s="21"/>
      <c r="L344" s="16"/>
      <c r="M344" s="30" t="s">
        <v>34</v>
      </c>
      <c r="N344" s="29" t="s">
        <v>34</v>
      </c>
      <c r="O344" s="29" t="s">
        <v>34</v>
      </c>
      <c r="P344" s="29" t="s">
        <v>34</v>
      </c>
      <c r="Q344" s="29" t="s">
        <v>34</v>
      </c>
      <c r="R344" s="29" t="s">
        <v>34</v>
      </c>
      <c r="S344" s="29" t="s">
        <v>34</v>
      </c>
      <c r="T344" s="29">
        <v>2</v>
      </c>
      <c r="U344" s="32"/>
      <c r="V344" s="61" t="s">
        <v>14500</v>
      </c>
      <c r="W344" s="88">
        <v>6</v>
      </c>
    </row>
    <row r="345" spans="1:23" ht="91" x14ac:dyDescent="0.35">
      <c r="A345" s="33">
        <v>344</v>
      </c>
      <c r="B345" s="21" t="s">
        <v>14501</v>
      </c>
      <c r="C345" s="29" t="s">
        <v>14502</v>
      </c>
      <c r="D345" s="29" t="s">
        <v>14502</v>
      </c>
      <c r="E345" s="21" t="s">
        <v>14501</v>
      </c>
      <c r="F345" s="45"/>
      <c r="G345" s="21"/>
      <c r="H345" s="21"/>
      <c r="I345" s="7" t="s">
        <v>34</v>
      </c>
      <c r="J345" s="21"/>
      <c r="K345" s="21"/>
      <c r="L345" s="16"/>
      <c r="M345" s="30" t="s">
        <v>34</v>
      </c>
      <c r="N345" s="29" t="s">
        <v>34</v>
      </c>
      <c r="O345" s="29" t="s">
        <v>34</v>
      </c>
      <c r="P345" s="29" t="s">
        <v>34</v>
      </c>
      <c r="Q345" s="29" t="s">
        <v>34</v>
      </c>
      <c r="R345" s="29" t="s">
        <v>34</v>
      </c>
      <c r="S345" s="29" t="s">
        <v>34</v>
      </c>
      <c r="T345" s="29">
        <v>2</v>
      </c>
      <c r="U345" s="32"/>
      <c r="V345" s="61" t="s">
        <v>14760</v>
      </c>
      <c r="W345" s="88">
        <v>6</v>
      </c>
    </row>
    <row r="346" spans="1:23" x14ac:dyDescent="0.35">
      <c r="A346" s="33">
        <v>345</v>
      </c>
      <c r="B346" s="9" t="s">
        <v>14503</v>
      </c>
      <c r="C346" s="37" t="s">
        <v>14504</v>
      </c>
      <c r="D346" s="37" t="s">
        <v>14504</v>
      </c>
      <c r="E346" s="9" t="s">
        <v>14503</v>
      </c>
      <c r="F346" s="47"/>
      <c r="G346" s="9"/>
      <c r="H346" s="9"/>
      <c r="I346" s="7"/>
      <c r="J346" s="9"/>
      <c r="K346" s="9"/>
      <c r="L346" s="15"/>
      <c r="M346" s="32"/>
      <c r="U346" s="32"/>
      <c r="V346" s="88"/>
      <c r="W346" s="88"/>
    </row>
    <row r="347" spans="1:23" ht="26" x14ac:dyDescent="0.35">
      <c r="A347" s="33">
        <v>346</v>
      </c>
      <c r="B347" s="9" t="s">
        <v>14505</v>
      </c>
      <c r="C347" s="37" t="s">
        <v>14506</v>
      </c>
      <c r="D347" s="37" t="s">
        <v>14506</v>
      </c>
      <c r="E347" s="9" t="s">
        <v>14505</v>
      </c>
      <c r="F347" s="47"/>
      <c r="G347" s="9"/>
      <c r="H347" s="9"/>
      <c r="I347" s="7"/>
      <c r="J347" s="9"/>
      <c r="K347" s="9"/>
      <c r="L347" s="15"/>
      <c r="M347" s="32"/>
      <c r="U347" s="32"/>
      <c r="V347" s="88"/>
      <c r="W347" s="88"/>
    </row>
    <row r="348" spans="1:23" x14ac:dyDescent="0.35">
      <c r="A348" s="33">
        <v>347</v>
      </c>
      <c r="B348" s="18" t="s">
        <v>14507</v>
      </c>
      <c r="C348" s="35" t="s">
        <v>14508</v>
      </c>
      <c r="D348" s="35" t="s">
        <v>14508</v>
      </c>
      <c r="E348" s="18" t="s">
        <v>14507</v>
      </c>
      <c r="F348" s="46"/>
      <c r="G348" s="18"/>
      <c r="H348" s="18"/>
      <c r="I348" s="7"/>
      <c r="J348" s="18"/>
      <c r="K348" s="18"/>
      <c r="L348" s="20"/>
      <c r="M348" s="32"/>
      <c r="U348" s="32"/>
      <c r="V348" s="88"/>
      <c r="W348" s="88"/>
    </row>
    <row r="349" spans="1:23" ht="52" x14ac:dyDescent="0.35">
      <c r="A349" s="33">
        <v>348</v>
      </c>
      <c r="B349" s="21" t="s">
        <v>14509</v>
      </c>
      <c r="C349" s="29" t="s">
        <v>14510</v>
      </c>
      <c r="D349" s="29" t="s">
        <v>14510</v>
      </c>
      <c r="E349" s="21" t="s">
        <v>14509</v>
      </c>
      <c r="F349" s="45"/>
      <c r="G349" s="21"/>
      <c r="H349" s="21"/>
      <c r="I349" s="7" t="s">
        <v>34</v>
      </c>
      <c r="J349" s="21"/>
      <c r="K349" s="21"/>
      <c r="L349" s="16"/>
      <c r="M349" s="30" t="s">
        <v>34</v>
      </c>
      <c r="O349" s="29" t="s">
        <v>34</v>
      </c>
      <c r="R349" s="29" t="s">
        <v>34</v>
      </c>
      <c r="S349" s="29" t="s">
        <v>34</v>
      </c>
      <c r="U349" s="90">
        <v>3</v>
      </c>
      <c r="V349" s="61" t="s">
        <v>14511</v>
      </c>
      <c r="W349" s="88">
        <v>6</v>
      </c>
    </row>
    <row r="350" spans="1:23" ht="39" hidden="1" x14ac:dyDescent="0.35">
      <c r="A350" s="33">
        <v>349</v>
      </c>
      <c r="B350" s="21" t="s">
        <v>14512</v>
      </c>
      <c r="C350" s="29" t="s">
        <v>14513</v>
      </c>
      <c r="D350" s="29" t="s">
        <v>14513</v>
      </c>
      <c r="E350" s="21" t="s">
        <v>14512</v>
      </c>
      <c r="F350" s="16"/>
      <c r="G350" s="7"/>
      <c r="H350" s="7"/>
      <c r="I350" s="7" t="s">
        <v>34</v>
      </c>
      <c r="J350" s="7"/>
      <c r="K350" s="7"/>
      <c r="L350" s="16" t="s">
        <v>34</v>
      </c>
      <c r="M350" s="30" t="s">
        <v>34</v>
      </c>
      <c r="O350" s="29" t="s">
        <v>34</v>
      </c>
      <c r="R350" s="29" t="s">
        <v>34</v>
      </c>
      <c r="U350" s="30" t="s">
        <v>958</v>
      </c>
      <c r="V350" s="30"/>
      <c r="W350" s="30"/>
    </row>
    <row r="351" spans="1:23" ht="78" x14ac:dyDescent="0.35">
      <c r="A351" s="33">
        <v>350</v>
      </c>
      <c r="B351" s="21" t="s">
        <v>14514</v>
      </c>
      <c r="C351" s="29" t="s">
        <v>14515</v>
      </c>
      <c r="D351" s="29" t="s">
        <v>14515</v>
      </c>
      <c r="E351" s="21" t="s">
        <v>14514</v>
      </c>
      <c r="F351" s="45"/>
      <c r="G351" s="21"/>
      <c r="H351" s="21"/>
      <c r="I351" s="7" t="s">
        <v>34</v>
      </c>
      <c r="J351" s="21"/>
      <c r="K351" s="21"/>
      <c r="L351" s="16"/>
      <c r="M351" s="30" t="s">
        <v>34</v>
      </c>
      <c r="O351" s="29" t="s">
        <v>34</v>
      </c>
      <c r="R351" s="29" t="s">
        <v>34</v>
      </c>
      <c r="U351" s="30" t="s">
        <v>958</v>
      </c>
      <c r="V351" s="61" t="s">
        <v>14516</v>
      </c>
      <c r="W351" s="88">
        <v>6</v>
      </c>
    </row>
    <row r="352" spans="1:23" ht="26" x14ac:dyDescent="0.35">
      <c r="A352" s="33">
        <v>351</v>
      </c>
      <c r="B352" s="21" t="s">
        <v>14517</v>
      </c>
      <c r="C352" s="29" t="s">
        <v>14518</v>
      </c>
      <c r="D352" s="29" t="s">
        <v>14518</v>
      </c>
      <c r="E352" s="21" t="s">
        <v>14517</v>
      </c>
      <c r="F352" s="45"/>
      <c r="G352" s="21"/>
      <c r="H352" s="21"/>
      <c r="I352" s="7" t="s">
        <v>34</v>
      </c>
      <c r="J352" s="21"/>
      <c r="K352" s="21"/>
      <c r="L352" s="16"/>
      <c r="M352" s="30" t="s">
        <v>34</v>
      </c>
      <c r="O352" s="29" t="s">
        <v>34</v>
      </c>
      <c r="R352" s="29" t="s">
        <v>34</v>
      </c>
      <c r="U352" s="30" t="s">
        <v>958</v>
      </c>
      <c r="V352" s="61" t="s">
        <v>14519</v>
      </c>
      <c r="W352" s="88">
        <v>6</v>
      </c>
    </row>
    <row r="353" spans="1:23" ht="52" x14ac:dyDescent="0.35">
      <c r="A353" s="33">
        <v>352</v>
      </c>
      <c r="B353" s="21" t="s">
        <v>14520</v>
      </c>
      <c r="C353" s="29" t="s">
        <v>14521</v>
      </c>
      <c r="D353" s="29" t="s">
        <v>14521</v>
      </c>
      <c r="E353" s="21" t="s">
        <v>14520</v>
      </c>
      <c r="F353" s="45"/>
      <c r="G353" s="21"/>
      <c r="H353" s="21"/>
      <c r="I353" s="7" t="s">
        <v>34</v>
      </c>
      <c r="J353" s="21"/>
      <c r="K353" s="21"/>
      <c r="L353" s="16"/>
      <c r="M353" s="30" t="s">
        <v>34</v>
      </c>
      <c r="O353" s="29" t="s">
        <v>34</v>
      </c>
      <c r="R353" s="29" t="s">
        <v>34</v>
      </c>
      <c r="S353" s="29" t="s">
        <v>34</v>
      </c>
      <c r="T353" s="58">
        <v>2</v>
      </c>
      <c r="U353" s="90">
        <v>3</v>
      </c>
      <c r="V353" s="61" t="s">
        <v>14522</v>
      </c>
      <c r="W353" s="88">
        <v>6</v>
      </c>
    </row>
    <row r="354" spans="1:23" ht="65" x14ac:dyDescent="0.35">
      <c r="A354" s="33">
        <v>353</v>
      </c>
      <c r="B354" s="21" t="s">
        <v>14523</v>
      </c>
      <c r="C354" s="29" t="s">
        <v>14524</v>
      </c>
      <c r="D354" s="29" t="s">
        <v>14524</v>
      </c>
      <c r="E354" s="21" t="s">
        <v>14523</v>
      </c>
      <c r="F354" s="45"/>
      <c r="G354" s="21"/>
      <c r="H354" s="21"/>
      <c r="I354" s="7" t="s">
        <v>34</v>
      </c>
      <c r="J354" s="21"/>
      <c r="K354" s="21"/>
      <c r="L354" s="16"/>
      <c r="M354" s="30" t="s">
        <v>34</v>
      </c>
      <c r="O354" s="29" t="s">
        <v>34</v>
      </c>
      <c r="R354" s="29" t="s">
        <v>34</v>
      </c>
      <c r="S354" s="29" t="s">
        <v>34</v>
      </c>
      <c r="T354" s="58">
        <v>2</v>
      </c>
      <c r="U354" s="90">
        <v>3</v>
      </c>
      <c r="V354" s="61" t="s">
        <v>14525</v>
      </c>
      <c r="W354" s="88">
        <v>6</v>
      </c>
    </row>
    <row r="355" spans="1:23" ht="26" x14ac:dyDescent="0.35">
      <c r="A355" s="33">
        <v>354</v>
      </c>
      <c r="B355" s="21" t="s">
        <v>14526</v>
      </c>
      <c r="C355" s="29" t="s">
        <v>14527</v>
      </c>
      <c r="D355" s="29" t="s">
        <v>14527</v>
      </c>
      <c r="E355" s="21" t="s">
        <v>14526</v>
      </c>
      <c r="F355" s="45"/>
      <c r="G355" s="21"/>
      <c r="H355" s="21"/>
      <c r="I355" s="7" t="s">
        <v>34</v>
      </c>
      <c r="J355" s="21"/>
      <c r="K355" s="21"/>
      <c r="L355" s="16"/>
      <c r="M355" s="30" t="s">
        <v>34</v>
      </c>
      <c r="O355" s="29" t="s">
        <v>34</v>
      </c>
      <c r="R355" s="29" t="s">
        <v>34</v>
      </c>
      <c r="S355" s="29" t="s">
        <v>34</v>
      </c>
      <c r="T355" s="58">
        <v>2</v>
      </c>
      <c r="U355" s="90">
        <v>3</v>
      </c>
      <c r="V355" s="61" t="s">
        <v>14528</v>
      </c>
      <c r="W355" s="88">
        <v>6</v>
      </c>
    </row>
    <row r="356" spans="1:23" ht="26" x14ac:dyDescent="0.35">
      <c r="A356" s="33">
        <v>355</v>
      </c>
      <c r="B356" s="21" t="s">
        <v>14529</v>
      </c>
      <c r="C356" s="29" t="s">
        <v>14530</v>
      </c>
      <c r="D356" s="29" t="s">
        <v>14530</v>
      </c>
      <c r="E356" s="21" t="s">
        <v>14529</v>
      </c>
      <c r="F356" s="45"/>
      <c r="G356" s="21"/>
      <c r="H356" s="21"/>
      <c r="I356" s="7" t="s">
        <v>34</v>
      </c>
      <c r="J356" s="21"/>
      <c r="K356" s="21"/>
      <c r="L356" s="16"/>
      <c r="M356" s="30" t="s">
        <v>34</v>
      </c>
      <c r="O356" s="29" t="s">
        <v>34</v>
      </c>
      <c r="R356" s="29" t="s">
        <v>34</v>
      </c>
      <c r="S356" s="29" t="s">
        <v>34</v>
      </c>
      <c r="T356" s="58">
        <v>2</v>
      </c>
      <c r="U356" s="90">
        <v>3</v>
      </c>
      <c r="V356" s="61" t="s">
        <v>14531</v>
      </c>
      <c r="W356" s="88">
        <v>6</v>
      </c>
    </row>
    <row r="357" spans="1:23" ht="91" x14ac:dyDescent="0.35">
      <c r="A357" s="33">
        <v>356</v>
      </c>
      <c r="B357" s="21" t="s">
        <v>14532</v>
      </c>
      <c r="C357" s="29" t="s">
        <v>14533</v>
      </c>
      <c r="D357" s="29" t="s">
        <v>14533</v>
      </c>
      <c r="E357" s="21" t="s">
        <v>14532</v>
      </c>
      <c r="F357" s="45"/>
      <c r="G357" s="21"/>
      <c r="H357" s="21"/>
      <c r="I357" s="7" t="s">
        <v>34</v>
      </c>
      <c r="J357" s="21"/>
      <c r="K357" s="21"/>
      <c r="L357" s="16"/>
      <c r="M357" s="30" t="s">
        <v>34</v>
      </c>
      <c r="O357" s="29" t="s">
        <v>34</v>
      </c>
      <c r="R357" s="29" t="s">
        <v>34</v>
      </c>
      <c r="S357" s="29" t="s">
        <v>34</v>
      </c>
      <c r="T357" s="58">
        <v>2</v>
      </c>
      <c r="U357" s="90">
        <v>3</v>
      </c>
      <c r="V357" s="61" t="s">
        <v>14534</v>
      </c>
      <c r="W357" s="88">
        <v>6</v>
      </c>
    </row>
    <row r="358" spans="1:23" x14ac:dyDescent="0.35">
      <c r="A358" s="33">
        <v>357</v>
      </c>
      <c r="B358" s="18" t="s">
        <v>14535</v>
      </c>
      <c r="C358" s="35" t="s">
        <v>14536</v>
      </c>
      <c r="D358" s="35" t="s">
        <v>14536</v>
      </c>
      <c r="E358" s="18" t="s">
        <v>14535</v>
      </c>
      <c r="F358" s="46"/>
      <c r="G358" s="18"/>
      <c r="H358" s="18"/>
      <c r="I358" s="7"/>
      <c r="J358" s="18"/>
      <c r="K358" s="18"/>
      <c r="L358" s="20"/>
      <c r="M358" s="32"/>
      <c r="U358" s="32"/>
      <c r="V358" s="88"/>
      <c r="W358" s="88"/>
    </row>
    <row r="359" spans="1:23" ht="39" x14ac:dyDescent="0.35">
      <c r="A359" s="33">
        <v>358</v>
      </c>
      <c r="B359" s="21" t="s">
        <v>14537</v>
      </c>
      <c r="C359" s="29" t="s">
        <v>14538</v>
      </c>
      <c r="D359" s="29" t="s">
        <v>14538</v>
      </c>
      <c r="E359" s="21" t="s">
        <v>14537</v>
      </c>
      <c r="F359" s="45"/>
      <c r="G359" s="21"/>
      <c r="H359" s="21"/>
      <c r="I359" s="7" t="s">
        <v>34</v>
      </c>
      <c r="J359" s="21"/>
      <c r="K359" s="21"/>
      <c r="L359" s="16"/>
      <c r="M359" s="30" t="s">
        <v>34</v>
      </c>
      <c r="O359" s="29" t="s">
        <v>34</v>
      </c>
      <c r="R359" s="29" t="s">
        <v>34</v>
      </c>
      <c r="U359" s="32"/>
      <c r="V359" s="61" t="s">
        <v>14539</v>
      </c>
      <c r="W359" s="88">
        <v>6</v>
      </c>
    </row>
    <row r="360" spans="1:23" x14ac:dyDescent="0.35">
      <c r="A360" s="33">
        <v>359</v>
      </c>
      <c r="B360" s="18" t="s">
        <v>14540</v>
      </c>
      <c r="C360" s="35" t="s">
        <v>14541</v>
      </c>
      <c r="D360" s="35" t="s">
        <v>14541</v>
      </c>
      <c r="E360" s="18" t="s">
        <v>14540</v>
      </c>
      <c r="F360" s="46"/>
      <c r="G360" s="18"/>
      <c r="H360" s="18"/>
      <c r="I360" s="7"/>
      <c r="J360" s="18"/>
      <c r="K360" s="18"/>
      <c r="L360" s="20"/>
      <c r="M360" s="32"/>
      <c r="U360" s="32"/>
      <c r="V360" s="88"/>
      <c r="W360" s="88"/>
    </row>
    <row r="361" spans="1:23" ht="52" x14ac:dyDescent="0.35">
      <c r="A361" s="33">
        <v>360</v>
      </c>
      <c r="B361" s="21" t="s">
        <v>14542</v>
      </c>
      <c r="C361" s="29" t="s">
        <v>14543</v>
      </c>
      <c r="D361" s="29" t="s">
        <v>14543</v>
      </c>
      <c r="E361" s="21" t="s">
        <v>14542</v>
      </c>
      <c r="F361" s="45"/>
      <c r="G361" s="21"/>
      <c r="H361" s="21"/>
      <c r="I361" s="7" t="s">
        <v>34</v>
      </c>
      <c r="J361" s="21"/>
      <c r="K361" s="21"/>
      <c r="L361" s="16"/>
      <c r="M361" s="30" t="s">
        <v>34</v>
      </c>
      <c r="O361" s="29" t="s">
        <v>34</v>
      </c>
      <c r="R361" s="29" t="s">
        <v>34</v>
      </c>
      <c r="U361" s="32"/>
      <c r="V361" s="61" t="s">
        <v>14544</v>
      </c>
      <c r="W361" s="88">
        <v>6</v>
      </c>
    </row>
    <row r="362" spans="1:23" ht="52" x14ac:dyDescent="0.35">
      <c r="A362" s="33">
        <v>361</v>
      </c>
      <c r="B362" s="21" t="s">
        <v>14545</v>
      </c>
      <c r="C362" s="29" t="s">
        <v>14546</v>
      </c>
      <c r="D362" s="29" t="s">
        <v>14546</v>
      </c>
      <c r="E362" s="21" t="s">
        <v>14545</v>
      </c>
      <c r="F362" s="45"/>
      <c r="G362" s="21"/>
      <c r="H362" s="21"/>
      <c r="I362" s="7" t="s">
        <v>34</v>
      </c>
      <c r="J362" s="21"/>
      <c r="K362" s="21"/>
      <c r="L362" s="16"/>
      <c r="M362" s="30" t="s">
        <v>34</v>
      </c>
      <c r="O362" s="29" t="s">
        <v>34</v>
      </c>
      <c r="R362" s="29" t="s">
        <v>34</v>
      </c>
      <c r="U362" s="32"/>
      <c r="V362" s="61" t="s">
        <v>14544</v>
      </c>
      <c r="W362" s="88">
        <v>6</v>
      </c>
    </row>
    <row r="363" spans="1:23" x14ac:dyDescent="0.35">
      <c r="A363" s="33">
        <v>362</v>
      </c>
      <c r="B363" s="9" t="s">
        <v>14547</v>
      </c>
      <c r="C363" s="37" t="s">
        <v>14548</v>
      </c>
      <c r="D363" s="37" t="s">
        <v>14548</v>
      </c>
      <c r="E363" s="9" t="s">
        <v>14547</v>
      </c>
      <c r="F363" s="47"/>
      <c r="G363" s="9"/>
      <c r="H363" s="9"/>
      <c r="I363" s="7"/>
      <c r="J363" s="9"/>
      <c r="K363" s="9"/>
      <c r="L363" s="15"/>
      <c r="M363" s="32"/>
      <c r="U363" s="32"/>
      <c r="V363" s="88"/>
      <c r="W363" s="88"/>
    </row>
    <row r="364" spans="1:23" ht="26" x14ac:dyDescent="0.35">
      <c r="A364" s="33">
        <v>363</v>
      </c>
      <c r="B364" s="18" t="s">
        <v>14549</v>
      </c>
      <c r="C364" s="35" t="s">
        <v>14550</v>
      </c>
      <c r="D364" s="35" t="s">
        <v>14550</v>
      </c>
      <c r="E364" s="18" t="s">
        <v>14549</v>
      </c>
      <c r="F364" s="46"/>
      <c r="G364" s="18"/>
      <c r="H364" s="18"/>
      <c r="I364" s="7"/>
      <c r="J364" s="18"/>
      <c r="K364" s="18"/>
      <c r="L364" s="20"/>
      <c r="M364" s="32"/>
      <c r="U364" s="32"/>
      <c r="V364" s="88"/>
      <c r="W364" s="88"/>
    </row>
    <row r="365" spans="1:23" ht="65" x14ac:dyDescent="0.35">
      <c r="A365" s="33">
        <v>364</v>
      </c>
      <c r="B365" s="21" t="s">
        <v>14551</v>
      </c>
      <c r="C365" s="29" t="s">
        <v>14552</v>
      </c>
      <c r="D365" s="29" t="s">
        <v>14552</v>
      </c>
      <c r="E365" s="21" t="s">
        <v>14551</v>
      </c>
      <c r="F365" s="45"/>
      <c r="G365" s="21"/>
      <c r="H365" s="21"/>
      <c r="I365" s="7" t="s">
        <v>34</v>
      </c>
      <c r="J365" s="21"/>
      <c r="K365" s="21"/>
      <c r="L365" s="16"/>
      <c r="M365" s="30" t="s">
        <v>34</v>
      </c>
      <c r="O365" s="29" t="s">
        <v>34</v>
      </c>
      <c r="R365" s="29" t="s">
        <v>34</v>
      </c>
      <c r="S365" s="29" t="s">
        <v>34</v>
      </c>
      <c r="T365" s="58">
        <v>2</v>
      </c>
      <c r="U365" s="90">
        <v>3</v>
      </c>
      <c r="V365" s="61" t="s">
        <v>14553</v>
      </c>
      <c r="W365" s="88">
        <v>6</v>
      </c>
    </row>
    <row r="366" spans="1:23" x14ac:dyDescent="0.35">
      <c r="A366" s="33">
        <v>365</v>
      </c>
      <c r="B366" s="18" t="s">
        <v>14554</v>
      </c>
      <c r="C366" s="35" t="s">
        <v>14555</v>
      </c>
      <c r="D366" s="35" t="s">
        <v>14555</v>
      </c>
      <c r="E366" s="18" t="s">
        <v>14554</v>
      </c>
      <c r="F366" s="46"/>
      <c r="G366" s="18"/>
      <c r="H366" s="18"/>
      <c r="I366" s="7"/>
      <c r="J366" s="18"/>
      <c r="K366" s="18"/>
      <c r="L366" s="20"/>
      <c r="M366" s="32"/>
      <c r="U366" s="32"/>
      <c r="V366" s="88"/>
      <c r="W366" s="88"/>
    </row>
    <row r="367" spans="1:23" ht="65" hidden="1" x14ac:dyDescent="0.35">
      <c r="A367" s="33">
        <v>366</v>
      </c>
      <c r="B367" s="21" t="s">
        <v>14556</v>
      </c>
      <c r="C367" s="29" t="s">
        <v>14557</v>
      </c>
      <c r="D367" s="29" t="s">
        <v>14557</v>
      </c>
      <c r="E367" s="21" t="s">
        <v>14556</v>
      </c>
      <c r="F367" s="16"/>
      <c r="G367" s="7"/>
      <c r="H367" s="7"/>
      <c r="I367" s="7" t="s">
        <v>34</v>
      </c>
      <c r="J367" s="7"/>
      <c r="K367" s="7"/>
      <c r="L367" s="16" t="s">
        <v>34</v>
      </c>
      <c r="M367" s="30" t="s">
        <v>34</v>
      </c>
      <c r="O367" s="29" t="s">
        <v>34</v>
      </c>
      <c r="R367" s="29" t="s">
        <v>34</v>
      </c>
      <c r="U367" s="32"/>
      <c r="V367" s="30"/>
      <c r="W367" s="30"/>
    </row>
    <row r="368" spans="1:23" x14ac:dyDescent="0.35">
      <c r="A368" s="33">
        <v>367</v>
      </c>
      <c r="B368" s="18" t="s">
        <v>14558</v>
      </c>
      <c r="C368" s="35" t="s">
        <v>14559</v>
      </c>
      <c r="D368" s="35" t="s">
        <v>14559</v>
      </c>
      <c r="E368" s="18" t="s">
        <v>14558</v>
      </c>
      <c r="F368" s="46"/>
      <c r="G368" s="18"/>
      <c r="H368" s="18"/>
      <c r="I368" s="7"/>
      <c r="J368" s="18"/>
      <c r="K368" s="18"/>
      <c r="L368" s="20"/>
      <c r="M368" s="32"/>
      <c r="U368" s="32"/>
      <c r="V368" s="88"/>
      <c r="W368" s="88"/>
    </row>
    <row r="369" spans="1:23" ht="78" x14ac:dyDescent="0.35">
      <c r="A369" s="33">
        <v>368</v>
      </c>
      <c r="B369" s="21" t="s">
        <v>14560</v>
      </c>
      <c r="C369" s="29" t="s">
        <v>14561</v>
      </c>
      <c r="D369" s="29" t="s">
        <v>14561</v>
      </c>
      <c r="E369" s="21" t="s">
        <v>14560</v>
      </c>
      <c r="F369" s="45"/>
      <c r="G369" s="21"/>
      <c r="H369" s="21"/>
      <c r="I369" s="7" t="s">
        <v>34</v>
      </c>
      <c r="J369" s="21"/>
      <c r="K369" s="21"/>
      <c r="L369" s="16"/>
      <c r="M369" s="30" t="s">
        <v>34</v>
      </c>
      <c r="O369" s="29" t="s">
        <v>34</v>
      </c>
      <c r="R369" s="29" t="s">
        <v>34</v>
      </c>
      <c r="T369" s="58">
        <v>2</v>
      </c>
      <c r="U369" s="90">
        <v>3</v>
      </c>
      <c r="V369" s="61" t="s">
        <v>14562</v>
      </c>
      <c r="W369" s="88">
        <v>6</v>
      </c>
    </row>
    <row r="370" spans="1:23" ht="65" x14ac:dyDescent="0.35">
      <c r="A370" s="33">
        <v>369</v>
      </c>
      <c r="B370" s="21" t="s">
        <v>14563</v>
      </c>
      <c r="C370" s="29" t="s">
        <v>14564</v>
      </c>
      <c r="D370" s="29" t="s">
        <v>14564</v>
      </c>
      <c r="E370" s="21" t="s">
        <v>14563</v>
      </c>
      <c r="F370" s="45"/>
      <c r="G370" s="21"/>
      <c r="H370" s="21"/>
      <c r="I370" s="7" t="s">
        <v>34</v>
      </c>
      <c r="J370" s="21"/>
      <c r="K370" s="21"/>
      <c r="L370" s="16"/>
      <c r="M370" s="30" t="s">
        <v>34</v>
      </c>
      <c r="O370" s="29" t="s">
        <v>34</v>
      </c>
      <c r="R370" s="29" t="s">
        <v>34</v>
      </c>
      <c r="S370" s="29" t="s">
        <v>34</v>
      </c>
      <c r="T370" s="58">
        <v>2</v>
      </c>
      <c r="U370" s="90">
        <v>3</v>
      </c>
      <c r="V370" s="61" t="s">
        <v>14565</v>
      </c>
      <c r="W370" s="88">
        <v>6</v>
      </c>
    </row>
    <row r="371" spans="1:23" ht="65" x14ac:dyDescent="0.35">
      <c r="A371" s="33">
        <v>370</v>
      </c>
      <c r="B371" s="21" t="s">
        <v>14566</v>
      </c>
      <c r="C371" s="29" t="s">
        <v>14567</v>
      </c>
      <c r="D371" s="29" t="s">
        <v>14567</v>
      </c>
      <c r="E371" s="21" t="s">
        <v>14566</v>
      </c>
      <c r="F371" s="45"/>
      <c r="G371" s="21"/>
      <c r="H371" s="21"/>
      <c r="I371" s="7" t="s">
        <v>34</v>
      </c>
      <c r="J371" s="21"/>
      <c r="K371" s="21"/>
      <c r="L371" s="16"/>
      <c r="M371" s="30" t="s">
        <v>34</v>
      </c>
      <c r="O371" s="29" t="s">
        <v>34</v>
      </c>
      <c r="R371" s="29" t="s">
        <v>34</v>
      </c>
      <c r="U371" s="32"/>
      <c r="V371" s="61" t="s">
        <v>14568</v>
      </c>
      <c r="W371" s="88">
        <v>6</v>
      </c>
    </row>
    <row r="372" spans="1:23" ht="52" x14ac:dyDescent="0.35">
      <c r="A372" s="33">
        <v>371</v>
      </c>
      <c r="B372" s="21" t="s">
        <v>14569</v>
      </c>
      <c r="C372" s="29" t="s">
        <v>14570</v>
      </c>
      <c r="D372" s="29" t="s">
        <v>14570</v>
      </c>
      <c r="E372" s="21" t="s">
        <v>14569</v>
      </c>
      <c r="F372" s="45"/>
      <c r="G372" s="21"/>
      <c r="H372" s="21"/>
      <c r="I372" s="7" t="s">
        <v>34</v>
      </c>
      <c r="J372" s="21"/>
      <c r="K372" s="21"/>
      <c r="L372" s="16"/>
      <c r="M372" s="30" t="s">
        <v>34</v>
      </c>
      <c r="O372" s="29" t="s">
        <v>34</v>
      </c>
      <c r="R372" s="29" t="s">
        <v>34</v>
      </c>
      <c r="S372" s="29" t="s">
        <v>34</v>
      </c>
      <c r="T372" s="58">
        <v>2</v>
      </c>
      <c r="U372" s="90">
        <v>3</v>
      </c>
      <c r="V372" s="61" t="s">
        <v>14571</v>
      </c>
      <c r="W372" s="88">
        <v>6</v>
      </c>
    </row>
    <row r="373" spans="1:23" ht="52" x14ac:dyDescent="0.35">
      <c r="A373" s="33">
        <v>372</v>
      </c>
      <c r="B373" s="21" t="s">
        <v>14572</v>
      </c>
      <c r="C373" s="29" t="s">
        <v>14573</v>
      </c>
      <c r="D373" s="29" t="s">
        <v>14573</v>
      </c>
      <c r="E373" s="21" t="s">
        <v>14572</v>
      </c>
      <c r="F373" s="45"/>
      <c r="G373" s="21"/>
      <c r="H373" s="21"/>
      <c r="I373" s="7" t="s">
        <v>34</v>
      </c>
      <c r="J373" s="21"/>
      <c r="K373" s="21"/>
      <c r="L373" s="16"/>
      <c r="M373" s="30" t="s">
        <v>34</v>
      </c>
      <c r="O373" s="29" t="s">
        <v>34</v>
      </c>
      <c r="R373" s="29" t="s">
        <v>34</v>
      </c>
      <c r="U373" s="32"/>
      <c r="V373" s="61" t="s">
        <v>14571</v>
      </c>
      <c r="W373" s="88">
        <v>6</v>
      </c>
    </row>
    <row r="374" spans="1:23" ht="52" x14ac:dyDescent="0.35">
      <c r="A374" s="33">
        <v>373</v>
      </c>
      <c r="B374" s="21" t="s">
        <v>14574</v>
      </c>
      <c r="C374" s="29" t="s">
        <v>14575</v>
      </c>
      <c r="D374" s="29" t="s">
        <v>14575</v>
      </c>
      <c r="E374" s="21" t="s">
        <v>14574</v>
      </c>
      <c r="F374" s="45"/>
      <c r="G374" s="21"/>
      <c r="H374" s="21"/>
      <c r="I374" s="7" t="s">
        <v>34</v>
      </c>
      <c r="J374" s="21"/>
      <c r="K374" s="21"/>
      <c r="L374" s="16"/>
      <c r="M374" s="30" t="s">
        <v>34</v>
      </c>
      <c r="O374" s="29" t="s">
        <v>34</v>
      </c>
      <c r="R374" s="29" t="s">
        <v>34</v>
      </c>
      <c r="U374" s="32"/>
      <c r="V374" s="61" t="s">
        <v>14571</v>
      </c>
      <c r="W374" s="88">
        <v>6</v>
      </c>
    </row>
    <row r="375" spans="1:23" ht="39" x14ac:dyDescent="0.35">
      <c r="A375" s="33">
        <v>374</v>
      </c>
      <c r="B375" s="21" t="s">
        <v>14576</v>
      </c>
      <c r="C375" s="29" t="s">
        <v>14577</v>
      </c>
      <c r="D375" s="29" t="s">
        <v>14577</v>
      </c>
      <c r="E375" s="21" t="s">
        <v>14576</v>
      </c>
      <c r="F375" s="45"/>
      <c r="G375" s="21"/>
      <c r="H375" s="21"/>
      <c r="I375" s="7" t="s">
        <v>34</v>
      </c>
      <c r="J375" s="21"/>
      <c r="K375" s="21"/>
      <c r="L375" s="16"/>
      <c r="M375" s="30" t="s">
        <v>34</v>
      </c>
      <c r="O375" s="29" t="s">
        <v>34</v>
      </c>
      <c r="R375" s="29" t="s">
        <v>34</v>
      </c>
      <c r="U375" s="32"/>
      <c r="V375" s="61" t="s">
        <v>14578</v>
      </c>
      <c r="W375" s="88">
        <v>6</v>
      </c>
    </row>
    <row r="376" spans="1:23" ht="39" x14ac:dyDescent="0.35">
      <c r="A376" s="33">
        <v>375</v>
      </c>
      <c r="B376" s="21" t="s">
        <v>14579</v>
      </c>
      <c r="C376" s="29" t="s">
        <v>14580</v>
      </c>
      <c r="D376" s="29" t="s">
        <v>14580</v>
      </c>
      <c r="E376" s="21" t="s">
        <v>14579</v>
      </c>
      <c r="F376" s="45"/>
      <c r="G376" s="21"/>
      <c r="H376" s="21"/>
      <c r="I376" s="7" t="s">
        <v>34</v>
      </c>
      <c r="J376" s="21"/>
      <c r="K376" s="21"/>
      <c r="L376" s="16"/>
      <c r="M376" s="30" t="s">
        <v>34</v>
      </c>
      <c r="O376" s="29" t="s">
        <v>34</v>
      </c>
      <c r="R376" s="29" t="s">
        <v>34</v>
      </c>
      <c r="S376" s="29" t="s">
        <v>34</v>
      </c>
      <c r="T376" s="29">
        <v>2</v>
      </c>
      <c r="U376" s="32"/>
      <c r="V376" s="61" t="s">
        <v>14578</v>
      </c>
      <c r="W376" s="88">
        <v>6</v>
      </c>
    </row>
    <row r="377" spans="1:23" ht="39" x14ac:dyDescent="0.35">
      <c r="A377" s="33">
        <v>376</v>
      </c>
      <c r="B377" s="21" t="s">
        <v>14581</v>
      </c>
      <c r="C377" s="29" t="s">
        <v>14582</v>
      </c>
      <c r="D377" s="29" t="s">
        <v>14582</v>
      </c>
      <c r="E377" s="21" t="s">
        <v>14581</v>
      </c>
      <c r="F377" s="45"/>
      <c r="G377" s="21"/>
      <c r="H377" s="21"/>
      <c r="I377" s="7" t="s">
        <v>34</v>
      </c>
      <c r="J377" s="21"/>
      <c r="K377" s="21"/>
      <c r="L377" s="16"/>
      <c r="M377" s="30" t="s">
        <v>34</v>
      </c>
      <c r="O377" s="29" t="s">
        <v>34</v>
      </c>
      <c r="R377" s="29" t="s">
        <v>34</v>
      </c>
      <c r="S377" s="29" t="s">
        <v>34</v>
      </c>
      <c r="T377" s="29">
        <v>2</v>
      </c>
      <c r="U377" s="32"/>
      <c r="V377" s="61" t="s">
        <v>14578</v>
      </c>
      <c r="W377" s="88">
        <v>6</v>
      </c>
    </row>
    <row r="378" spans="1:23" ht="52" x14ac:dyDescent="0.35">
      <c r="A378" s="33">
        <v>377</v>
      </c>
      <c r="B378" s="21" t="s">
        <v>14583</v>
      </c>
      <c r="C378" s="29" t="s">
        <v>14584</v>
      </c>
      <c r="D378" s="29" t="s">
        <v>14584</v>
      </c>
      <c r="E378" s="21" t="s">
        <v>14583</v>
      </c>
      <c r="F378" s="45"/>
      <c r="G378" s="21"/>
      <c r="H378" s="21"/>
      <c r="I378" s="7" t="s">
        <v>34</v>
      </c>
      <c r="J378" s="21"/>
      <c r="K378" s="21"/>
      <c r="L378" s="16"/>
      <c r="M378" s="30" t="s">
        <v>34</v>
      </c>
      <c r="O378" s="29" t="s">
        <v>34</v>
      </c>
      <c r="R378" s="29" t="s">
        <v>34</v>
      </c>
      <c r="S378" s="29" t="s">
        <v>34</v>
      </c>
      <c r="T378" s="29">
        <v>2</v>
      </c>
      <c r="U378" s="32"/>
      <c r="V378" s="61" t="s">
        <v>14585</v>
      </c>
      <c r="W378" s="88">
        <v>6</v>
      </c>
    </row>
    <row r="379" spans="1:23" ht="65" x14ac:dyDescent="0.35">
      <c r="A379" s="33">
        <v>378</v>
      </c>
      <c r="B379" s="21" t="s">
        <v>14586</v>
      </c>
      <c r="C379" s="29" t="s">
        <v>14587</v>
      </c>
      <c r="D379" s="29" t="s">
        <v>14587</v>
      </c>
      <c r="E379" s="21" t="s">
        <v>14586</v>
      </c>
      <c r="F379" s="45"/>
      <c r="G379" s="21"/>
      <c r="H379" s="21"/>
      <c r="I379" s="7" t="s">
        <v>34</v>
      </c>
      <c r="J379" s="21"/>
      <c r="K379" s="21"/>
      <c r="L379" s="16"/>
      <c r="M379" s="30" t="s">
        <v>34</v>
      </c>
      <c r="O379" s="29" t="s">
        <v>34</v>
      </c>
      <c r="R379" s="29" t="s">
        <v>34</v>
      </c>
      <c r="U379" s="32"/>
      <c r="V379" s="61" t="s">
        <v>14588</v>
      </c>
      <c r="W379" s="88">
        <v>6</v>
      </c>
    </row>
    <row r="380" spans="1:23" ht="39" x14ac:dyDescent="0.35">
      <c r="A380" s="33">
        <v>379</v>
      </c>
      <c r="B380" s="21" t="s">
        <v>14589</v>
      </c>
      <c r="C380" s="29" t="s">
        <v>14590</v>
      </c>
      <c r="D380" s="29" t="s">
        <v>14590</v>
      </c>
      <c r="E380" s="21" t="s">
        <v>14589</v>
      </c>
      <c r="F380" s="45"/>
      <c r="G380" s="21"/>
      <c r="H380" s="21"/>
      <c r="I380" s="7" t="s">
        <v>34</v>
      </c>
      <c r="J380" s="21"/>
      <c r="K380" s="21"/>
      <c r="L380" s="16"/>
      <c r="M380" s="30" t="s">
        <v>34</v>
      </c>
      <c r="O380" s="29" t="s">
        <v>34</v>
      </c>
      <c r="R380" s="29" t="s">
        <v>34</v>
      </c>
      <c r="U380" s="32"/>
      <c r="V380" s="88"/>
      <c r="W380" s="88">
        <v>6</v>
      </c>
    </row>
    <row r="381" spans="1:23" x14ac:dyDescent="0.35">
      <c r="A381" s="33">
        <v>380</v>
      </c>
      <c r="B381" s="9" t="s">
        <v>14591</v>
      </c>
      <c r="C381" s="37" t="s">
        <v>14592</v>
      </c>
      <c r="D381" s="37" t="s">
        <v>14592</v>
      </c>
      <c r="E381" s="9" t="s">
        <v>14591</v>
      </c>
      <c r="F381" s="47"/>
      <c r="G381" s="9"/>
      <c r="H381" s="9"/>
      <c r="I381" s="7"/>
      <c r="J381" s="9"/>
      <c r="K381" s="9"/>
      <c r="L381" s="15"/>
      <c r="M381" s="32"/>
      <c r="U381" s="32"/>
      <c r="V381" s="88"/>
      <c r="W381" s="88"/>
    </row>
    <row r="382" spans="1:23" x14ac:dyDescent="0.35">
      <c r="A382" s="33">
        <v>381</v>
      </c>
      <c r="B382" s="18" t="s">
        <v>88</v>
      </c>
      <c r="C382" s="35" t="s">
        <v>14593</v>
      </c>
      <c r="D382" s="35" t="s">
        <v>14593</v>
      </c>
      <c r="E382" s="18" t="s">
        <v>88</v>
      </c>
      <c r="F382" s="46"/>
      <c r="G382" s="18"/>
      <c r="H382" s="18"/>
      <c r="I382" s="7"/>
      <c r="J382" s="18"/>
      <c r="K382" s="18"/>
      <c r="L382" s="20"/>
      <c r="M382" s="32"/>
      <c r="U382" s="32"/>
      <c r="V382" s="88"/>
      <c r="W382" s="88"/>
    </row>
    <row r="383" spans="1:23" x14ac:dyDescent="0.35">
      <c r="A383" s="33">
        <v>382</v>
      </c>
      <c r="B383" s="18" t="s">
        <v>88</v>
      </c>
      <c r="C383" s="35" t="s">
        <v>14594</v>
      </c>
      <c r="D383" s="35" t="s">
        <v>14594</v>
      </c>
      <c r="E383" s="18" t="s">
        <v>88</v>
      </c>
      <c r="F383" s="46"/>
      <c r="G383" s="18"/>
      <c r="H383" s="18"/>
      <c r="I383" s="7"/>
      <c r="J383" s="18"/>
      <c r="K383" s="18"/>
      <c r="L383" s="20"/>
      <c r="M383" s="32"/>
      <c r="U383" s="32"/>
      <c r="V383" s="88"/>
      <c r="W383" s="88"/>
    </row>
    <row r="384" spans="1:23" x14ac:dyDescent="0.35">
      <c r="A384" s="33">
        <v>383</v>
      </c>
      <c r="B384" s="18" t="s">
        <v>14595</v>
      </c>
      <c r="C384" s="35" t="s">
        <v>14596</v>
      </c>
      <c r="D384" s="35" t="s">
        <v>14596</v>
      </c>
      <c r="E384" s="18" t="s">
        <v>14595</v>
      </c>
      <c r="F384" s="46"/>
      <c r="G384" s="18"/>
      <c r="H384" s="18"/>
      <c r="I384" s="7"/>
      <c r="J384" s="18"/>
      <c r="K384" s="18"/>
      <c r="L384" s="20"/>
      <c r="M384" s="32"/>
      <c r="U384" s="32"/>
      <c r="V384" s="88"/>
      <c r="W384" s="88"/>
    </row>
    <row r="385" spans="1:23" ht="39" x14ac:dyDescent="0.35">
      <c r="A385" s="33">
        <v>384</v>
      </c>
      <c r="B385" s="21" t="s">
        <v>14597</v>
      </c>
      <c r="C385" s="29" t="s">
        <v>14598</v>
      </c>
      <c r="D385" s="29" t="s">
        <v>14598</v>
      </c>
      <c r="E385" s="21" t="s">
        <v>14597</v>
      </c>
      <c r="F385" s="45"/>
      <c r="G385" s="21"/>
      <c r="H385" s="21"/>
      <c r="I385" s="7" t="s">
        <v>34</v>
      </c>
      <c r="J385" s="21"/>
      <c r="K385" s="21"/>
      <c r="L385" s="16"/>
      <c r="M385" s="30" t="s">
        <v>34</v>
      </c>
      <c r="O385" s="29" t="s">
        <v>34</v>
      </c>
      <c r="R385" s="29" t="s">
        <v>34</v>
      </c>
      <c r="S385" s="29" t="s">
        <v>34</v>
      </c>
      <c r="T385" s="58">
        <v>2</v>
      </c>
      <c r="U385" s="90">
        <v>3</v>
      </c>
      <c r="V385" s="61" t="s">
        <v>14599</v>
      </c>
      <c r="W385" s="88">
        <v>6</v>
      </c>
    </row>
    <row r="386" spans="1:23" ht="65" x14ac:dyDescent="0.35">
      <c r="A386" s="33">
        <v>385</v>
      </c>
      <c r="B386" s="21" t="s">
        <v>14600</v>
      </c>
      <c r="C386" s="29" t="s">
        <v>14601</v>
      </c>
      <c r="D386" s="29" t="s">
        <v>14601</v>
      </c>
      <c r="E386" s="21" t="s">
        <v>14600</v>
      </c>
      <c r="F386" s="45"/>
      <c r="G386" s="21"/>
      <c r="H386" s="21"/>
      <c r="I386" s="7" t="s">
        <v>34</v>
      </c>
      <c r="J386" s="21"/>
      <c r="K386" s="21"/>
      <c r="L386" s="16"/>
      <c r="M386" s="30" t="s">
        <v>34</v>
      </c>
      <c r="O386" s="29" t="s">
        <v>34</v>
      </c>
      <c r="R386" s="29" t="s">
        <v>34</v>
      </c>
      <c r="S386" s="29" t="s">
        <v>34</v>
      </c>
      <c r="T386" s="58">
        <v>2</v>
      </c>
      <c r="U386" s="90">
        <v>3</v>
      </c>
      <c r="V386" s="61" t="s">
        <v>14602</v>
      </c>
      <c r="W386" s="88">
        <v>6</v>
      </c>
    </row>
    <row r="387" spans="1:23" ht="39" x14ac:dyDescent="0.35">
      <c r="A387" s="33">
        <v>386</v>
      </c>
      <c r="B387" s="21" t="s">
        <v>14603</v>
      </c>
      <c r="C387" s="29" t="s">
        <v>14604</v>
      </c>
      <c r="D387" s="29" t="s">
        <v>14604</v>
      </c>
      <c r="E387" s="21" t="s">
        <v>14603</v>
      </c>
      <c r="F387" s="45"/>
      <c r="G387" s="21"/>
      <c r="H387" s="21"/>
      <c r="I387" s="7" t="s">
        <v>34</v>
      </c>
      <c r="J387" s="21"/>
      <c r="K387" s="21"/>
      <c r="L387" s="16"/>
      <c r="M387" s="30" t="s">
        <v>34</v>
      </c>
      <c r="O387" s="29" t="s">
        <v>34</v>
      </c>
      <c r="R387" s="29" t="s">
        <v>34</v>
      </c>
      <c r="S387" s="29" t="s">
        <v>34</v>
      </c>
      <c r="T387" s="58">
        <v>2</v>
      </c>
      <c r="U387" s="90">
        <v>3</v>
      </c>
      <c r="V387" s="61" t="s">
        <v>14605</v>
      </c>
      <c r="W387" s="88">
        <v>6</v>
      </c>
    </row>
    <row r="388" spans="1:23" ht="65" x14ac:dyDescent="0.35">
      <c r="A388" s="33">
        <v>387</v>
      </c>
      <c r="B388" s="21" t="s">
        <v>14606</v>
      </c>
      <c r="C388" s="29" t="s">
        <v>14607</v>
      </c>
      <c r="D388" s="29" t="s">
        <v>14607</v>
      </c>
      <c r="E388" s="21" t="s">
        <v>14606</v>
      </c>
      <c r="F388" s="45"/>
      <c r="G388" s="21"/>
      <c r="H388" s="21"/>
      <c r="I388" s="7" t="s">
        <v>34</v>
      </c>
      <c r="J388" s="21"/>
      <c r="K388" s="21"/>
      <c r="L388" s="16"/>
      <c r="M388" s="30" t="s">
        <v>34</v>
      </c>
      <c r="O388" s="29" t="s">
        <v>34</v>
      </c>
      <c r="R388" s="29" t="s">
        <v>34</v>
      </c>
      <c r="S388" s="29" t="s">
        <v>34</v>
      </c>
      <c r="T388" s="29">
        <v>2</v>
      </c>
      <c r="U388" s="90">
        <v>3</v>
      </c>
      <c r="V388" s="61" t="s">
        <v>14608</v>
      </c>
      <c r="W388" s="88">
        <v>6</v>
      </c>
    </row>
    <row r="389" spans="1:23" ht="78" x14ac:dyDescent="0.35">
      <c r="A389" s="33">
        <v>388</v>
      </c>
      <c r="B389" s="21" t="s">
        <v>14609</v>
      </c>
      <c r="C389" s="29" t="s">
        <v>14610</v>
      </c>
      <c r="D389" s="29" t="s">
        <v>14610</v>
      </c>
      <c r="E389" s="21" t="s">
        <v>14609</v>
      </c>
      <c r="F389" s="45"/>
      <c r="G389" s="21"/>
      <c r="H389" s="21"/>
      <c r="I389" s="7" t="s">
        <v>34</v>
      </c>
      <c r="J389" s="21"/>
      <c r="K389" s="21"/>
      <c r="L389" s="16"/>
      <c r="M389" s="30" t="s">
        <v>34</v>
      </c>
      <c r="O389" s="29" t="s">
        <v>34</v>
      </c>
      <c r="R389" s="29" t="s">
        <v>34</v>
      </c>
      <c r="U389" s="32"/>
      <c r="V389" s="88"/>
      <c r="W389" s="88"/>
    </row>
    <row r="390" spans="1:23" ht="52" x14ac:dyDescent="0.35">
      <c r="A390" s="33">
        <v>389</v>
      </c>
      <c r="B390" s="21" t="s">
        <v>14611</v>
      </c>
      <c r="C390" s="29" t="s">
        <v>14612</v>
      </c>
      <c r="D390" s="29" t="s">
        <v>14612</v>
      </c>
      <c r="E390" s="21" t="s">
        <v>14611</v>
      </c>
      <c r="F390" s="45"/>
      <c r="G390" s="21"/>
      <c r="H390" s="21"/>
      <c r="I390" s="7" t="s">
        <v>34</v>
      </c>
      <c r="J390" s="21"/>
      <c r="K390" s="21"/>
      <c r="L390" s="16"/>
      <c r="M390" s="30" t="s">
        <v>34</v>
      </c>
      <c r="O390" s="29" t="s">
        <v>34</v>
      </c>
      <c r="R390" s="29" t="s">
        <v>34</v>
      </c>
      <c r="U390" s="32"/>
      <c r="V390" s="61" t="s">
        <v>14613</v>
      </c>
      <c r="W390" s="88">
        <v>6</v>
      </c>
    </row>
    <row r="391" spans="1:23" ht="26" x14ac:dyDescent="0.35">
      <c r="A391" s="33">
        <v>390</v>
      </c>
      <c r="B391" s="21" t="s">
        <v>14614</v>
      </c>
      <c r="C391" s="29" t="s">
        <v>14615</v>
      </c>
      <c r="D391" s="29" t="s">
        <v>14615</v>
      </c>
      <c r="E391" s="21" t="s">
        <v>14614</v>
      </c>
      <c r="F391" s="45"/>
      <c r="G391" s="21"/>
      <c r="H391" s="21"/>
      <c r="I391" s="7" t="s">
        <v>34</v>
      </c>
      <c r="J391" s="21"/>
      <c r="K391" s="21"/>
      <c r="L391" s="16"/>
      <c r="M391" s="30" t="s">
        <v>34</v>
      </c>
      <c r="O391" s="29" t="s">
        <v>34</v>
      </c>
      <c r="R391" s="29" t="s">
        <v>34</v>
      </c>
      <c r="S391" s="29" t="s">
        <v>34</v>
      </c>
      <c r="T391" s="58">
        <v>2</v>
      </c>
      <c r="U391" s="90">
        <v>3</v>
      </c>
      <c r="V391" s="61" t="s">
        <v>14616</v>
      </c>
      <c r="W391" s="88">
        <v>6</v>
      </c>
    </row>
    <row r="392" spans="1:23" x14ac:dyDescent="0.35">
      <c r="A392" s="33">
        <v>391</v>
      </c>
      <c r="B392" s="18" t="s">
        <v>88</v>
      </c>
      <c r="C392" s="35" t="s">
        <v>14617</v>
      </c>
      <c r="D392" s="35" t="s">
        <v>14617</v>
      </c>
      <c r="E392" s="18" t="s">
        <v>88</v>
      </c>
      <c r="F392" s="46"/>
      <c r="G392" s="18"/>
      <c r="H392" s="18"/>
      <c r="I392" s="7"/>
      <c r="J392" s="18"/>
      <c r="K392" s="18"/>
      <c r="L392" s="20"/>
      <c r="M392" s="32"/>
      <c r="U392" s="32"/>
      <c r="V392" s="88"/>
      <c r="W392" s="88"/>
    </row>
    <row r="393" spans="1:23" x14ac:dyDescent="0.35">
      <c r="A393" s="33">
        <v>392</v>
      </c>
      <c r="B393" s="9" t="s">
        <v>14618</v>
      </c>
      <c r="C393" s="37" t="s">
        <v>14619</v>
      </c>
      <c r="D393" s="37" t="s">
        <v>14619</v>
      </c>
      <c r="E393" s="9" t="s">
        <v>14618</v>
      </c>
      <c r="F393" s="47"/>
      <c r="G393" s="9"/>
      <c r="H393" s="9"/>
      <c r="I393" s="7"/>
      <c r="J393" s="9"/>
      <c r="K393" s="9"/>
      <c r="L393" s="15"/>
      <c r="M393" s="32"/>
      <c r="U393" s="32"/>
      <c r="V393" s="88"/>
      <c r="W393" s="88"/>
    </row>
    <row r="394" spans="1:23" x14ac:dyDescent="0.35">
      <c r="A394" s="33">
        <v>393</v>
      </c>
      <c r="B394" s="18" t="s">
        <v>14620</v>
      </c>
      <c r="C394" s="35" t="s">
        <v>14621</v>
      </c>
      <c r="D394" s="35" t="s">
        <v>14621</v>
      </c>
      <c r="E394" s="18" t="s">
        <v>14620</v>
      </c>
      <c r="F394" s="46"/>
      <c r="G394" s="18"/>
      <c r="H394" s="18"/>
      <c r="I394" s="7"/>
      <c r="J394" s="18"/>
      <c r="K394" s="18"/>
      <c r="L394" s="20"/>
      <c r="M394" s="32"/>
      <c r="U394" s="32"/>
      <c r="V394" s="88"/>
      <c r="W394" s="88"/>
    </row>
    <row r="395" spans="1:23" ht="52" x14ac:dyDescent="0.35">
      <c r="A395" s="33">
        <v>394</v>
      </c>
      <c r="B395" s="21" t="s">
        <v>14622</v>
      </c>
      <c r="C395" s="29" t="s">
        <v>14623</v>
      </c>
      <c r="D395" s="29" t="s">
        <v>14623</v>
      </c>
      <c r="E395" s="21" t="s">
        <v>14622</v>
      </c>
      <c r="F395" s="45"/>
      <c r="G395" s="21"/>
      <c r="H395" s="21"/>
      <c r="I395" s="7" t="s">
        <v>34</v>
      </c>
      <c r="J395" s="21"/>
      <c r="K395" s="21"/>
      <c r="L395" s="16"/>
      <c r="M395" s="30" t="s">
        <v>34</v>
      </c>
      <c r="O395" s="29" t="s">
        <v>34</v>
      </c>
      <c r="R395" s="29" t="s">
        <v>34</v>
      </c>
      <c r="S395" s="29" t="s">
        <v>34</v>
      </c>
      <c r="T395" s="58">
        <v>2</v>
      </c>
      <c r="U395" s="90">
        <v>3</v>
      </c>
      <c r="V395" s="61" t="s">
        <v>14624</v>
      </c>
      <c r="W395" s="88">
        <v>6</v>
      </c>
    </row>
    <row r="396" spans="1:23" ht="130" x14ac:dyDescent="0.35">
      <c r="A396" s="33">
        <v>395</v>
      </c>
      <c r="B396" s="21" t="s">
        <v>14625</v>
      </c>
      <c r="C396" s="29" t="s">
        <v>14626</v>
      </c>
      <c r="D396" s="29" t="s">
        <v>14626</v>
      </c>
      <c r="E396" s="21" t="s">
        <v>14625</v>
      </c>
      <c r="F396" s="45"/>
      <c r="G396" s="21"/>
      <c r="H396" s="21"/>
      <c r="I396" s="7" t="s">
        <v>34</v>
      </c>
      <c r="J396" s="21"/>
      <c r="K396" s="21"/>
      <c r="L396" s="16"/>
      <c r="M396" s="30" t="s">
        <v>34</v>
      </c>
      <c r="O396" s="29" t="s">
        <v>34</v>
      </c>
      <c r="R396" s="29" t="s">
        <v>34</v>
      </c>
      <c r="S396" s="29" t="s">
        <v>34</v>
      </c>
      <c r="T396" s="58">
        <v>2</v>
      </c>
      <c r="U396" s="90">
        <v>3</v>
      </c>
      <c r="V396" s="61" t="s">
        <v>14754</v>
      </c>
      <c r="W396" s="61">
        <v>6</v>
      </c>
    </row>
    <row r="397" spans="1:23" ht="39" x14ac:dyDescent="0.35">
      <c r="A397" s="33">
        <v>396</v>
      </c>
      <c r="B397" s="21" t="s">
        <v>14627</v>
      </c>
      <c r="C397" s="29" t="s">
        <v>14628</v>
      </c>
      <c r="D397" s="29" t="s">
        <v>14628</v>
      </c>
      <c r="E397" s="21" t="s">
        <v>14627</v>
      </c>
      <c r="F397" s="45"/>
      <c r="G397" s="21"/>
      <c r="H397" s="21"/>
      <c r="I397" s="7" t="s">
        <v>34</v>
      </c>
      <c r="J397" s="21"/>
      <c r="K397" s="21"/>
      <c r="L397" s="16"/>
      <c r="M397" s="30" t="s">
        <v>34</v>
      </c>
      <c r="O397" s="29" t="s">
        <v>34</v>
      </c>
      <c r="R397" s="29" t="s">
        <v>34</v>
      </c>
      <c r="S397" s="29" t="s">
        <v>34</v>
      </c>
      <c r="T397" s="58">
        <v>2</v>
      </c>
      <c r="U397" s="90">
        <v>3</v>
      </c>
      <c r="V397" s="61" t="s">
        <v>14629</v>
      </c>
      <c r="W397" s="88">
        <v>6</v>
      </c>
    </row>
    <row r="398" spans="1:23" ht="65" x14ac:dyDescent="0.35">
      <c r="A398" s="33">
        <v>397</v>
      </c>
      <c r="B398" s="21" t="s">
        <v>14630</v>
      </c>
      <c r="C398" s="29" t="s">
        <v>14631</v>
      </c>
      <c r="D398" s="29" t="s">
        <v>14631</v>
      </c>
      <c r="E398" s="21" t="s">
        <v>14630</v>
      </c>
      <c r="F398" s="45"/>
      <c r="G398" s="21"/>
      <c r="H398" s="21"/>
      <c r="I398" s="7" t="s">
        <v>34</v>
      </c>
      <c r="J398" s="21"/>
      <c r="K398" s="21"/>
      <c r="L398" s="16"/>
      <c r="M398" s="30" t="s">
        <v>34</v>
      </c>
      <c r="O398" s="29" t="s">
        <v>34</v>
      </c>
      <c r="R398" s="29" t="s">
        <v>34</v>
      </c>
      <c r="S398" s="29" t="s">
        <v>34</v>
      </c>
      <c r="T398" s="58">
        <v>2</v>
      </c>
      <c r="U398" s="90">
        <v>3</v>
      </c>
      <c r="V398" s="61" t="s">
        <v>14632</v>
      </c>
      <c r="W398" s="88">
        <v>6</v>
      </c>
    </row>
    <row r="399" spans="1:23" ht="78" x14ac:dyDescent="0.35">
      <c r="A399" s="33">
        <v>398</v>
      </c>
      <c r="B399" s="21" t="s">
        <v>14633</v>
      </c>
      <c r="C399" s="29" t="s">
        <v>14634</v>
      </c>
      <c r="D399" s="29" t="s">
        <v>14634</v>
      </c>
      <c r="E399" s="21" t="s">
        <v>14633</v>
      </c>
      <c r="F399" s="45"/>
      <c r="G399" s="21"/>
      <c r="H399" s="21"/>
      <c r="I399" s="7" t="s">
        <v>34</v>
      </c>
      <c r="J399" s="21"/>
      <c r="K399" s="21"/>
      <c r="L399" s="16"/>
      <c r="M399" s="30" t="s">
        <v>34</v>
      </c>
      <c r="O399" s="29" t="s">
        <v>34</v>
      </c>
      <c r="R399" s="29" t="s">
        <v>34</v>
      </c>
      <c r="U399" s="32"/>
      <c r="V399" s="61" t="s">
        <v>14635</v>
      </c>
      <c r="W399" s="88">
        <v>6</v>
      </c>
    </row>
    <row r="400" spans="1:23" x14ac:dyDescent="0.35">
      <c r="A400" s="33">
        <v>399</v>
      </c>
      <c r="B400" s="18" t="s">
        <v>14636</v>
      </c>
      <c r="C400" s="35" t="s">
        <v>14637</v>
      </c>
      <c r="D400" s="35" t="s">
        <v>14637</v>
      </c>
      <c r="E400" s="18" t="s">
        <v>14636</v>
      </c>
      <c r="F400" s="46"/>
      <c r="G400" s="18"/>
      <c r="H400" s="18"/>
      <c r="I400" s="7"/>
      <c r="J400" s="18"/>
      <c r="K400" s="18"/>
      <c r="L400" s="20"/>
      <c r="M400" s="32"/>
      <c r="U400" s="32"/>
      <c r="V400" s="88"/>
      <c r="W400" s="88"/>
    </row>
    <row r="401" spans="1:23" ht="39" x14ac:dyDescent="0.35">
      <c r="A401" s="33">
        <v>400</v>
      </c>
      <c r="B401" s="21" t="s">
        <v>14638</v>
      </c>
      <c r="C401" s="29" t="s">
        <v>14639</v>
      </c>
      <c r="D401" s="29" t="s">
        <v>14639</v>
      </c>
      <c r="E401" s="21" t="s">
        <v>14638</v>
      </c>
      <c r="F401" s="45"/>
      <c r="G401" s="21"/>
      <c r="H401" s="21"/>
      <c r="I401" s="7" t="s">
        <v>34</v>
      </c>
      <c r="J401" s="21"/>
      <c r="K401" s="21"/>
      <c r="L401" s="16"/>
      <c r="M401" s="30" t="s">
        <v>34</v>
      </c>
      <c r="O401" s="29" t="s">
        <v>34</v>
      </c>
      <c r="R401" s="29" t="s">
        <v>34</v>
      </c>
      <c r="S401" s="29" t="s">
        <v>34</v>
      </c>
      <c r="T401" s="58">
        <v>2</v>
      </c>
      <c r="U401" s="90">
        <v>3</v>
      </c>
      <c r="V401" s="61" t="s">
        <v>14640</v>
      </c>
      <c r="W401" s="88">
        <v>5</v>
      </c>
    </row>
    <row r="402" spans="1:23" ht="39" x14ac:dyDescent="0.35">
      <c r="A402" s="33">
        <v>401</v>
      </c>
      <c r="B402" s="21" t="s">
        <v>14641</v>
      </c>
      <c r="C402" s="29" t="s">
        <v>14642</v>
      </c>
      <c r="D402" s="29" t="s">
        <v>14642</v>
      </c>
      <c r="E402" s="21" t="s">
        <v>14641</v>
      </c>
      <c r="F402" s="45"/>
      <c r="G402" s="21"/>
      <c r="H402" s="21"/>
      <c r="I402" s="7" t="s">
        <v>34</v>
      </c>
      <c r="J402" s="21"/>
      <c r="K402" s="21"/>
      <c r="L402" s="16"/>
      <c r="M402" s="30" t="s">
        <v>34</v>
      </c>
      <c r="O402" s="29" t="s">
        <v>34</v>
      </c>
      <c r="R402" s="29" t="s">
        <v>34</v>
      </c>
      <c r="S402" s="29" t="s">
        <v>34</v>
      </c>
      <c r="T402" s="58">
        <v>2</v>
      </c>
      <c r="U402" s="90">
        <v>3</v>
      </c>
      <c r="V402" s="61" t="s">
        <v>14643</v>
      </c>
      <c r="W402" s="88">
        <v>6</v>
      </c>
    </row>
    <row r="403" spans="1:23" ht="39" x14ac:dyDescent="0.35">
      <c r="A403" s="33">
        <v>402</v>
      </c>
      <c r="B403" s="21" t="s">
        <v>14644</v>
      </c>
      <c r="C403" s="29" t="s">
        <v>14645</v>
      </c>
      <c r="D403" s="29" t="s">
        <v>14645</v>
      </c>
      <c r="E403" s="21" t="s">
        <v>14644</v>
      </c>
      <c r="F403" s="45"/>
      <c r="G403" s="21"/>
      <c r="H403" s="21"/>
      <c r="I403" s="7" t="s">
        <v>34</v>
      </c>
      <c r="J403" s="21"/>
      <c r="K403" s="21"/>
      <c r="L403" s="16"/>
      <c r="M403" s="30" t="s">
        <v>34</v>
      </c>
      <c r="O403" s="29" t="s">
        <v>34</v>
      </c>
      <c r="R403" s="29" t="s">
        <v>34</v>
      </c>
      <c r="U403" s="32"/>
      <c r="V403" s="61"/>
      <c r="W403" s="88"/>
    </row>
    <row r="404" spans="1:23" x14ac:dyDescent="0.35">
      <c r="A404" s="33">
        <v>403</v>
      </c>
      <c r="B404" s="21" t="s">
        <v>14646</v>
      </c>
      <c r="C404" s="29" t="s">
        <v>14647</v>
      </c>
      <c r="D404" s="29" t="s">
        <v>14647</v>
      </c>
      <c r="E404" s="21" t="s">
        <v>14646</v>
      </c>
      <c r="F404" s="45"/>
      <c r="G404" s="21"/>
      <c r="H404" s="21"/>
      <c r="I404" s="7" t="s">
        <v>34</v>
      </c>
      <c r="J404" s="21"/>
      <c r="K404" s="21"/>
      <c r="L404" s="16"/>
      <c r="M404" s="30" t="s">
        <v>34</v>
      </c>
      <c r="O404" s="29" t="s">
        <v>34</v>
      </c>
      <c r="R404" s="29" t="s">
        <v>34</v>
      </c>
      <c r="U404" s="32"/>
      <c r="V404" s="88"/>
      <c r="W404" s="88"/>
    </row>
    <row r="405" spans="1:23" ht="39" x14ac:dyDescent="0.35">
      <c r="A405" s="33">
        <v>404</v>
      </c>
      <c r="B405" s="21" t="s">
        <v>14648</v>
      </c>
      <c r="C405" s="29" t="s">
        <v>14649</v>
      </c>
      <c r="D405" s="29" t="s">
        <v>14649</v>
      </c>
      <c r="E405" s="21" t="s">
        <v>14648</v>
      </c>
      <c r="F405" s="45"/>
      <c r="G405" s="21"/>
      <c r="H405" s="21"/>
      <c r="I405" s="7" t="s">
        <v>34</v>
      </c>
      <c r="J405" s="21"/>
      <c r="K405" s="21"/>
      <c r="L405" s="16"/>
      <c r="M405" s="30" t="s">
        <v>34</v>
      </c>
      <c r="O405" s="29" t="s">
        <v>34</v>
      </c>
      <c r="R405" s="29" t="s">
        <v>34</v>
      </c>
      <c r="U405" s="32"/>
      <c r="V405" s="88"/>
      <c r="W405" s="88"/>
    </row>
    <row r="406" spans="1:23" ht="39" x14ac:dyDescent="0.35">
      <c r="A406" s="33">
        <v>405</v>
      </c>
      <c r="B406" s="21" t="s">
        <v>14650</v>
      </c>
      <c r="C406" s="29" t="s">
        <v>14651</v>
      </c>
      <c r="D406" s="29" t="s">
        <v>14651</v>
      </c>
      <c r="E406" s="21" t="s">
        <v>14650</v>
      </c>
      <c r="F406" s="45"/>
      <c r="G406" s="21"/>
      <c r="H406" s="21"/>
      <c r="I406" s="7" t="s">
        <v>34</v>
      </c>
      <c r="J406" s="21"/>
      <c r="K406" s="21"/>
      <c r="L406" s="16"/>
      <c r="M406" s="30" t="s">
        <v>34</v>
      </c>
      <c r="O406" s="29" t="s">
        <v>34</v>
      </c>
      <c r="R406" s="29" t="s">
        <v>34</v>
      </c>
      <c r="S406" s="29" t="s">
        <v>34</v>
      </c>
      <c r="T406" s="58">
        <v>2</v>
      </c>
      <c r="U406" s="90">
        <v>3</v>
      </c>
      <c r="V406" s="88"/>
      <c r="W406" s="88"/>
    </row>
    <row r="407" spans="1:23" x14ac:dyDescent="0.35">
      <c r="A407" s="33">
        <v>406</v>
      </c>
      <c r="B407" s="18" t="s">
        <v>14652</v>
      </c>
      <c r="C407" s="35" t="s">
        <v>14653</v>
      </c>
      <c r="D407" s="35" t="s">
        <v>14653</v>
      </c>
      <c r="E407" s="18" t="s">
        <v>14652</v>
      </c>
      <c r="F407" s="46"/>
      <c r="G407" s="18"/>
      <c r="H407" s="18"/>
      <c r="I407" s="7"/>
      <c r="J407" s="18"/>
      <c r="K407" s="18"/>
      <c r="L407" s="20"/>
      <c r="M407" s="32"/>
      <c r="U407" s="32"/>
      <c r="V407" s="88"/>
      <c r="W407" s="88"/>
    </row>
    <row r="408" spans="1:23" ht="65" x14ac:dyDescent="0.35">
      <c r="A408" s="33">
        <v>407</v>
      </c>
      <c r="B408" s="21" t="s">
        <v>14654</v>
      </c>
      <c r="C408" s="29" t="s">
        <v>14655</v>
      </c>
      <c r="D408" s="29" t="s">
        <v>14655</v>
      </c>
      <c r="E408" s="21" t="s">
        <v>14654</v>
      </c>
      <c r="F408" s="45"/>
      <c r="G408" s="21"/>
      <c r="H408" s="21"/>
      <c r="I408" s="7" t="s">
        <v>34</v>
      </c>
      <c r="J408" s="21"/>
      <c r="K408" s="21"/>
      <c r="L408" s="16"/>
      <c r="M408" s="30" t="s">
        <v>34</v>
      </c>
      <c r="O408" s="29" t="s">
        <v>34</v>
      </c>
      <c r="R408" s="29" t="s">
        <v>34</v>
      </c>
      <c r="S408" s="29" t="s">
        <v>34</v>
      </c>
      <c r="T408" s="58">
        <v>2</v>
      </c>
      <c r="U408" s="90">
        <v>3</v>
      </c>
      <c r="V408" s="61" t="s">
        <v>14656</v>
      </c>
      <c r="W408" s="88">
        <v>6</v>
      </c>
    </row>
    <row r="409" spans="1:23" x14ac:dyDescent="0.35">
      <c r="A409" s="33">
        <v>408</v>
      </c>
      <c r="B409" s="18" t="s">
        <v>14657</v>
      </c>
      <c r="C409" s="35" t="s">
        <v>14658</v>
      </c>
      <c r="D409" s="35" t="s">
        <v>14658</v>
      </c>
      <c r="E409" s="18" t="s">
        <v>14657</v>
      </c>
      <c r="F409" s="46"/>
      <c r="G409" s="18"/>
      <c r="H409" s="18"/>
      <c r="I409" s="7"/>
      <c r="J409" s="18"/>
      <c r="K409" s="18"/>
      <c r="L409" s="20"/>
      <c r="M409" s="32"/>
      <c r="U409" s="32"/>
      <c r="V409" s="88"/>
      <c r="W409" s="88"/>
    </row>
    <row r="410" spans="1:23" ht="65" x14ac:dyDescent="0.35">
      <c r="A410" s="33">
        <v>409</v>
      </c>
      <c r="B410" s="21" t="s">
        <v>14659</v>
      </c>
      <c r="C410" s="29" t="s">
        <v>14660</v>
      </c>
      <c r="D410" s="29" t="s">
        <v>14660</v>
      </c>
      <c r="E410" s="21" t="s">
        <v>14659</v>
      </c>
      <c r="F410" s="45"/>
      <c r="G410" s="21"/>
      <c r="H410" s="21"/>
      <c r="I410" s="7" t="s">
        <v>34</v>
      </c>
      <c r="J410" s="21"/>
      <c r="K410" s="21"/>
      <c r="L410" s="16"/>
      <c r="M410" s="30" t="s">
        <v>34</v>
      </c>
      <c r="O410" s="29" t="s">
        <v>34</v>
      </c>
      <c r="R410" s="29" t="s">
        <v>34</v>
      </c>
      <c r="S410" s="29" t="s">
        <v>34</v>
      </c>
      <c r="T410" s="58">
        <v>2</v>
      </c>
      <c r="U410" s="90">
        <v>3</v>
      </c>
      <c r="V410" s="61" t="s">
        <v>14661</v>
      </c>
      <c r="W410" s="88">
        <v>6</v>
      </c>
    </row>
    <row r="411" spans="1:23" ht="26" x14ac:dyDescent="0.35">
      <c r="A411" s="33">
        <v>410</v>
      </c>
      <c r="B411" s="9" t="s">
        <v>14662</v>
      </c>
      <c r="C411" s="37" t="s">
        <v>14663</v>
      </c>
      <c r="D411" s="37" t="s">
        <v>14663</v>
      </c>
      <c r="E411" s="9" t="s">
        <v>14662</v>
      </c>
      <c r="F411" s="47"/>
      <c r="G411" s="9"/>
      <c r="H411" s="9"/>
      <c r="I411" s="7"/>
      <c r="J411" s="9"/>
      <c r="K411" s="9"/>
      <c r="L411" s="15"/>
      <c r="M411" s="32"/>
      <c r="U411" s="32"/>
      <c r="V411" s="88"/>
      <c r="W411" s="88"/>
    </row>
    <row r="412" spans="1:23" x14ac:dyDescent="0.35">
      <c r="A412" s="33">
        <v>411</v>
      </c>
      <c r="B412" s="18" t="s">
        <v>14664</v>
      </c>
      <c r="C412" s="35" t="s">
        <v>14665</v>
      </c>
      <c r="D412" s="35" t="s">
        <v>14665</v>
      </c>
      <c r="E412" s="18" t="s">
        <v>14664</v>
      </c>
      <c r="F412" s="46"/>
      <c r="G412" s="18"/>
      <c r="H412" s="18"/>
      <c r="I412" s="7"/>
      <c r="J412" s="18"/>
      <c r="K412" s="18"/>
      <c r="L412" s="20"/>
      <c r="M412" s="32"/>
      <c r="U412" s="32"/>
      <c r="V412" s="88"/>
      <c r="W412" s="88"/>
    </row>
    <row r="413" spans="1:23" ht="78" x14ac:dyDescent="0.35">
      <c r="A413" s="33">
        <v>412</v>
      </c>
      <c r="B413" s="21" t="s">
        <v>14666</v>
      </c>
      <c r="C413" s="29" t="s">
        <v>14667</v>
      </c>
      <c r="D413" s="29" t="s">
        <v>14667</v>
      </c>
      <c r="E413" s="21" t="s">
        <v>14666</v>
      </c>
      <c r="F413" s="45"/>
      <c r="G413" s="21"/>
      <c r="H413" s="21"/>
      <c r="I413" s="7" t="s">
        <v>34</v>
      </c>
      <c r="J413" s="21"/>
      <c r="K413" s="21"/>
      <c r="L413" s="16"/>
      <c r="M413" s="30" t="s">
        <v>34</v>
      </c>
      <c r="O413" s="29" t="s">
        <v>34</v>
      </c>
      <c r="R413" s="29" t="s">
        <v>34</v>
      </c>
      <c r="U413" s="32"/>
      <c r="V413" s="61" t="s">
        <v>14668</v>
      </c>
      <c r="W413" s="88">
        <v>6</v>
      </c>
    </row>
    <row r="414" spans="1:23" ht="26" x14ac:dyDescent="0.35">
      <c r="A414" s="33">
        <v>413</v>
      </c>
      <c r="B414" s="21" t="s">
        <v>14669</v>
      </c>
      <c r="C414" s="29" t="s">
        <v>14670</v>
      </c>
      <c r="D414" s="29" t="s">
        <v>14670</v>
      </c>
      <c r="E414" s="21" t="s">
        <v>14669</v>
      </c>
      <c r="F414" s="45"/>
      <c r="G414" s="21"/>
      <c r="H414" s="21"/>
      <c r="I414" s="7" t="s">
        <v>34</v>
      </c>
      <c r="J414" s="21"/>
      <c r="K414" s="21"/>
      <c r="L414" s="16"/>
      <c r="M414" s="30" t="s">
        <v>34</v>
      </c>
      <c r="O414" s="29" t="s">
        <v>34</v>
      </c>
      <c r="R414" s="29" t="s">
        <v>34</v>
      </c>
      <c r="U414" s="32"/>
      <c r="V414" s="61" t="s">
        <v>14671</v>
      </c>
      <c r="W414" s="88">
        <v>6</v>
      </c>
    </row>
    <row r="415" spans="1:23" x14ac:dyDescent="0.35">
      <c r="A415" s="33">
        <v>414</v>
      </c>
      <c r="B415" s="18" t="s">
        <v>14672</v>
      </c>
      <c r="C415" s="35" t="s">
        <v>14673</v>
      </c>
      <c r="D415" s="35" t="s">
        <v>14673</v>
      </c>
      <c r="E415" s="18" t="s">
        <v>14672</v>
      </c>
      <c r="F415" s="46"/>
      <c r="G415" s="18"/>
      <c r="H415" s="18"/>
      <c r="I415" s="7"/>
      <c r="J415" s="18"/>
      <c r="K415" s="18"/>
      <c r="L415" s="20"/>
      <c r="M415" s="32"/>
      <c r="U415" s="32"/>
      <c r="V415" s="88"/>
      <c r="W415" s="88"/>
    </row>
    <row r="416" spans="1:23" ht="26" x14ac:dyDescent="0.35">
      <c r="A416" s="33">
        <v>415</v>
      </c>
      <c r="B416" s="21" t="s">
        <v>14674</v>
      </c>
      <c r="C416" s="29" t="s">
        <v>14675</v>
      </c>
      <c r="D416" s="29" t="s">
        <v>14675</v>
      </c>
      <c r="E416" s="21" t="s">
        <v>14674</v>
      </c>
      <c r="F416" s="45"/>
      <c r="G416" s="21"/>
      <c r="H416" s="21"/>
      <c r="I416" s="7" t="s">
        <v>34</v>
      </c>
      <c r="J416" s="21"/>
      <c r="K416" s="21"/>
      <c r="L416" s="16"/>
      <c r="M416" s="30" t="s">
        <v>34</v>
      </c>
      <c r="O416" s="29" t="s">
        <v>34</v>
      </c>
      <c r="R416" s="29" t="s">
        <v>34</v>
      </c>
      <c r="S416" s="29" t="s">
        <v>34</v>
      </c>
      <c r="T416" s="58">
        <v>2</v>
      </c>
      <c r="U416" s="90">
        <v>3</v>
      </c>
      <c r="V416" s="61" t="s">
        <v>14676</v>
      </c>
      <c r="W416" s="88">
        <v>6</v>
      </c>
    </row>
    <row r="417" spans="1:23" x14ac:dyDescent="0.35">
      <c r="A417" s="33">
        <v>416</v>
      </c>
      <c r="B417" s="18" t="s">
        <v>14677</v>
      </c>
      <c r="C417" s="35" t="s">
        <v>14678</v>
      </c>
      <c r="D417" s="35" t="s">
        <v>14678</v>
      </c>
      <c r="E417" s="18" t="s">
        <v>14677</v>
      </c>
      <c r="F417" s="46"/>
      <c r="G417" s="18"/>
      <c r="H417" s="18"/>
      <c r="I417" s="7"/>
      <c r="J417" s="18"/>
      <c r="K417" s="18"/>
      <c r="L417" s="20"/>
      <c r="M417" s="32"/>
      <c r="U417" s="32"/>
      <c r="V417" s="88"/>
      <c r="W417" s="88"/>
    </row>
    <row r="418" spans="1:23" ht="78" x14ac:dyDescent="0.35">
      <c r="A418" s="33">
        <v>417</v>
      </c>
      <c r="B418" s="21" t="s">
        <v>14679</v>
      </c>
      <c r="C418" s="29" t="s">
        <v>14680</v>
      </c>
      <c r="D418" s="29" t="s">
        <v>14680</v>
      </c>
      <c r="E418" s="21" t="s">
        <v>14679</v>
      </c>
      <c r="F418" s="45"/>
      <c r="G418" s="21"/>
      <c r="H418" s="21"/>
      <c r="I418" s="7" t="s">
        <v>34</v>
      </c>
      <c r="J418" s="21"/>
      <c r="K418" s="21"/>
      <c r="L418" s="16"/>
      <c r="M418" s="30" t="s">
        <v>34</v>
      </c>
      <c r="O418" s="29" t="s">
        <v>34</v>
      </c>
      <c r="R418" s="29" t="s">
        <v>34</v>
      </c>
      <c r="S418" s="29" t="s">
        <v>34</v>
      </c>
      <c r="T418" s="58">
        <v>2</v>
      </c>
      <c r="U418" s="90">
        <v>3</v>
      </c>
      <c r="V418" s="61" t="s">
        <v>14681</v>
      </c>
      <c r="W418" s="88">
        <v>6</v>
      </c>
    </row>
    <row r="419" spans="1:23" ht="65" x14ac:dyDescent="0.35">
      <c r="A419" s="33">
        <v>418</v>
      </c>
      <c r="B419" s="21" t="s">
        <v>14682</v>
      </c>
      <c r="C419" s="29" t="s">
        <v>14683</v>
      </c>
      <c r="D419" s="29" t="s">
        <v>14683</v>
      </c>
      <c r="E419" s="21" t="s">
        <v>14682</v>
      </c>
      <c r="F419" s="45"/>
      <c r="G419" s="21"/>
      <c r="H419" s="21"/>
      <c r="I419" s="7" t="s">
        <v>34</v>
      </c>
      <c r="J419" s="21"/>
      <c r="K419" s="21"/>
      <c r="L419" s="16"/>
      <c r="M419" s="30" t="s">
        <v>34</v>
      </c>
      <c r="O419" s="29" t="s">
        <v>34</v>
      </c>
      <c r="R419" s="29" t="s">
        <v>34</v>
      </c>
      <c r="S419" s="29" t="s">
        <v>34</v>
      </c>
      <c r="T419" s="58">
        <v>2</v>
      </c>
      <c r="U419" s="90">
        <v>3</v>
      </c>
      <c r="V419" s="61" t="s">
        <v>14684</v>
      </c>
      <c r="W419" s="88">
        <v>6</v>
      </c>
    </row>
    <row r="420" spans="1:23" ht="78" x14ac:dyDescent="0.35">
      <c r="A420" s="33">
        <v>419</v>
      </c>
      <c r="B420" s="21" t="s">
        <v>14685</v>
      </c>
      <c r="C420" s="29" t="s">
        <v>14686</v>
      </c>
      <c r="D420" s="29" t="s">
        <v>14686</v>
      </c>
      <c r="E420" s="21" t="s">
        <v>14685</v>
      </c>
      <c r="F420" s="45"/>
      <c r="G420" s="21"/>
      <c r="H420" s="21"/>
      <c r="I420" s="7" t="s">
        <v>34</v>
      </c>
      <c r="J420" s="21"/>
      <c r="K420" s="21"/>
      <c r="L420" s="16"/>
      <c r="M420" s="30" t="s">
        <v>34</v>
      </c>
      <c r="O420" s="29" t="s">
        <v>34</v>
      </c>
      <c r="R420" s="29" t="s">
        <v>34</v>
      </c>
      <c r="S420" s="29" t="s">
        <v>34</v>
      </c>
      <c r="T420" s="58">
        <v>2</v>
      </c>
      <c r="U420" s="90">
        <v>3</v>
      </c>
      <c r="V420" s="61" t="s">
        <v>14687</v>
      </c>
      <c r="W420" s="88">
        <v>6</v>
      </c>
    </row>
    <row r="421" spans="1:23" x14ac:dyDescent="0.35">
      <c r="A421" s="33">
        <v>420</v>
      </c>
      <c r="B421" s="18" t="s">
        <v>88</v>
      </c>
      <c r="C421" s="35" t="s">
        <v>14688</v>
      </c>
      <c r="D421" s="35" t="s">
        <v>14688</v>
      </c>
      <c r="E421" s="18" t="s">
        <v>88</v>
      </c>
      <c r="F421" s="46"/>
      <c r="G421" s="18"/>
      <c r="H421" s="18"/>
      <c r="I421" s="7"/>
      <c r="J421" s="18"/>
      <c r="K421" s="18"/>
      <c r="L421" s="20"/>
      <c r="M421" s="32"/>
      <c r="U421" s="32"/>
      <c r="V421" s="88"/>
      <c r="W421" s="88"/>
    </row>
    <row r="422" spans="1:23" ht="26" x14ac:dyDescent="0.35">
      <c r="A422" s="33">
        <v>421</v>
      </c>
      <c r="B422" s="18" t="s">
        <v>14689</v>
      </c>
      <c r="C422" s="35" t="s">
        <v>14690</v>
      </c>
      <c r="D422" s="35" t="s">
        <v>14690</v>
      </c>
      <c r="E422" s="18" t="s">
        <v>14689</v>
      </c>
      <c r="F422" s="46"/>
      <c r="G422" s="18"/>
      <c r="H422" s="18"/>
      <c r="I422" s="7"/>
      <c r="J422" s="18"/>
      <c r="K422" s="18"/>
      <c r="L422" s="20"/>
      <c r="M422" s="32"/>
      <c r="U422" s="32"/>
      <c r="V422" s="88"/>
      <c r="W422" s="88"/>
    </row>
    <row r="423" spans="1:23" ht="52" x14ac:dyDescent="0.35">
      <c r="A423" s="33">
        <v>422</v>
      </c>
      <c r="B423" s="21" t="s">
        <v>14691</v>
      </c>
      <c r="C423" s="29" t="s">
        <v>14692</v>
      </c>
      <c r="D423" s="29" t="s">
        <v>14692</v>
      </c>
      <c r="E423" s="21" t="s">
        <v>14691</v>
      </c>
      <c r="F423" s="45"/>
      <c r="G423" s="21"/>
      <c r="H423" s="21"/>
      <c r="I423" s="7" t="s">
        <v>34</v>
      </c>
      <c r="J423" s="21"/>
      <c r="K423" s="21"/>
      <c r="L423" s="16"/>
      <c r="M423" s="30" t="s">
        <v>34</v>
      </c>
      <c r="O423" s="29" t="s">
        <v>34</v>
      </c>
      <c r="R423" s="29" t="s">
        <v>34</v>
      </c>
      <c r="S423" s="29" t="s">
        <v>34</v>
      </c>
      <c r="T423" s="29">
        <v>2</v>
      </c>
      <c r="U423" s="32"/>
      <c r="V423" s="61" t="s">
        <v>14693</v>
      </c>
      <c r="W423" s="88">
        <v>6</v>
      </c>
    </row>
    <row r="424" spans="1:23" ht="39" x14ac:dyDescent="0.35">
      <c r="A424" s="33">
        <v>423</v>
      </c>
      <c r="B424" s="21" t="s">
        <v>14694</v>
      </c>
      <c r="C424" s="29" t="s">
        <v>14695</v>
      </c>
      <c r="D424" s="29" t="s">
        <v>14695</v>
      </c>
      <c r="E424" s="21" t="s">
        <v>14694</v>
      </c>
      <c r="F424" s="45"/>
      <c r="G424" s="21"/>
      <c r="H424" s="21"/>
      <c r="I424" s="7" t="s">
        <v>34</v>
      </c>
      <c r="J424" s="21"/>
      <c r="K424" s="21"/>
      <c r="L424" s="16"/>
      <c r="M424" s="30" t="s">
        <v>34</v>
      </c>
      <c r="O424" s="29" t="s">
        <v>34</v>
      </c>
      <c r="R424" s="29" t="s">
        <v>34</v>
      </c>
      <c r="S424" s="29" t="s">
        <v>34</v>
      </c>
      <c r="T424" s="29">
        <v>2</v>
      </c>
      <c r="U424" s="32"/>
      <c r="V424" s="61" t="s">
        <v>14696</v>
      </c>
      <c r="W424" s="88">
        <v>6</v>
      </c>
    </row>
    <row r="425" spans="1:23" ht="65" x14ac:dyDescent="0.35">
      <c r="A425" s="33">
        <v>424</v>
      </c>
      <c r="B425" s="21" t="s">
        <v>14697</v>
      </c>
      <c r="C425" s="29" t="s">
        <v>14698</v>
      </c>
      <c r="D425" s="29" t="s">
        <v>14698</v>
      </c>
      <c r="E425" s="21" t="s">
        <v>14697</v>
      </c>
      <c r="F425" s="45"/>
      <c r="G425" s="21"/>
      <c r="H425" s="21"/>
      <c r="I425" s="7" t="s">
        <v>34</v>
      </c>
      <c r="J425" s="21"/>
      <c r="K425" s="21"/>
      <c r="L425" s="16"/>
      <c r="M425" s="30" t="s">
        <v>34</v>
      </c>
      <c r="O425" s="29" t="s">
        <v>34</v>
      </c>
      <c r="R425" s="29" t="s">
        <v>34</v>
      </c>
      <c r="S425" s="29" t="s">
        <v>34</v>
      </c>
      <c r="T425" s="29">
        <v>2</v>
      </c>
      <c r="U425" s="32"/>
      <c r="V425" s="61" t="s">
        <v>14699</v>
      </c>
      <c r="W425" s="88">
        <v>6</v>
      </c>
    </row>
    <row r="426" spans="1:23" ht="39" x14ac:dyDescent="0.35">
      <c r="A426" s="33">
        <v>425</v>
      </c>
      <c r="B426" s="21" t="s">
        <v>14700</v>
      </c>
      <c r="C426" s="29" t="s">
        <v>14701</v>
      </c>
      <c r="D426" s="29" t="s">
        <v>14701</v>
      </c>
      <c r="E426" s="21" t="s">
        <v>14700</v>
      </c>
      <c r="F426" s="45"/>
      <c r="G426" s="21"/>
      <c r="H426" s="21"/>
      <c r="I426" s="7" t="s">
        <v>34</v>
      </c>
      <c r="J426" s="21"/>
      <c r="K426" s="21"/>
      <c r="L426" s="16"/>
      <c r="M426" s="30" t="s">
        <v>34</v>
      </c>
      <c r="O426" s="29" t="s">
        <v>34</v>
      </c>
      <c r="R426" s="29" t="s">
        <v>34</v>
      </c>
      <c r="S426" s="29" t="s">
        <v>34</v>
      </c>
      <c r="T426" s="29">
        <v>2</v>
      </c>
      <c r="U426" s="32"/>
      <c r="V426" s="88"/>
      <c r="W426" s="88"/>
    </row>
    <row r="427" spans="1:23" ht="65" x14ac:dyDescent="0.35">
      <c r="A427" s="33">
        <v>426</v>
      </c>
      <c r="B427" s="21" t="s">
        <v>14702</v>
      </c>
      <c r="C427" s="29" t="s">
        <v>14703</v>
      </c>
      <c r="D427" s="29" t="s">
        <v>14703</v>
      </c>
      <c r="E427" s="21" t="s">
        <v>14702</v>
      </c>
      <c r="F427" s="45"/>
      <c r="G427" s="21"/>
      <c r="H427" s="21"/>
      <c r="I427" s="7" t="s">
        <v>34</v>
      </c>
      <c r="J427" s="21"/>
      <c r="K427" s="21"/>
      <c r="L427" s="16"/>
      <c r="M427" s="30" t="s">
        <v>34</v>
      </c>
      <c r="O427" s="29" t="s">
        <v>34</v>
      </c>
      <c r="R427" s="29" t="s">
        <v>34</v>
      </c>
      <c r="S427" s="29" t="s">
        <v>34</v>
      </c>
      <c r="T427" s="29">
        <v>2</v>
      </c>
      <c r="U427" s="32"/>
      <c r="V427" s="61" t="s">
        <v>14704</v>
      </c>
      <c r="W427" s="88">
        <v>6</v>
      </c>
    </row>
    <row r="428" spans="1:23" ht="39" x14ac:dyDescent="0.35">
      <c r="A428" s="33">
        <v>427</v>
      </c>
      <c r="B428" s="21" t="s">
        <v>14705</v>
      </c>
      <c r="C428" s="29" t="s">
        <v>14706</v>
      </c>
      <c r="D428" s="29" t="s">
        <v>14706</v>
      </c>
      <c r="E428" s="21" t="s">
        <v>14705</v>
      </c>
      <c r="F428" s="45"/>
      <c r="G428" s="21"/>
      <c r="H428" s="21"/>
      <c r="I428" s="7" t="s">
        <v>34</v>
      </c>
      <c r="J428" s="21"/>
      <c r="K428" s="21"/>
      <c r="L428" s="16"/>
      <c r="M428" s="30" t="s">
        <v>34</v>
      </c>
      <c r="O428" s="29" t="s">
        <v>34</v>
      </c>
      <c r="R428" s="29" t="s">
        <v>34</v>
      </c>
      <c r="S428" s="29" t="s">
        <v>34</v>
      </c>
      <c r="T428" s="29">
        <v>2</v>
      </c>
      <c r="U428" s="32"/>
      <c r="V428" s="61" t="s">
        <v>14707</v>
      </c>
      <c r="W428" s="88">
        <v>6</v>
      </c>
    </row>
    <row r="429" spans="1:23" ht="39" x14ac:dyDescent="0.35">
      <c r="A429" s="33">
        <v>428</v>
      </c>
      <c r="B429" s="21" t="s">
        <v>14708</v>
      </c>
      <c r="C429" s="29" t="s">
        <v>14709</v>
      </c>
      <c r="D429" s="29" t="s">
        <v>14709</v>
      </c>
      <c r="E429" s="21" t="s">
        <v>14708</v>
      </c>
      <c r="F429" s="45"/>
      <c r="G429" s="21"/>
      <c r="H429" s="21"/>
      <c r="I429" s="7" t="s">
        <v>34</v>
      </c>
      <c r="J429" s="21"/>
      <c r="K429" s="21"/>
      <c r="L429" s="16"/>
      <c r="M429" s="30" t="s">
        <v>34</v>
      </c>
      <c r="O429" s="29" t="s">
        <v>34</v>
      </c>
      <c r="R429" s="29" t="s">
        <v>34</v>
      </c>
      <c r="S429" s="29" t="s">
        <v>34</v>
      </c>
      <c r="T429" s="29">
        <v>2</v>
      </c>
      <c r="U429" s="32"/>
      <c r="V429" s="61" t="s">
        <v>14696</v>
      </c>
      <c r="W429" s="88">
        <v>6</v>
      </c>
    </row>
    <row r="430" spans="1:23" ht="39" x14ac:dyDescent="0.35">
      <c r="A430" s="33">
        <v>429</v>
      </c>
      <c r="B430" s="21" t="s">
        <v>14710</v>
      </c>
      <c r="C430" s="29" t="s">
        <v>14711</v>
      </c>
      <c r="D430" s="29" t="s">
        <v>14711</v>
      </c>
      <c r="E430" s="21" t="s">
        <v>14710</v>
      </c>
      <c r="F430" s="45"/>
      <c r="G430" s="21"/>
      <c r="H430" s="21"/>
      <c r="I430" s="7" t="s">
        <v>34</v>
      </c>
      <c r="J430" s="21"/>
      <c r="K430" s="21"/>
      <c r="L430" s="16"/>
      <c r="M430" s="30" t="s">
        <v>34</v>
      </c>
      <c r="O430" s="29" t="s">
        <v>34</v>
      </c>
      <c r="R430" s="29" t="s">
        <v>34</v>
      </c>
      <c r="S430" s="29" t="s">
        <v>34</v>
      </c>
      <c r="T430" s="29">
        <v>2</v>
      </c>
      <c r="U430" s="32"/>
      <c r="V430" s="61" t="s">
        <v>14696</v>
      </c>
      <c r="W430" s="88">
        <v>6</v>
      </c>
    </row>
    <row r="431" spans="1:23" ht="39" x14ac:dyDescent="0.35">
      <c r="A431" s="33">
        <v>430</v>
      </c>
      <c r="B431" s="21" t="s">
        <v>14712</v>
      </c>
      <c r="C431" s="29" t="s">
        <v>14713</v>
      </c>
      <c r="D431" s="29" t="s">
        <v>14713</v>
      </c>
      <c r="E431" s="21" t="s">
        <v>14712</v>
      </c>
      <c r="F431" s="45"/>
      <c r="G431" s="21"/>
      <c r="H431" s="21"/>
      <c r="I431" s="7" t="s">
        <v>34</v>
      </c>
      <c r="J431" s="21"/>
      <c r="K431" s="21"/>
      <c r="L431" s="16"/>
      <c r="M431" s="30" t="s">
        <v>34</v>
      </c>
      <c r="O431" s="29" t="s">
        <v>34</v>
      </c>
      <c r="R431" s="29" t="s">
        <v>34</v>
      </c>
      <c r="S431" s="29" t="s">
        <v>34</v>
      </c>
      <c r="T431" s="29">
        <v>2</v>
      </c>
      <c r="U431" s="32"/>
      <c r="V431" s="61" t="s">
        <v>14714</v>
      </c>
      <c r="W431" s="88">
        <v>6</v>
      </c>
    </row>
    <row r="432" spans="1:23" ht="39" x14ac:dyDescent="0.35">
      <c r="A432" s="33">
        <v>431</v>
      </c>
      <c r="B432" s="21" t="s">
        <v>14715</v>
      </c>
      <c r="C432" s="29" t="s">
        <v>14716</v>
      </c>
      <c r="D432" s="29" t="s">
        <v>14716</v>
      </c>
      <c r="E432" s="21" t="s">
        <v>14715</v>
      </c>
      <c r="F432" s="45"/>
      <c r="G432" s="21"/>
      <c r="H432" s="21"/>
      <c r="I432" s="7" t="s">
        <v>34</v>
      </c>
      <c r="J432" s="21"/>
      <c r="K432" s="21"/>
      <c r="L432" s="16"/>
      <c r="M432" s="30" t="s">
        <v>34</v>
      </c>
      <c r="O432" s="29" t="s">
        <v>34</v>
      </c>
      <c r="R432" s="29" t="s">
        <v>34</v>
      </c>
      <c r="S432" s="29" t="s">
        <v>34</v>
      </c>
      <c r="T432" s="29">
        <v>2</v>
      </c>
      <c r="U432" s="32"/>
      <c r="V432" s="61" t="s">
        <v>14693</v>
      </c>
      <c r="W432" s="88">
        <v>6</v>
      </c>
    </row>
    <row r="433" spans="1:23" ht="39" x14ac:dyDescent="0.35">
      <c r="A433" s="33">
        <v>432</v>
      </c>
      <c r="B433" s="21" t="s">
        <v>14717</v>
      </c>
      <c r="C433" s="29" t="s">
        <v>14718</v>
      </c>
      <c r="D433" s="29" t="s">
        <v>14718</v>
      </c>
      <c r="E433" s="21" t="s">
        <v>14717</v>
      </c>
      <c r="F433" s="45"/>
      <c r="G433" s="21"/>
      <c r="H433" s="21"/>
      <c r="I433" s="7" t="s">
        <v>34</v>
      </c>
      <c r="J433" s="21"/>
      <c r="K433" s="21"/>
      <c r="L433" s="16"/>
      <c r="M433" s="30" t="s">
        <v>34</v>
      </c>
      <c r="O433" s="29" t="s">
        <v>34</v>
      </c>
      <c r="R433" s="29" t="s">
        <v>34</v>
      </c>
      <c r="S433" s="29" t="s">
        <v>34</v>
      </c>
      <c r="T433" s="29">
        <v>2</v>
      </c>
      <c r="U433" s="32"/>
      <c r="V433" s="61" t="s">
        <v>14719</v>
      </c>
      <c r="W433" s="88">
        <v>6</v>
      </c>
    </row>
    <row r="434" spans="1:23" ht="26" x14ac:dyDescent="0.35">
      <c r="A434" s="33">
        <v>433</v>
      </c>
      <c r="B434" s="18" t="s">
        <v>14720</v>
      </c>
      <c r="C434" s="35" t="s">
        <v>14721</v>
      </c>
      <c r="D434" s="35" t="s">
        <v>14721</v>
      </c>
      <c r="E434" s="18" t="s">
        <v>14720</v>
      </c>
      <c r="F434" s="46"/>
      <c r="G434" s="18"/>
      <c r="H434" s="18"/>
      <c r="I434" s="7"/>
      <c r="J434" s="18"/>
      <c r="K434" s="18"/>
      <c r="L434" s="20"/>
      <c r="M434" s="32"/>
      <c r="U434" s="32"/>
      <c r="V434" s="88"/>
      <c r="W434" s="88"/>
    </row>
    <row r="435" spans="1:23" ht="78" x14ac:dyDescent="0.35">
      <c r="A435" s="33">
        <v>434</v>
      </c>
      <c r="B435" s="21" t="s">
        <v>14722</v>
      </c>
      <c r="C435" s="29" t="s">
        <v>14723</v>
      </c>
      <c r="D435" s="29" t="s">
        <v>14723</v>
      </c>
      <c r="E435" s="21" t="s">
        <v>14722</v>
      </c>
      <c r="F435" s="45"/>
      <c r="G435" s="21"/>
      <c r="H435" s="21"/>
      <c r="I435" s="7" t="s">
        <v>34</v>
      </c>
      <c r="J435" s="21"/>
      <c r="K435" s="21"/>
      <c r="L435" s="16"/>
      <c r="M435" s="30" t="s">
        <v>34</v>
      </c>
      <c r="O435" s="29" t="s">
        <v>34</v>
      </c>
      <c r="R435" s="29" t="s">
        <v>34</v>
      </c>
      <c r="S435" s="29" t="s">
        <v>34</v>
      </c>
      <c r="T435" s="29">
        <v>2</v>
      </c>
      <c r="U435" s="32"/>
      <c r="V435" s="61" t="s">
        <v>14724</v>
      </c>
      <c r="W435" s="88">
        <v>6</v>
      </c>
    </row>
    <row r="436" spans="1:23" x14ac:dyDescent="0.35">
      <c r="A436" s="33">
        <v>435</v>
      </c>
      <c r="B436" s="18" t="s">
        <v>14725</v>
      </c>
      <c r="C436" s="35" t="s">
        <v>14726</v>
      </c>
      <c r="D436" s="35" t="s">
        <v>14726</v>
      </c>
      <c r="E436" s="18" t="s">
        <v>14725</v>
      </c>
      <c r="F436" s="46"/>
      <c r="G436" s="18"/>
      <c r="H436" s="18"/>
      <c r="I436" s="7"/>
      <c r="J436" s="18"/>
      <c r="K436" s="18"/>
      <c r="L436" s="20"/>
      <c r="M436" s="32"/>
      <c r="U436" s="32"/>
      <c r="V436" s="88"/>
      <c r="W436" s="88"/>
    </row>
    <row r="437" spans="1:23" ht="52" x14ac:dyDescent="0.35">
      <c r="A437" s="33">
        <v>436</v>
      </c>
      <c r="B437" s="21" t="s">
        <v>14727</v>
      </c>
      <c r="C437" s="29" t="s">
        <v>14728</v>
      </c>
      <c r="D437" s="29" t="s">
        <v>14728</v>
      </c>
      <c r="E437" s="21" t="s">
        <v>14727</v>
      </c>
      <c r="F437" s="45"/>
      <c r="G437" s="21"/>
      <c r="H437" s="21"/>
      <c r="I437" s="7" t="s">
        <v>34</v>
      </c>
      <c r="J437" s="21"/>
      <c r="K437" s="21"/>
      <c r="L437" s="16"/>
      <c r="M437" s="30" t="s">
        <v>34</v>
      </c>
      <c r="O437" s="29" t="s">
        <v>34</v>
      </c>
      <c r="R437" s="29" t="s">
        <v>34</v>
      </c>
      <c r="U437" s="32"/>
      <c r="V437" s="61" t="s">
        <v>14729</v>
      </c>
      <c r="W437" s="88">
        <v>6</v>
      </c>
    </row>
    <row r="438" spans="1:23" x14ac:dyDescent="0.35">
      <c r="A438" s="33">
        <v>437</v>
      </c>
      <c r="B438" s="18" t="s">
        <v>14730</v>
      </c>
      <c r="C438" s="35" t="s">
        <v>14731</v>
      </c>
      <c r="D438" s="35" t="s">
        <v>14731</v>
      </c>
      <c r="E438" s="18" t="s">
        <v>14730</v>
      </c>
      <c r="F438" s="46"/>
      <c r="G438" s="18"/>
      <c r="H438" s="18"/>
      <c r="I438" s="7"/>
      <c r="J438" s="18"/>
      <c r="K438" s="18"/>
      <c r="L438" s="20"/>
      <c r="M438" s="32"/>
      <c r="U438" s="32"/>
      <c r="V438" s="88"/>
      <c r="W438" s="88"/>
    </row>
    <row r="439" spans="1:23" ht="26" x14ac:dyDescent="0.35">
      <c r="A439" s="33">
        <v>438</v>
      </c>
      <c r="B439" s="21" t="s">
        <v>14732</v>
      </c>
      <c r="C439" s="29" t="s">
        <v>14733</v>
      </c>
      <c r="D439" s="29" t="s">
        <v>14733</v>
      </c>
      <c r="E439" s="21" t="s">
        <v>14732</v>
      </c>
      <c r="F439" s="45"/>
      <c r="G439" s="21"/>
      <c r="H439" s="21"/>
      <c r="I439" s="7" t="s">
        <v>34</v>
      </c>
      <c r="J439" s="21"/>
      <c r="K439" s="21"/>
      <c r="L439" s="16"/>
      <c r="M439" s="32"/>
      <c r="O439" s="29" t="s">
        <v>34</v>
      </c>
      <c r="R439" s="29" t="s">
        <v>34</v>
      </c>
      <c r="U439" s="32"/>
      <c r="V439" s="61" t="s">
        <v>14734</v>
      </c>
      <c r="W439" s="88">
        <v>6</v>
      </c>
    </row>
    <row r="440" spans="1:23" ht="52" x14ac:dyDescent="0.35">
      <c r="A440" s="33">
        <v>439</v>
      </c>
      <c r="B440" s="21" t="s">
        <v>14735</v>
      </c>
      <c r="C440" s="29" t="s">
        <v>14736</v>
      </c>
      <c r="D440" s="29" t="s">
        <v>14736</v>
      </c>
      <c r="E440" s="21" t="s">
        <v>14735</v>
      </c>
      <c r="F440" s="45"/>
      <c r="G440" s="21"/>
      <c r="H440" s="21"/>
      <c r="I440" s="7" t="s">
        <v>34</v>
      </c>
      <c r="J440" s="21"/>
      <c r="K440" s="21"/>
      <c r="L440" s="16"/>
      <c r="M440" s="32"/>
      <c r="O440" s="29" t="s">
        <v>34</v>
      </c>
      <c r="R440" s="29" t="s">
        <v>34</v>
      </c>
      <c r="U440" s="32"/>
      <c r="V440" s="61" t="s">
        <v>14737</v>
      </c>
      <c r="W440" s="88">
        <v>6</v>
      </c>
    </row>
    <row r="441" spans="1:23" ht="26" x14ac:dyDescent="0.35">
      <c r="A441" s="33">
        <v>440</v>
      </c>
      <c r="B441" s="21" t="s">
        <v>14738</v>
      </c>
      <c r="C441" s="29" t="s">
        <v>14739</v>
      </c>
      <c r="D441" s="29" t="s">
        <v>14739</v>
      </c>
      <c r="E441" s="21" t="s">
        <v>14738</v>
      </c>
      <c r="F441" s="45"/>
      <c r="G441" s="21"/>
      <c r="H441" s="21"/>
      <c r="I441" s="7" t="s">
        <v>34</v>
      </c>
      <c r="J441" s="21"/>
      <c r="K441" s="21"/>
      <c r="L441" s="16"/>
      <c r="M441" s="32"/>
      <c r="O441" s="29" t="s">
        <v>34</v>
      </c>
      <c r="R441" s="29" t="s">
        <v>34</v>
      </c>
      <c r="U441" s="32"/>
      <c r="V441" s="61" t="s">
        <v>14737</v>
      </c>
      <c r="W441" s="88">
        <v>6</v>
      </c>
    </row>
    <row r="442" spans="1:23" x14ac:dyDescent="0.35">
      <c r="A442" s="33">
        <v>441</v>
      </c>
      <c r="B442" s="18" t="s">
        <v>14740</v>
      </c>
      <c r="C442" s="35" t="s">
        <v>14741</v>
      </c>
      <c r="D442" s="35" t="s">
        <v>14741</v>
      </c>
      <c r="E442" s="18" t="s">
        <v>14740</v>
      </c>
      <c r="F442" s="46"/>
      <c r="G442" s="18"/>
      <c r="H442" s="18"/>
      <c r="I442" s="7"/>
      <c r="J442" s="18"/>
      <c r="K442" s="18"/>
      <c r="L442" s="20"/>
      <c r="M442" s="32"/>
      <c r="U442" s="32"/>
      <c r="V442" s="88"/>
      <c r="W442" s="88"/>
    </row>
    <row r="443" spans="1:23" ht="52" x14ac:dyDescent="0.35">
      <c r="A443" s="33">
        <v>442</v>
      </c>
      <c r="B443" s="21" t="s">
        <v>14742</v>
      </c>
      <c r="C443" s="29" t="s">
        <v>14743</v>
      </c>
      <c r="D443" s="29" t="s">
        <v>14743</v>
      </c>
      <c r="E443" s="21" t="s">
        <v>14742</v>
      </c>
      <c r="F443" s="45"/>
      <c r="G443" s="21"/>
      <c r="H443" s="21"/>
      <c r="I443" s="7" t="s">
        <v>34</v>
      </c>
      <c r="J443" s="21"/>
      <c r="K443" s="21"/>
      <c r="L443" s="16"/>
      <c r="M443" s="32"/>
      <c r="O443" s="29" t="s">
        <v>34</v>
      </c>
      <c r="R443" s="29" t="s">
        <v>34</v>
      </c>
      <c r="U443" s="32"/>
      <c r="V443" s="61" t="s">
        <v>14744</v>
      </c>
      <c r="W443" s="88">
        <v>6</v>
      </c>
    </row>
    <row r="444" spans="1:23" ht="52" x14ac:dyDescent="0.35">
      <c r="A444" s="33">
        <v>443</v>
      </c>
      <c r="B444" s="21" t="s">
        <v>14745</v>
      </c>
      <c r="C444" s="29" t="s">
        <v>14746</v>
      </c>
      <c r="D444" s="29" t="s">
        <v>14746</v>
      </c>
      <c r="E444" s="21" t="s">
        <v>14745</v>
      </c>
      <c r="F444" s="45"/>
      <c r="G444" s="21"/>
      <c r="H444" s="21"/>
      <c r="I444" s="7" t="s">
        <v>34</v>
      </c>
      <c r="J444" s="21"/>
      <c r="K444" s="21"/>
      <c r="L444" s="16"/>
      <c r="M444" s="32"/>
      <c r="O444" s="29" t="s">
        <v>34</v>
      </c>
      <c r="R444" s="29" t="s">
        <v>34</v>
      </c>
      <c r="U444" s="32"/>
      <c r="V444" s="61" t="s">
        <v>14747</v>
      </c>
      <c r="W444" s="88">
        <v>6</v>
      </c>
    </row>
    <row r="445" spans="1:23" ht="52" x14ac:dyDescent="0.35">
      <c r="A445" s="33">
        <v>444</v>
      </c>
      <c r="B445" s="21" t="s">
        <v>14748</v>
      </c>
      <c r="C445" s="29" t="s">
        <v>14749</v>
      </c>
      <c r="D445" s="29" t="s">
        <v>14749</v>
      </c>
      <c r="E445" s="21" t="s">
        <v>14748</v>
      </c>
      <c r="F445" s="45"/>
      <c r="G445" s="21"/>
      <c r="H445" s="21"/>
      <c r="I445" s="7" t="s">
        <v>34</v>
      </c>
      <c r="J445" s="21"/>
      <c r="K445" s="21"/>
      <c r="L445" s="16"/>
      <c r="M445" s="32"/>
      <c r="O445" s="29" t="s">
        <v>34</v>
      </c>
      <c r="R445" s="29" t="s">
        <v>34</v>
      </c>
      <c r="U445" s="32"/>
      <c r="V445" s="61" t="s">
        <v>14750</v>
      </c>
      <c r="W445" s="88">
        <v>6</v>
      </c>
    </row>
    <row r="446" spans="1:23" x14ac:dyDescent="0.35">
      <c r="A446" s="27" t="s">
        <v>2200</v>
      </c>
      <c r="B446" s="21"/>
      <c r="C446" s="29"/>
      <c r="D446" s="29"/>
      <c r="E446" s="21"/>
      <c r="F446" s="16">
        <f>SUBTOTAL(103,Table11219[Renumbered])</f>
        <v>0</v>
      </c>
      <c r="G446" s="7">
        <f>SUBTOTAL(103,Table11219[New])</f>
        <v>0</v>
      </c>
      <c r="H446" s="7">
        <f>SUBTOTAL(103,Table11219[Deleted])</f>
        <v>0</v>
      </c>
      <c r="I446" s="7">
        <f>SUBTOTAL(103,Table11219[Text unmodified])</f>
        <v>286</v>
      </c>
      <c r="J446" s="7">
        <f>SUBTOTAL(103,Table11219[Reworded, intent the same])</f>
        <v>0</v>
      </c>
      <c r="K446" s="7">
        <f>SUBTOTAL(103,Table11219[Reworded, intent modified])</f>
        <v>0</v>
      </c>
      <c r="L446" s="16">
        <f>SUBTOTAL(103,Table11219[BK])</f>
        <v>0</v>
      </c>
      <c r="M446" s="30">
        <f>SUBTOTAL(103,Table11219[ATPL(A)])</f>
        <v>221</v>
      </c>
      <c r="N446" s="29">
        <f>SUBTOTAL(103,Table11219[CPL(A)])</f>
        <v>105</v>
      </c>
      <c r="O446" s="29">
        <f>SUBTOTAL(103,Table11219[ATPL(H)/IR])</f>
        <v>227</v>
      </c>
      <c r="P446" s="29">
        <f>SUBTOTAL(103,Table11219[ATPL(H)/VFR])</f>
        <v>120</v>
      </c>
      <c r="Q446" s="29">
        <f>SUBTOTAL(103,Table11219[CPL(H)])</f>
        <v>105</v>
      </c>
      <c r="R446" s="29">
        <f>SUBTOTAL(103,Table11219[IR])</f>
        <v>223</v>
      </c>
      <c r="S446" s="29">
        <f>SUBTOTAL(103,Table11219[CBIR(A)])</f>
        <v>138</v>
      </c>
      <c r="T446" s="29">
        <f>SUBTOTAL(103,Table11219[BIR exam])</f>
        <v>114</v>
      </c>
      <c r="U446" s="30">
        <f>SUBTOTAL(103,Table11219[BIR BK])</f>
        <v>41</v>
      </c>
      <c r="V446" s="88"/>
      <c r="W446" s="53"/>
    </row>
  </sheetData>
  <hyperlinks>
    <hyperlink ref="V288" r:id="rId1" xr:uid="{C4F48A92-1DEE-43A7-837F-DCFAD2DA737E}"/>
    <hyperlink ref="V307" r:id="rId2" xr:uid="{9A1E0AE5-12F8-4548-94A5-516CA6F99BB7}"/>
    <hyperlink ref="V313" r:id="rId3" display="https://www.gps.gov/sites/default/files/2025-07/2007-PPS-performance-standard_0.pdf" xr:uid="{37F2F9DC-0070-410C-BEA9-4422F8707BA0}"/>
  </hyperlinks>
  <pageMargins left="0.70866141732283472" right="0.70866141732283472" top="0.74803149606299213" bottom="0.74803149606299213" header="0.31496062992125984" footer="0.31496062992125984"/>
  <pageSetup paperSize="9" scale="78" fitToHeight="0" orientation="portrait" r:id="rId4"/>
  <headerFooter>
    <oddHeader>&amp;LTK Syllabus Comparison Doc v.6</oddHeader>
    <oddFooter>&amp;LEASA&amp;R17/12/2025</oddFooter>
  </headerFooter>
  <tableParts count="1">
    <tablePart r:id="rId5"/>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D6693-550E-4B97-A167-9A1C90557C68}">
  <sheetPr>
    <pageSetUpPr fitToPage="1"/>
  </sheetPr>
  <dimension ref="A1:W500"/>
  <sheetViews>
    <sheetView zoomScaleNormal="100" workbookViewId="0">
      <pane ySplit="1" topLeftCell="A2" activePane="bottomLeft" state="frozen"/>
      <selection activeCell="D1" sqref="D1"/>
      <selection pane="bottomLeft" activeCell="W2" sqref="W2"/>
    </sheetView>
  </sheetViews>
  <sheetFormatPr defaultColWidth="9" defaultRowHeight="14.5" outlineLevelCol="1" x14ac:dyDescent="0.35"/>
  <cols>
    <col min="1" max="1" width="4.453125" style="27" customWidth="1"/>
    <col min="2" max="2" width="41.81640625" style="28" hidden="1" customWidth="1" outlineLevel="1"/>
    <col min="3" max="3" width="13.81640625" style="27" hidden="1" customWidth="1" outlineLevel="1"/>
    <col min="4" max="4" width="13.81640625" style="44" customWidth="1" collapsed="1"/>
    <col min="5" max="5" width="41.81640625" style="28" customWidth="1"/>
    <col min="6" max="11" width="3.81640625" style="27" hidden="1" customWidth="1" outlineLevel="1"/>
    <col min="12" max="12" width="2.1796875" style="27" customWidth="1" collapsed="1"/>
    <col min="13" max="21" width="2.1796875" style="27" customWidth="1"/>
    <col min="22" max="22" width="20.81640625" style="2" customWidth="1"/>
    <col min="23" max="23" width="9" style="56"/>
    <col min="24" max="16384" width="9" style="27"/>
  </cols>
  <sheetData>
    <row r="1" spans="1:23" s="28" customFormat="1" ht="81" customHeight="1" x14ac:dyDescent="0.35">
      <c r="A1" s="1" t="s">
        <v>0</v>
      </c>
      <c r="B1" s="2" t="s">
        <v>1</v>
      </c>
      <c r="C1" s="2" t="s">
        <v>2</v>
      </c>
      <c r="D1" s="2" t="s">
        <v>3</v>
      </c>
      <c r="E1" s="2" t="s">
        <v>4</v>
      </c>
      <c r="F1" s="3" t="s">
        <v>5</v>
      </c>
      <c r="G1" s="3" t="s">
        <v>6</v>
      </c>
      <c r="H1" s="3" t="s">
        <v>7</v>
      </c>
      <c r="I1" s="3" t="s">
        <v>8</v>
      </c>
      <c r="J1" s="3" t="s">
        <v>9</v>
      </c>
      <c r="K1" s="4" t="s">
        <v>10</v>
      </c>
      <c r="L1" s="5" t="s">
        <v>11</v>
      </c>
      <c r="M1" s="6" t="s">
        <v>12</v>
      </c>
      <c r="N1" s="6" t="s">
        <v>13</v>
      </c>
      <c r="O1" s="6" t="s">
        <v>14</v>
      </c>
      <c r="P1" s="6" t="s">
        <v>15</v>
      </c>
      <c r="Q1" s="6" t="s">
        <v>16</v>
      </c>
      <c r="R1" s="6" t="s">
        <v>17</v>
      </c>
      <c r="S1" s="6" t="s">
        <v>18</v>
      </c>
      <c r="T1" s="6" t="s">
        <v>19</v>
      </c>
      <c r="U1" s="5" t="s">
        <v>20</v>
      </c>
      <c r="V1" s="2" t="s">
        <v>3977</v>
      </c>
      <c r="W1" s="2" t="s">
        <v>14757</v>
      </c>
    </row>
    <row r="2" spans="1:23" ht="26" x14ac:dyDescent="0.35">
      <c r="A2" s="33">
        <v>1</v>
      </c>
      <c r="B2" s="9" t="s">
        <v>11345</v>
      </c>
      <c r="C2" s="37" t="s">
        <v>11346</v>
      </c>
      <c r="D2" s="37" t="s">
        <v>11346</v>
      </c>
      <c r="E2" s="9" t="s">
        <v>11345</v>
      </c>
      <c r="F2" s="11"/>
      <c r="G2" s="10"/>
      <c r="H2" s="10"/>
      <c r="I2" s="10"/>
      <c r="J2" s="10"/>
      <c r="K2" s="10"/>
      <c r="L2" s="11"/>
      <c r="M2" s="42"/>
      <c r="T2" s="65"/>
      <c r="U2" s="65"/>
      <c r="V2" s="2" t="s">
        <v>12236</v>
      </c>
      <c r="W2" s="2">
        <v>6</v>
      </c>
    </row>
    <row r="3" spans="1:23" ht="26" x14ac:dyDescent="0.35">
      <c r="A3" s="33">
        <v>2</v>
      </c>
      <c r="B3" s="9" t="s">
        <v>11344</v>
      </c>
      <c r="C3" s="37" t="s">
        <v>11343</v>
      </c>
      <c r="D3" s="37" t="s">
        <v>11343</v>
      </c>
      <c r="E3" s="9" t="s">
        <v>11342</v>
      </c>
      <c r="F3" s="15"/>
      <c r="G3" s="10"/>
      <c r="H3" s="10"/>
      <c r="I3" s="10"/>
      <c r="J3" s="10"/>
      <c r="K3" s="10"/>
      <c r="L3" s="15"/>
      <c r="M3" s="32"/>
      <c r="T3" s="64"/>
      <c r="U3" s="64"/>
      <c r="V3" s="2" t="s">
        <v>11341</v>
      </c>
      <c r="W3" s="2">
        <v>3</v>
      </c>
    </row>
    <row r="4" spans="1:23" x14ac:dyDescent="0.35">
      <c r="A4" s="33">
        <v>3</v>
      </c>
      <c r="B4" s="9" t="s">
        <v>11339</v>
      </c>
      <c r="C4" s="37" t="s">
        <v>11340</v>
      </c>
      <c r="D4" s="37" t="s">
        <v>11340</v>
      </c>
      <c r="E4" s="9" t="s">
        <v>11339</v>
      </c>
      <c r="F4" s="15"/>
      <c r="G4" s="10"/>
      <c r="H4" s="10"/>
      <c r="I4" s="10"/>
      <c r="J4" s="10"/>
      <c r="K4" s="10"/>
      <c r="L4" s="15"/>
      <c r="M4" s="32"/>
      <c r="T4" s="64"/>
      <c r="U4" s="64"/>
      <c r="W4" s="2"/>
    </row>
    <row r="5" spans="1:23" x14ac:dyDescent="0.35">
      <c r="A5" s="33">
        <v>4</v>
      </c>
      <c r="B5" s="18" t="s">
        <v>196</v>
      </c>
      <c r="C5" s="35" t="s">
        <v>11338</v>
      </c>
      <c r="D5" s="35" t="s">
        <v>11338</v>
      </c>
      <c r="E5" s="18" t="s">
        <v>196</v>
      </c>
      <c r="F5" s="20"/>
      <c r="G5" s="19"/>
      <c r="H5" s="19"/>
      <c r="I5" s="19"/>
      <c r="J5" s="19"/>
      <c r="K5" s="19"/>
      <c r="L5" s="20"/>
      <c r="M5" s="32"/>
      <c r="T5" s="64"/>
      <c r="U5" s="64"/>
      <c r="W5" s="2"/>
    </row>
    <row r="6" spans="1:23" ht="52" x14ac:dyDescent="0.35">
      <c r="A6" s="33">
        <v>5</v>
      </c>
      <c r="B6" s="21" t="s">
        <v>11337</v>
      </c>
      <c r="C6" s="29" t="s">
        <v>11336</v>
      </c>
      <c r="D6" s="29" t="s">
        <v>11336</v>
      </c>
      <c r="E6" s="21" t="s">
        <v>11335</v>
      </c>
      <c r="F6" s="16"/>
      <c r="G6" s="7"/>
      <c r="H6" s="7"/>
      <c r="I6" s="7"/>
      <c r="J6" s="7" t="s">
        <v>34</v>
      </c>
      <c r="K6" s="7"/>
      <c r="L6" s="16"/>
      <c r="M6" s="30" t="s">
        <v>34</v>
      </c>
      <c r="N6" s="29" t="s">
        <v>34</v>
      </c>
      <c r="T6" s="64"/>
      <c r="U6" s="64"/>
      <c r="V6" s="2" t="s">
        <v>11334</v>
      </c>
      <c r="W6" s="2">
        <v>3</v>
      </c>
    </row>
    <row r="7" spans="1:23" ht="26" x14ac:dyDescent="0.35">
      <c r="A7" s="33">
        <v>6</v>
      </c>
      <c r="B7" s="21" t="s">
        <v>11333</v>
      </c>
      <c r="C7" s="29" t="s">
        <v>11332</v>
      </c>
      <c r="D7" s="29" t="s">
        <v>11332</v>
      </c>
      <c r="E7" s="21" t="s">
        <v>11331</v>
      </c>
      <c r="F7" s="16"/>
      <c r="G7" s="7"/>
      <c r="H7" s="7"/>
      <c r="I7" s="7"/>
      <c r="J7" s="7" t="s">
        <v>34</v>
      </c>
      <c r="K7" s="7"/>
      <c r="L7" s="16"/>
      <c r="M7" s="32"/>
      <c r="O7" s="29" t="s">
        <v>34</v>
      </c>
      <c r="P7" s="29" t="s">
        <v>34</v>
      </c>
      <c r="Q7" s="29" t="s">
        <v>34</v>
      </c>
      <c r="T7" s="64"/>
      <c r="U7" s="64"/>
      <c r="V7" s="2" t="s">
        <v>11330</v>
      </c>
      <c r="W7" s="2">
        <v>3</v>
      </c>
    </row>
    <row r="8" spans="1:23" x14ac:dyDescent="0.35">
      <c r="A8" s="33">
        <v>7</v>
      </c>
      <c r="B8" s="18" t="s">
        <v>11296</v>
      </c>
      <c r="C8" s="35" t="s">
        <v>11329</v>
      </c>
      <c r="D8" s="35" t="s">
        <v>11329</v>
      </c>
      <c r="E8" s="18" t="s">
        <v>11296</v>
      </c>
      <c r="F8" s="20"/>
      <c r="G8" s="19"/>
      <c r="H8" s="19"/>
      <c r="I8" s="19"/>
      <c r="J8" s="19"/>
      <c r="K8" s="19"/>
      <c r="L8" s="20"/>
      <c r="M8" s="32"/>
      <c r="T8" s="64"/>
      <c r="U8" s="64"/>
      <c r="W8" s="2"/>
    </row>
    <row r="9" spans="1:23" ht="52" x14ac:dyDescent="0.35">
      <c r="A9" s="33">
        <v>8</v>
      </c>
      <c r="B9" s="21" t="s">
        <v>11328</v>
      </c>
      <c r="C9" s="29" t="s">
        <v>11327</v>
      </c>
      <c r="D9" s="29" t="s">
        <v>11327</v>
      </c>
      <c r="E9" s="21" t="s">
        <v>11326</v>
      </c>
      <c r="F9" s="16"/>
      <c r="G9" s="7"/>
      <c r="H9" s="7"/>
      <c r="I9" s="7"/>
      <c r="J9" s="7" t="s">
        <v>34</v>
      </c>
      <c r="K9" s="7"/>
      <c r="L9" s="16"/>
      <c r="M9" s="30" t="s">
        <v>34</v>
      </c>
      <c r="N9" s="29" t="s">
        <v>34</v>
      </c>
      <c r="T9" s="64"/>
      <c r="U9" s="64"/>
      <c r="V9" s="2" t="s">
        <v>11325</v>
      </c>
      <c r="W9" s="2">
        <v>3</v>
      </c>
    </row>
    <row r="10" spans="1:23" ht="65" x14ac:dyDescent="0.35">
      <c r="A10" s="33">
        <v>9</v>
      </c>
      <c r="B10" s="21" t="s">
        <v>11324</v>
      </c>
      <c r="C10" s="29" t="s">
        <v>11323</v>
      </c>
      <c r="D10" s="29" t="s">
        <v>11323</v>
      </c>
      <c r="E10" s="21" t="s">
        <v>11322</v>
      </c>
      <c r="F10" s="16"/>
      <c r="G10" s="7"/>
      <c r="H10" s="7"/>
      <c r="I10" s="7"/>
      <c r="J10" s="7" t="s">
        <v>34</v>
      </c>
      <c r="K10" s="7"/>
      <c r="L10" s="16"/>
      <c r="M10" s="32"/>
      <c r="O10" s="29" t="s">
        <v>34</v>
      </c>
      <c r="P10" s="29" t="s">
        <v>34</v>
      </c>
      <c r="Q10" s="29" t="s">
        <v>34</v>
      </c>
      <c r="T10" s="64"/>
      <c r="U10" s="64"/>
      <c r="V10" s="2" t="s">
        <v>11321</v>
      </c>
      <c r="W10" s="2">
        <v>3</v>
      </c>
    </row>
    <row r="11" spans="1:23" x14ac:dyDescent="0.35">
      <c r="A11" s="33">
        <v>10</v>
      </c>
      <c r="B11" s="18" t="s">
        <v>890</v>
      </c>
      <c r="C11" s="35" t="s">
        <v>11320</v>
      </c>
      <c r="D11" s="35" t="s">
        <v>11320</v>
      </c>
      <c r="E11" s="18" t="s">
        <v>890</v>
      </c>
      <c r="F11" s="20"/>
      <c r="G11" s="19"/>
      <c r="H11" s="19"/>
      <c r="I11" s="19"/>
      <c r="J11" s="19"/>
      <c r="K11" s="19"/>
      <c r="L11" s="20"/>
      <c r="M11" s="32"/>
      <c r="T11" s="64"/>
      <c r="U11" s="64"/>
      <c r="W11" s="2"/>
    </row>
    <row r="12" spans="1:23" ht="52" x14ac:dyDescent="0.35">
      <c r="A12" s="33">
        <v>11</v>
      </c>
      <c r="B12" s="21" t="s">
        <v>11319</v>
      </c>
      <c r="C12" s="29" t="s">
        <v>11318</v>
      </c>
      <c r="D12" s="29" t="s">
        <v>11318</v>
      </c>
      <c r="E12" s="21" t="s">
        <v>11317</v>
      </c>
      <c r="F12" s="16"/>
      <c r="G12" s="7"/>
      <c r="H12" s="7"/>
      <c r="I12" s="7"/>
      <c r="J12" s="7" t="s">
        <v>34</v>
      </c>
      <c r="K12" s="7"/>
      <c r="L12" s="16"/>
      <c r="M12" s="30" t="s">
        <v>34</v>
      </c>
      <c r="N12" s="29" t="s">
        <v>34</v>
      </c>
      <c r="O12" s="29" t="s">
        <v>34</v>
      </c>
      <c r="P12" s="29" t="s">
        <v>34</v>
      </c>
      <c r="Q12" s="29" t="s">
        <v>34</v>
      </c>
      <c r="T12" s="64"/>
      <c r="U12" s="64"/>
      <c r="V12" s="2" t="s">
        <v>11316</v>
      </c>
      <c r="W12" s="2">
        <v>3</v>
      </c>
    </row>
    <row r="13" spans="1:23" ht="117" x14ac:dyDescent="0.35">
      <c r="A13" s="33">
        <v>12</v>
      </c>
      <c r="B13" s="21" t="s">
        <v>11315</v>
      </c>
      <c r="C13" s="29" t="s">
        <v>11314</v>
      </c>
      <c r="D13" s="29" t="s">
        <v>11314</v>
      </c>
      <c r="E13" s="21" t="s">
        <v>11313</v>
      </c>
      <c r="F13" s="16"/>
      <c r="G13" s="7"/>
      <c r="H13" s="7"/>
      <c r="I13" s="7"/>
      <c r="J13" s="7" t="s">
        <v>34</v>
      </c>
      <c r="K13" s="7"/>
      <c r="L13" s="16"/>
      <c r="M13" s="30" t="s">
        <v>34</v>
      </c>
      <c r="N13" s="29" t="s">
        <v>34</v>
      </c>
      <c r="O13" s="29" t="s">
        <v>34</v>
      </c>
      <c r="P13" s="29" t="s">
        <v>34</v>
      </c>
      <c r="Q13" s="29" t="s">
        <v>34</v>
      </c>
      <c r="T13" s="64"/>
      <c r="U13" s="64"/>
      <c r="V13" s="2" t="s">
        <v>11312</v>
      </c>
      <c r="W13" s="2">
        <v>6</v>
      </c>
    </row>
    <row r="14" spans="1:23" ht="78" x14ac:dyDescent="0.35">
      <c r="A14" s="33">
        <v>13</v>
      </c>
      <c r="B14" s="21" t="s">
        <v>11311</v>
      </c>
      <c r="C14" s="29" t="s">
        <v>11310</v>
      </c>
      <c r="D14" s="29" t="s">
        <v>11310</v>
      </c>
      <c r="E14" s="21" t="s">
        <v>11309</v>
      </c>
      <c r="F14" s="16"/>
      <c r="G14" s="7"/>
      <c r="H14" s="7"/>
      <c r="I14" s="7"/>
      <c r="J14" s="7" t="s">
        <v>34</v>
      </c>
      <c r="K14" s="7"/>
      <c r="L14" s="16"/>
      <c r="M14" s="30" t="s">
        <v>34</v>
      </c>
      <c r="N14" s="29" t="s">
        <v>34</v>
      </c>
      <c r="O14" s="29" t="s">
        <v>34</v>
      </c>
      <c r="P14" s="29" t="s">
        <v>34</v>
      </c>
      <c r="Q14" s="29" t="s">
        <v>34</v>
      </c>
      <c r="T14" s="64"/>
      <c r="U14" s="64"/>
      <c r="V14" s="2" t="s">
        <v>11308</v>
      </c>
      <c r="W14" s="2">
        <v>6</v>
      </c>
    </row>
    <row r="15" spans="1:23" ht="78" x14ac:dyDescent="0.35">
      <c r="A15" s="33">
        <v>14</v>
      </c>
      <c r="B15" s="21" t="s">
        <v>11307</v>
      </c>
      <c r="C15" s="29" t="s">
        <v>11306</v>
      </c>
      <c r="D15" s="29" t="s">
        <v>11306</v>
      </c>
      <c r="E15" s="21" t="s">
        <v>11305</v>
      </c>
      <c r="F15" s="16"/>
      <c r="G15" s="7"/>
      <c r="H15" s="7"/>
      <c r="I15" s="7"/>
      <c r="J15" s="7" t="s">
        <v>34</v>
      </c>
      <c r="K15" s="7"/>
      <c r="L15" s="16"/>
      <c r="M15" s="30" t="s">
        <v>34</v>
      </c>
      <c r="N15" s="29" t="s">
        <v>34</v>
      </c>
      <c r="O15" s="29" t="s">
        <v>34</v>
      </c>
      <c r="P15" s="29" t="s">
        <v>34</v>
      </c>
      <c r="Q15" s="29" t="s">
        <v>34</v>
      </c>
      <c r="T15" s="64"/>
      <c r="U15" s="64"/>
      <c r="V15" s="2" t="s">
        <v>11304</v>
      </c>
      <c r="W15" s="2">
        <v>3</v>
      </c>
    </row>
    <row r="16" spans="1:23" ht="156" x14ac:dyDescent="0.35">
      <c r="A16" s="33">
        <v>15</v>
      </c>
      <c r="B16" s="21" t="s">
        <v>11303</v>
      </c>
      <c r="C16" s="29" t="s">
        <v>11302</v>
      </c>
      <c r="D16" s="29" t="s">
        <v>11302</v>
      </c>
      <c r="E16" s="21" t="s">
        <v>11301</v>
      </c>
      <c r="F16" s="16"/>
      <c r="G16" s="7"/>
      <c r="H16" s="7"/>
      <c r="I16" s="7"/>
      <c r="J16" s="7" t="s">
        <v>34</v>
      </c>
      <c r="K16" s="7"/>
      <c r="L16" s="16"/>
      <c r="M16" s="30" t="s">
        <v>34</v>
      </c>
      <c r="N16" s="29" t="s">
        <v>34</v>
      </c>
      <c r="O16" s="29" t="s">
        <v>34</v>
      </c>
      <c r="P16" s="29" t="s">
        <v>34</v>
      </c>
      <c r="Q16" s="29" t="s">
        <v>34</v>
      </c>
      <c r="T16" s="64"/>
      <c r="U16" s="64"/>
      <c r="V16" s="2" t="s">
        <v>11300</v>
      </c>
      <c r="W16" s="2">
        <v>6</v>
      </c>
    </row>
    <row r="17" spans="1:23" x14ac:dyDescent="0.35">
      <c r="A17" s="33">
        <v>16</v>
      </c>
      <c r="B17" s="9" t="s">
        <v>11298</v>
      </c>
      <c r="C17" s="37" t="s">
        <v>11299</v>
      </c>
      <c r="D17" s="37" t="s">
        <v>11299</v>
      </c>
      <c r="E17" s="9" t="s">
        <v>11298</v>
      </c>
      <c r="F17" s="15"/>
      <c r="G17" s="10"/>
      <c r="H17" s="10"/>
      <c r="I17" s="10"/>
      <c r="J17" s="10"/>
      <c r="K17" s="10"/>
      <c r="L17" s="15"/>
      <c r="M17" s="32"/>
      <c r="T17" s="64"/>
      <c r="U17" s="64"/>
      <c r="W17" s="2"/>
    </row>
    <row r="18" spans="1:23" x14ac:dyDescent="0.35">
      <c r="A18" s="33">
        <v>17</v>
      </c>
      <c r="B18" s="18" t="s">
        <v>11296</v>
      </c>
      <c r="C18" s="35" t="s">
        <v>11297</v>
      </c>
      <c r="D18" s="35" t="s">
        <v>11297</v>
      </c>
      <c r="E18" s="18" t="s">
        <v>11296</v>
      </c>
      <c r="F18" s="20"/>
      <c r="G18" s="19"/>
      <c r="H18" s="19"/>
      <c r="I18" s="19"/>
      <c r="J18" s="19"/>
      <c r="K18" s="19"/>
      <c r="L18" s="20"/>
      <c r="M18" s="32"/>
      <c r="T18" s="64"/>
      <c r="U18" s="64"/>
      <c r="W18" s="2"/>
    </row>
    <row r="19" spans="1:23" ht="87.75" customHeight="1" x14ac:dyDescent="0.35">
      <c r="A19" s="33">
        <v>18</v>
      </c>
      <c r="B19" s="21" t="s">
        <v>11295</v>
      </c>
      <c r="C19" s="29" t="s">
        <v>11294</v>
      </c>
      <c r="D19" s="29" t="s">
        <v>11294</v>
      </c>
      <c r="E19" s="21" t="s">
        <v>11293</v>
      </c>
      <c r="F19" s="16"/>
      <c r="G19" s="7"/>
      <c r="H19" s="7"/>
      <c r="I19" s="7"/>
      <c r="J19" s="7" t="s">
        <v>34</v>
      </c>
      <c r="K19" s="7"/>
      <c r="L19" s="16" t="s">
        <v>34</v>
      </c>
      <c r="M19" s="30" t="s">
        <v>34</v>
      </c>
      <c r="N19" s="29" t="s">
        <v>34</v>
      </c>
      <c r="O19" s="29" t="s">
        <v>34</v>
      </c>
      <c r="P19" s="29" t="s">
        <v>34</v>
      </c>
      <c r="Q19" s="29" t="s">
        <v>34</v>
      </c>
      <c r="T19" s="64"/>
      <c r="U19" s="64"/>
      <c r="V19" s="2" t="s">
        <v>11292</v>
      </c>
      <c r="W19" s="2">
        <v>3</v>
      </c>
    </row>
    <row r="20" spans="1:23" ht="114.75" customHeight="1" x14ac:dyDescent="0.35">
      <c r="A20" s="33">
        <v>19</v>
      </c>
      <c r="B20" s="21" t="s">
        <v>11291</v>
      </c>
      <c r="C20" s="29" t="s">
        <v>11290</v>
      </c>
      <c r="D20" s="29" t="s">
        <v>11290</v>
      </c>
      <c r="E20" s="21" t="s">
        <v>11289</v>
      </c>
      <c r="F20" s="16"/>
      <c r="G20" s="7"/>
      <c r="H20" s="7"/>
      <c r="I20" s="7"/>
      <c r="J20" s="7" t="s">
        <v>34</v>
      </c>
      <c r="K20" s="7"/>
      <c r="L20" s="16"/>
      <c r="M20" s="30" t="s">
        <v>34</v>
      </c>
      <c r="N20" s="29" t="s">
        <v>34</v>
      </c>
      <c r="O20" s="29" t="s">
        <v>34</v>
      </c>
      <c r="P20" s="29" t="s">
        <v>34</v>
      </c>
      <c r="Q20" s="29" t="s">
        <v>34</v>
      </c>
      <c r="T20" s="64"/>
      <c r="U20" s="64"/>
      <c r="V20" s="2" t="s">
        <v>11288</v>
      </c>
      <c r="W20" s="2">
        <v>6</v>
      </c>
    </row>
    <row r="21" spans="1:23" x14ac:dyDescent="0.35">
      <c r="A21" s="33">
        <v>20</v>
      </c>
      <c r="B21" s="18" t="s">
        <v>890</v>
      </c>
      <c r="C21" s="35" t="s">
        <v>11287</v>
      </c>
      <c r="D21" s="35" t="s">
        <v>11287</v>
      </c>
      <c r="E21" s="18" t="s">
        <v>11286</v>
      </c>
      <c r="F21" s="20"/>
      <c r="G21" s="19"/>
      <c r="H21" s="19"/>
      <c r="I21" s="19"/>
      <c r="J21" s="19"/>
      <c r="K21" s="19"/>
      <c r="L21" s="20"/>
      <c r="M21" s="32"/>
      <c r="T21" s="64"/>
      <c r="U21" s="64"/>
      <c r="W21" s="2"/>
    </row>
    <row r="22" spans="1:23" ht="78" x14ac:dyDescent="0.35">
      <c r="A22" s="33">
        <v>21</v>
      </c>
      <c r="B22" s="21" t="s">
        <v>11285</v>
      </c>
      <c r="C22" s="29" t="s">
        <v>11284</v>
      </c>
      <c r="D22" s="29" t="s">
        <v>11284</v>
      </c>
      <c r="E22" s="21" t="s">
        <v>11283</v>
      </c>
      <c r="F22" s="16"/>
      <c r="G22" s="7"/>
      <c r="H22" s="7"/>
      <c r="I22" s="7"/>
      <c r="J22" s="7" t="s">
        <v>34</v>
      </c>
      <c r="K22" s="7"/>
      <c r="L22" s="16" t="s">
        <v>34</v>
      </c>
      <c r="M22" s="30" t="s">
        <v>34</v>
      </c>
      <c r="N22" s="29" t="s">
        <v>34</v>
      </c>
      <c r="O22" s="29" t="s">
        <v>34</v>
      </c>
      <c r="P22" s="29" t="s">
        <v>34</v>
      </c>
      <c r="Q22" s="29" t="s">
        <v>34</v>
      </c>
      <c r="T22" s="64"/>
      <c r="U22" s="64"/>
      <c r="V22" s="2" t="s">
        <v>11282</v>
      </c>
      <c r="W22" s="2">
        <v>3</v>
      </c>
    </row>
    <row r="23" spans="1:23" ht="26" x14ac:dyDescent="0.35">
      <c r="A23" s="33">
        <v>22</v>
      </c>
      <c r="B23" s="21" t="s">
        <v>11281</v>
      </c>
      <c r="C23" s="29" t="s">
        <v>11280</v>
      </c>
      <c r="D23" s="29" t="s">
        <v>11280</v>
      </c>
      <c r="E23" s="21" t="s">
        <v>11279</v>
      </c>
      <c r="F23" s="16"/>
      <c r="G23" s="7"/>
      <c r="H23" s="7"/>
      <c r="I23" s="7" t="s">
        <v>34</v>
      </c>
      <c r="J23" s="7"/>
      <c r="K23" s="7"/>
      <c r="L23" s="16"/>
      <c r="M23" s="32"/>
      <c r="O23" s="29" t="s">
        <v>34</v>
      </c>
      <c r="P23" s="29" t="s">
        <v>34</v>
      </c>
      <c r="Q23" s="29" t="s">
        <v>34</v>
      </c>
      <c r="T23" s="64"/>
      <c r="U23" s="64"/>
      <c r="V23" s="2" t="s">
        <v>11278</v>
      </c>
      <c r="W23" s="2">
        <v>6</v>
      </c>
    </row>
    <row r="24" spans="1:23" ht="26" x14ac:dyDescent="0.35">
      <c r="A24" s="33">
        <v>23</v>
      </c>
      <c r="B24" s="21" t="s">
        <v>11277</v>
      </c>
      <c r="C24" s="29" t="s">
        <v>11276</v>
      </c>
      <c r="D24" s="29" t="s">
        <v>11276</v>
      </c>
      <c r="E24" s="21" t="s">
        <v>11275</v>
      </c>
      <c r="F24" s="16"/>
      <c r="G24" s="7"/>
      <c r="H24" s="7"/>
      <c r="I24" s="7" t="s">
        <v>34</v>
      </c>
      <c r="J24" s="7"/>
      <c r="K24" s="7"/>
      <c r="L24" s="16"/>
      <c r="M24" s="32"/>
      <c r="O24" s="29" t="s">
        <v>34</v>
      </c>
      <c r="P24" s="29" t="s">
        <v>34</v>
      </c>
      <c r="Q24" s="29" t="s">
        <v>34</v>
      </c>
      <c r="T24" s="64"/>
      <c r="U24" s="64"/>
      <c r="W24" s="2"/>
    </row>
    <row r="25" spans="1:23" ht="65" x14ac:dyDescent="0.35">
      <c r="A25" s="33">
        <v>24</v>
      </c>
      <c r="B25" s="21" t="s">
        <v>11274</v>
      </c>
      <c r="C25" s="29" t="s">
        <v>11273</v>
      </c>
      <c r="D25" s="29" t="s">
        <v>11273</v>
      </c>
      <c r="E25" s="21" t="s">
        <v>11272</v>
      </c>
      <c r="F25" s="16"/>
      <c r="G25" s="7"/>
      <c r="H25" s="7"/>
      <c r="I25" s="7" t="s">
        <v>34</v>
      </c>
      <c r="J25" s="7"/>
      <c r="K25" s="7"/>
      <c r="L25" s="16"/>
      <c r="M25" s="32"/>
      <c r="O25" s="29" t="s">
        <v>34</v>
      </c>
      <c r="P25" s="29" t="s">
        <v>34</v>
      </c>
      <c r="Q25" s="29" t="s">
        <v>34</v>
      </c>
      <c r="T25" s="64"/>
      <c r="U25" s="64"/>
      <c r="V25" s="2" t="s">
        <v>11271</v>
      </c>
      <c r="W25" s="2">
        <v>5</v>
      </c>
    </row>
    <row r="26" spans="1:23" ht="78" x14ac:dyDescent="0.35">
      <c r="A26" s="33">
        <v>25</v>
      </c>
      <c r="B26" s="21" t="s">
        <v>11270</v>
      </c>
      <c r="C26" s="29" t="s">
        <v>11269</v>
      </c>
      <c r="D26" s="29" t="s">
        <v>11269</v>
      </c>
      <c r="E26" s="21" t="s">
        <v>11268</v>
      </c>
      <c r="F26" s="16"/>
      <c r="G26" s="7"/>
      <c r="H26" s="7"/>
      <c r="I26" s="7" t="s">
        <v>34</v>
      </c>
      <c r="J26" s="7"/>
      <c r="K26" s="7"/>
      <c r="L26" s="16"/>
      <c r="M26" s="32"/>
      <c r="O26" s="29" t="s">
        <v>34</v>
      </c>
      <c r="P26" s="29" t="s">
        <v>34</v>
      </c>
      <c r="Q26" s="29" t="s">
        <v>34</v>
      </c>
      <c r="T26" s="64"/>
      <c r="U26" s="64"/>
      <c r="V26" s="2" t="s">
        <v>11267</v>
      </c>
      <c r="W26" s="2">
        <v>6</v>
      </c>
    </row>
    <row r="27" spans="1:23" ht="39" x14ac:dyDescent="0.35">
      <c r="A27" s="33">
        <v>26</v>
      </c>
      <c r="B27" s="21" t="s">
        <v>11266</v>
      </c>
      <c r="C27" s="29" t="s">
        <v>11265</v>
      </c>
      <c r="D27" s="29" t="s">
        <v>11265</v>
      </c>
      <c r="E27" s="21" t="s">
        <v>11264</v>
      </c>
      <c r="F27" s="16"/>
      <c r="G27" s="7"/>
      <c r="H27" s="7"/>
      <c r="I27" s="7"/>
      <c r="J27" s="7" t="s">
        <v>34</v>
      </c>
      <c r="K27" s="7"/>
      <c r="L27" s="16"/>
      <c r="M27" s="30" t="s">
        <v>34</v>
      </c>
      <c r="N27" s="29" t="s">
        <v>34</v>
      </c>
      <c r="O27" s="29" t="s">
        <v>34</v>
      </c>
      <c r="P27" s="29" t="s">
        <v>34</v>
      </c>
      <c r="Q27" s="29" t="s">
        <v>34</v>
      </c>
      <c r="T27" s="64"/>
      <c r="U27" s="64"/>
      <c r="V27" s="2" t="s">
        <v>11263</v>
      </c>
      <c r="W27" s="2">
        <v>3</v>
      </c>
    </row>
    <row r="28" spans="1:23" ht="91" x14ac:dyDescent="0.35">
      <c r="A28" s="33">
        <v>27</v>
      </c>
      <c r="B28" s="21" t="s">
        <v>11262</v>
      </c>
      <c r="C28" s="29" t="s">
        <v>11261</v>
      </c>
      <c r="D28" s="29" t="s">
        <v>11261</v>
      </c>
      <c r="E28" s="21" t="s">
        <v>11260</v>
      </c>
      <c r="F28" s="16"/>
      <c r="G28" s="7"/>
      <c r="H28" s="7"/>
      <c r="I28" s="7"/>
      <c r="J28" s="7" t="s">
        <v>34</v>
      </c>
      <c r="K28" s="7"/>
      <c r="L28" s="16"/>
      <c r="M28" s="30" t="s">
        <v>34</v>
      </c>
      <c r="N28" s="29" t="s">
        <v>34</v>
      </c>
      <c r="O28" s="29" t="s">
        <v>34</v>
      </c>
      <c r="P28" s="29" t="s">
        <v>34</v>
      </c>
      <c r="Q28" s="29" t="s">
        <v>34</v>
      </c>
      <c r="T28" s="64"/>
      <c r="U28" s="64"/>
      <c r="V28" s="2" t="s">
        <v>11259</v>
      </c>
      <c r="W28" s="2">
        <v>3</v>
      </c>
    </row>
    <row r="29" spans="1:23" ht="130" x14ac:dyDescent="0.35">
      <c r="A29" s="33">
        <v>28</v>
      </c>
      <c r="B29" s="21" t="s">
        <v>11258</v>
      </c>
      <c r="C29" s="29" t="s">
        <v>11257</v>
      </c>
      <c r="D29" s="29" t="s">
        <v>11257</v>
      </c>
      <c r="E29" s="21" t="s">
        <v>11256</v>
      </c>
      <c r="F29" s="16"/>
      <c r="G29" s="7"/>
      <c r="H29" s="7"/>
      <c r="I29" s="7"/>
      <c r="J29" s="7" t="s">
        <v>34</v>
      </c>
      <c r="K29" s="7"/>
      <c r="L29" s="16"/>
      <c r="M29" s="30" t="s">
        <v>34</v>
      </c>
      <c r="N29" s="29" t="s">
        <v>34</v>
      </c>
      <c r="O29" s="29" t="s">
        <v>34</v>
      </c>
      <c r="P29" s="29" t="s">
        <v>34</v>
      </c>
      <c r="Q29" s="29" t="s">
        <v>34</v>
      </c>
      <c r="T29" s="64"/>
      <c r="U29" s="64"/>
      <c r="V29" s="2" t="s">
        <v>11255</v>
      </c>
      <c r="W29" s="2">
        <v>3</v>
      </c>
    </row>
    <row r="30" spans="1:23" ht="39" x14ac:dyDescent="0.35">
      <c r="A30" s="33">
        <v>29</v>
      </c>
      <c r="B30" s="21" t="s">
        <v>11254</v>
      </c>
      <c r="C30" s="29" t="s">
        <v>11253</v>
      </c>
      <c r="D30" s="29" t="s">
        <v>11253</v>
      </c>
      <c r="E30" s="21" t="s">
        <v>11252</v>
      </c>
      <c r="F30" s="16"/>
      <c r="G30" s="7"/>
      <c r="H30" s="7"/>
      <c r="I30" s="7"/>
      <c r="J30" s="7" t="s">
        <v>34</v>
      </c>
      <c r="K30" s="7"/>
      <c r="L30" s="16"/>
      <c r="M30" s="30" t="s">
        <v>34</v>
      </c>
      <c r="N30" s="29" t="s">
        <v>34</v>
      </c>
      <c r="O30" s="29" t="s">
        <v>34</v>
      </c>
      <c r="P30" s="29" t="s">
        <v>34</v>
      </c>
      <c r="Q30" s="29" t="s">
        <v>34</v>
      </c>
      <c r="T30" s="64"/>
      <c r="U30" s="64"/>
      <c r="V30" s="2" t="s">
        <v>11251</v>
      </c>
      <c r="W30" s="2">
        <v>3</v>
      </c>
    </row>
    <row r="31" spans="1:23" ht="65" x14ac:dyDescent="0.35">
      <c r="A31" s="33">
        <v>30</v>
      </c>
      <c r="B31" s="21" t="s">
        <v>11250</v>
      </c>
      <c r="C31" s="29" t="s">
        <v>11249</v>
      </c>
      <c r="D31" s="29" t="s">
        <v>11249</v>
      </c>
      <c r="E31" s="21" t="s">
        <v>11248</v>
      </c>
      <c r="F31" s="16"/>
      <c r="G31" s="7"/>
      <c r="H31" s="7"/>
      <c r="I31" s="7"/>
      <c r="J31" s="7" t="s">
        <v>34</v>
      </c>
      <c r="K31" s="7"/>
      <c r="L31" s="16"/>
      <c r="M31" s="30" t="s">
        <v>34</v>
      </c>
      <c r="N31" s="29" t="s">
        <v>34</v>
      </c>
      <c r="O31" s="29" t="s">
        <v>34</v>
      </c>
      <c r="P31" s="29" t="s">
        <v>34</v>
      </c>
      <c r="Q31" s="29" t="s">
        <v>34</v>
      </c>
      <c r="T31" s="64"/>
      <c r="U31" s="64"/>
      <c r="V31" s="2" t="s">
        <v>11247</v>
      </c>
      <c r="W31" s="2">
        <v>6</v>
      </c>
    </row>
    <row r="32" spans="1:23" ht="117" x14ac:dyDescent="0.35">
      <c r="A32" s="33">
        <v>31</v>
      </c>
      <c r="B32" s="21" t="s">
        <v>11246</v>
      </c>
      <c r="C32" s="29" t="s">
        <v>11245</v>
      </c>
      <c r="D32" s="29" t="s">
        <v>11245</v>
      </c>
      <c r="E32" s="21" t="s">
        <v>11244</v>
      </c>
      <c r="F32" s="16"/>
      <c r="G32" s="7"/>
      <c r="H32" s="7"/>
      <c r="I32" s="7"/>
      <c r="J32" s="7" t="s">
        <v>34</v>
      </c>
      <c r="K32" s="7"/>
      <c r="L32" s="16"/>
      <c r="M32" s="30" t="s">
        <v>34</v>
      </c>
      <c r="N32" s="29" t="s">
        <v>34</v>
      </c>
      <c r="O32" s="29" t="s">
        <v>34</v>
      </c>
      <c r="P32" s="29" t="s">
        <v>34</v>
      </c>
      <c r="Q32" s="29" t="s">
        <v>34</v>
      </c>
      <c r="T32" s="64"/>
      <c r="U32" s="64"/>
      <c r="V32" s="2" t="s">
        <v>11243</v>
      </c>
      <c r="W32" s="2">
        <v>6</v>
      </c>
    </row>
    <row r="33" spans="1:23" ht="39" x14ac:dyDescent="0.35">
      <c r="A33" s="33">
        <v>32</v>
      </c>
      <c r="B33" s="21" t="s">
        <v>11242</v>
      </c>
      <c r="C33" s="29" t="s">
        <v>11241</v>
      </c>
      <c r="D33" s="29" t="s">
        <v>11241</v>
      </c>
      <c r="E33" s="21" t="s">
        <v>11240</v>
      </c>
      <c r="F33" s="16"/>
      <c r="G33" s="7"/>
      <c r="H33" s="7"/>
      <c r="I33" s="7"/>
      <c r="J33" s="7" t="s">
        <v>34</v>
      </c>
      <c r="K33" s="7"/>
      <c r="L33" s="16"/>
      <c r="M33" s="30" t="s">
        <v>34</v>
      </c>
      <c r="N33" s="29" t="s">
        <v>34</v>
      </c>
      <c r="O33" s="29" t="s">
        <v>34</v>
      </c>
      <c r="P33" s="29" t="s">
        <v>34</v>
      </c>
      <c r="Q33" s="29" t="s">
        <v>34</v>
      </c>
      <c r="T33" s="64"/>
      <c r="U33" s="64"/>
      <c r="V33" s="2" t="s">
        <v>11239</v>
      </c>
      <c r="W33" s="2">
        <v>3</v>
      </c>
    </row>
    <row r="34" spans="1:23" ht="52" x14ac:dyDescent="0.35">
      <c r="A34" s="33">
        <v>33</v>
      </c>
      <c r="B34" s="21" t="s">
        <v>11238</v>
      </c>
      <c r="C34" s="29" t="s">
        <v>11237</v>
      </c>
      <c r="D34" s="29" t="s">
        <v>11237</v>
      </c>
      <c r="E34" s="21" t="s">
        <v>11236</v>
      </c>
      <c r="F34" s="16"/>
      <c r="G34" s="7"/>
      <c r="H34" s="7"/>
      <c r="I34" s="7"/>
      <c r="J34" s="7" t="s">
        <v>34</v>
      </c>
      <c r="K34" s="7"/>
      <c r="L34" s="16"/>
      <c r="M34" s="30" t="s">
        <v>34</v>
      </c>
      <c r="N34" s="29" t="s">
        <v>34</v>
      </c>
      <c r="O34" s="29" t="s">
        <v>34</v>
      </c>
      <c r="P34" s="29" t="s">
        <v>34</v>
      </c>
      <c r="Q34" s="29" t="s">
        <v>34</v>
      </c>
      <c r="T34" s="64"/>
      <c r="U34" s="64"/>
      <c r="V34" s="2" t="s">
        <v>11232</v>
      </c>
      <c r="W34" s="2">
        <v>3</v>
      </c>
    </row>
    <row r="35" spans="1:23" ht="52" x14ac:dyDescent="0.35">
      <c r="A35" s="33">
        <v>34</v>
      </c>
      <c r="B35" s="21" t="s">
        <v>11235</v>
      </c>
      <c r="C35" s="29" t="s">
        <v>11234</v>
      </c>
      <c r="D35" s="29" t="s">
        <v>11234</v>
      </c>
      <c r="E35" s="21" t="s">
        <v>11233</v>
      </c>
      <c r="F35" s="16"/>
      <c r="G35" s="7"/>
      <c r="H35" s="7"/>
      <c r="I35" s="7"/>
      <c r="J35" s="7" t="s">
        <v>34</v>
      </c>
      <c r="K35" s="7"/>
      <c r="L35" s="16"/>
      <c r="M35" s="30" t="s">
        <v>34</v>
      </c>
      <c r="N35" s="29" t="s">
        <v>34</v>
      </c>
      <c r="O35" s="29" t="s">
        <v>34</v>
      </c>
      <c r="P35" s="29" t="s">
        <v>34</v>
      </c>
      <c r="Q35" s="29" t="s">
        <v>34</v>
      </c>
      <c r="T35" s="64"/>
      <c r="U35" s="64"/>
      <c r="V35" s="2" t="s">
        <v>11232</v>
      </c>
      <c r="W35" s="2">
        <v>3</v>
      </c>
    </row>
    <row r="36" spans="1:23" ht="65" x14ac:dyDescent="0.35">
      <c r="A36" s="33">
        <v>35</v>
      </c>
      <c r="B36" s="21" t="s">
        <v>11231</v>
      </c>
      <c r="C36" s="29" t="s">
        <v>11230</v>
      </c>
      <c r="D36" s="29" t="s">
        <v>11230</v>
      </c>
      <c r="E36" s="21" t="s">
        <v>11229</v>
      </c>
      <c r="F36" s="16"/>
      <c r="G36" s="7"/>
      <c r="H36" s="7"/>
      <c r="I36" s="7"/>
      <c r="J36" s="7" t="s">
        <v>34</v>
      </c>
      <c r="K36" s="7"/>
      <c r="L36" s="16"/>
      <c r="M36" s="30" t="s">
        <v>34</v>
      </c>
      <c r="N36" s="29" t="s">
        <v>34</v>
      </c>
      <c r="O36" s="29" t="s">
        <v>34</v>
      </c>
      <c r="P36" s="29" t="s">
        <v>34</v>
      </c>
      <c r="Q36" s="29" t="s">
        <v>34</v>
      </c>
      <c r="T36" s="64"/>
      <c r="U36" s="64"/>
      <c r="V36" s="2" t="s">
        <v>11228</v>
      </c>
      <c r="W36" s="2">
        <v>3</v>
      </c>
    </row>
    <row r="37" spans="1:23" ht="52" x14ac:dyDescent="0.35">
      <c r="A37" s="33">
        <v>36</v>
      </c>
      <c r="B37" s="21" t="s">
        <v>11227</v>
      </c>
      <c r="C37" s="29" t="s">
        <v>11226</v>
      </c>
      <c r="D37" s="29" t="s">
        <v>11226</v>
      </c>
      <c r="E37" s="21" t="s">
        <v>11225</v>
      </c>
      <c r="F37" s="16"/>
      <c r="G37" s="7"/>
      <c r="H37" s="7"/>
      <c r="I37" s="7"/>
      <c r="J37" s="7" t="s">
        <v>34</v>
      </c>
      <c r="K37" s="7"/>
      <c r="L37" s="16"/>
      <c r="M37" s="30" t="s">
        <v>34</v>
      </c>
      <c r="N37" s="29" t="s">
        <v>34</v>
      </c>
      <c r="O37" s="29" t="s">
        <v>34</v>
      </c>
      <c r="P37" s="29" t="s">
        <v>34</v>
      </c>
      <c r="Q37" s="29" t="s">
        <v>34</v>
      </c>
      <c r="T37" s="64"/>
      <c r="U37" s="64"/>
      <c r="V37" s="2" t="s">
        <v>11224</v>
      </c>
      <c r="W37" s="2">
        <v>3</v>
      </c>
    </row>
    <row r="38" spans="1:23" ht="65" x14ac:dyDescent="0.35">
      <c r="A38" s="33">
        <v>37</v>
      </c>
      <c r="B38" s="21" t="s">
        <v>11223</v>
      </c>
      <c r="C38" s="29" t="s">
        <v>11222</v>
      </c>
      <c r="D38" s="29" t="s">
        <v>11222</v>
      </c>
      <c r="E38" s="21" t="s">
        <v>11221</v>
      </c>
      <c r="F38" s="16"/>
      <c r="G38" s="7"/>
      <c r="H38" s="7"/>
      <c r="I38" s="7"/>
      <c r="J38" s="7" t="s">
        <v>34</v>
      </c>
      <c r="K38" s="7"/>
      <c r="L38" s="16"/>
      <c r="M38" s="30" t="s">
        <v>34</v>
      </c>
      <c r="N38" s="29" t="s">
        <v>34</v>
      </c>
      <c r="O38" s="29" t="s">
        <v>34</v>
      </c>
      <c r="P38" s="29" t="s">
        <v>34</v>
      </c>
      <c r="Q38" s="29" t="s">
        <v>34</v>
      </c>
      <c r="T38" s="64"/>
      <c r="U38" s="64"/>
      <c r="V38" s="2" t="s">
        <v>11220</v>
      </c>
      <c r="W38" s="2">
        <v>3</v>
      </c>
    </row>
    <row r="39" spans="1:23" x14ac:dyDescent="0.35">
      <c r="A39" s="33">
        <v>38</v>
      </c>
      <c r="B39" s="18" t="s">
        <v>11218</v>
      </c>
      <c r="C39" s="35" t="s">
        <v>11219</v>
      </c>
      <c r="D39" s="35" t="s">
        <v>11219</v>
      </c>
      <c r="E39" s="18" t="s">
        <v>11218</v>
      </c>
      <c r="F39" s="20"/>
      <c r="G39" s="19"/>
      <c r="H39" s="19"/>
      <c r="I39" s="19"/>
      <c r="J39" s="19"/>
      <c r="K39" s="19"/>
      <c r="L39" s="20"/>
      <c r="M39" s="32"/>
      <c r="T39" s="64"/>
      <c r="U39" s="64"/>
      <c r="W39" s="2"/>
    </row>
    <row r="40" spans="1:23" ht="91" x14ac:dyDescent="0.35">
      <c r="A40" s="33">
        <v>39</v>
      </c>
      <c r="B40" s="21" t="s">
        <v>11217</v>
      </c>
      <c r="C40" s="29" t="s">
        <v>11216</v>
      </c>
      <c r="D40" s="29" t="s">
        <v>11216</v>
      </c>
      <c r="E40" s="21" t="s">
        <v>11215</v>
      </c>
      <c r="F40" s="16"/>
      <c r="G40" s="7"/>
      <c r="H40" s="7"/>
      <c r="I40" s="7"/>
      <c r="J40" s="7" t="s">
        <v>34</v>
      </c>
      <c r="K40" s="7"/>
      <c r="L40" s="16"/>
      <c r="M40" s="30" t="s">
        <v>34</v>
      </c>
      <c r="N40" s="29" t="s">
        <v>34</v>
      </c>
      <c r="O40" s="29" t="s">
        <v>34</v>
      </c>
      <c r="P40" s="29" t="s">
        <v>34</v>
      </c>
      <c r="Q40" s="29" t="s">
        <v>34</v>
      </c>
      <c r="T40" s="64"/>
      <c r="U40" s="64"/>
      <c r="V40" s="2" t="s">
        <v>11214</v>
      </c>
      <c r="W40" s="2">
        <v>3</v>
      </c>
    </row>
    <row r="41" spans="1:23" ht="91" x14ac:dyDescent="0.35">
      <c r="A41" s="33">
        <v>40</v>
      </c>
      <c r="B41" s="21" t="s">
        <v>11213</v>
      </c>
      <c r="C41" s="29" t="s">
        <v>11212</v>
      </c>
      <c r="D41" s="29" t="s">
        <v>11212</v>
      </c>
      <c r="E41" s="21" t="s">
        <v>11211</v>
      </c>
      <c r="F41" s="16"/>
      <c r="G41" s="7"/>
      <c r="H41" s="7"/>
      <c r="I41" s="7"/>
      <c r="J41" s="7" t="s">
        <v>34</v>
      </c>
      <c r="K41" s="7"/>
      <c r="L41" s="16"/>
      <c r="M41" s="30" t="s">
        <v>34</v>
      </c>
      <c r="N41" s="29" t="s">
        <v>34</v>
      </c>
      <c r="O41" s="29" t="s">
        <v>34</v>
      </c>
      <c r="P41" s="29" t="s">
        <v>34</v>
      </c>
      <c r="Q41" s="29" t="s">
        <v>34</v>
      </c>
      <c r="T41" s="64"/>
      <c r="U41" s="64"/>
      <c r="V41" s="2" t="s">
        <v>11210</v>
      </c>
      <c r="W41" s="2">
        <v>3</v>
      </c>
    </row>
    <row r="42" spans="1:23" ht="130" x14ac:dyDescent="0.35">
      <c r="A42" s="33">
        <v>41</v>
      </c>
      <c r="B42" s="21" t="s">
        <v>11209</v>
      </c>
      <c r="C42" s="29" t="s">
        <v>11208</v>
      </c>
      <c r="D42" s="29" t="s">
        <v>11208</v>
      </c>
      <c r="E42" s="21" t="s">
        <v>11207</v>
      </c>
      <c r="F42" s="16"/>
      <c r="G42" s="7"/>
      <c r="H42" s="7"/>
      <c r="I42" s="7"/>
      <c r="J42" s="7" t="s">
        <v>34</v>
      </c>
      <c r="K42" s="7"/>
      <c r="L42" s="16"/>
      <c r="M42" s="30" t="s">
        <v>34</v>
      </c>
      <c r="N42" s="29" t="s">
        <v>34</v>
      </c>
      <c r="O42" s="29" t="s">
        <v>34</v>
      </c>
      <c r="P42" s="29" t="s">
        <v>34</v>
      </c>
      <c r="Q42" s="29" t="s">
        <v>34</v>
      </c>
      <c r="T42" s="64"/>
      <c r="U42" s="64"/>
      <c r="V42" s="2" t="s">
        <v>11206</v>
      </c>
      <c r="W42" s="2">
        <v>6</v>
      </c>
    </row>
    <row r="43" spans="1:23" ht="61.5" customHeight="1" x14ac:dyDescent="0.35">
      <c r="A43" s="33">
        <v>42</v>
      </c>
      <c r="B43" s="21" t="s">
        <v>11205</v>
      </c>
      <c r="C43" s="29" t="s">
        <v>11204</v>
      </c>
      <c r="D43" s="29" t="s">
        <v>11204</v>
      </c>
      <c r="E43" s="21" t="s">
        <v>11203</v>
      </c>
      <c r="F43" s="16"/>
      <c r="G43" s="7"/>
      <c r="H43" s="7"/>
      <c r="I43" s="7"/>
      <c r="J43" s="7" t="s">
        <v>34</v>
      </c>
      <c r="K43" s="7"/>
      <c r="L43" s="16"/>
      <c r="M43" s="30" t="s">
        <v>34</v>
      </c>
      <c r="N43" s="29" t="s">
        <v>34</v>
      </c>
      <c r="O43" s="29" t="s">
        <v>34</v>
      </c>
      <c r="P43" s="29" t="s">
        <v>34</v>
      </c>
      <c r="Q43" s="29" t="s">
        <v>34</v>
      </c>
      <c r="T43" s="64"/>
      <c r="U43" s="64"/>
      <c r="V43" s="2" t="s">
        <v>11202</v>
      </c>
      <c r="W43" s="2">
        <v>3</v>
      </c>
    </row>
    <row r="44" spans="1:23" ht="26" x14ac:dyDescent="0.35">
      <c r="A44" s="33">
        <v>43</v>
      </c>
      <c r="B44" s="18" t="s">
        <v>11200</v>
      </c>
      <c r="C44" s="35" t="s">
        <v>11201</v>
      </c>
      <c r="D44" s="35" t="s">
        <v>11201</v>
      </c>
      <c r="E44" s="18" t="s">
        <v>11200</v>
      </c>
      <c r="F44" s="20"/>
      <c r="G44" s="19"/>
      <c r="H44" s="19"/>
      <c r="I44" s="19"/>
      <c r="J44" s="19"/>
      <c r="K44" s="19"/>
      <c r="L44" s="20"/>
      <c r="M44" s="32"/>
      <c r="T44" s="64"/>
      <c r="U44" s="64"/>
      <c r="W44" s="2"/>
    </row>
    <row r="45" spans="1:23" ht="102.65" customHeight="1" x14ac:dyDescent="0.35">
      <c r="A45" s="33">
        <v>44</v>
      </c>
      <c r="B45" s="21" t="s">
        <v>11199</v>
      </c>
      <c r="C45" s="29" t="s">
        <v>11198</v>
      </c>
      <c r="D45" s="29" t="s">
        <v>11198</v>
      </c>
      <c r="E45" s="21" t="s">
        <v>11197</v>
      </c>
      <c r="F45" s="16"/>
      <c r="G45" s="7"/>
      <c r="H45" s="7"/>
      <c r="I45" s="7"/>
      <c r="J45" s="7" t="s">
        <v>34</v>
      </c>
      <c r="K45" s="7"/>
      <c r="L45" s="16"/>
      <c r="M45" s="30" t="s">
        <v>34</v>
      </c>
      <c r="N45" s="29" t="s">
        <v>34</v>
      </c>
      <c r="T45" s="64"/>
      <c r="U45" s="64"/>
      <c r="V45" s="2" t="s">
        <v>11196</v>
      </c>
      <c r="W45" s="2">
        <v>4</v>
      </c>
    </row>
    <row r="46" spans="1:23" ht="39" x14ac:dyDescent="0.35">
      <c r="A46" s="33">
        <v>45</v>
      </c>
      <c r="B46" s="21" t="s">
        <v>11195</v>
      </c>
      <c r="C46" s="29" t="s">
        <v>11194</v>
      </c>
      <c r="D46" s="29" t="s">
        <v>11194</v>
      </c>
      <c r="E46" s="21" t="s">
        <v>11193</v>
      </c>
      <c r="F46" s="16"/>
      <c r="G46" s="7"/>
      <c r="H46" s="7"/>
      <c r="I46" s="7"/>
      <c r="J46" s="7" t="s">
        <v>34</v>
      </c>
      <c r="K46" s="7"/>
      <c r="L46" s="16"/>
      <c r="M46" s="30" t="s">
        <v>34</v>
      </c>
      <c r="N46" s="29" t="s">
        <v>34</v>
      </c>
      <c r="O46" s="29" t="s">
        <v>34</v>
      </c>
      <c r="P46" s="29" t="s">
        <v>34</v>
      </c>
      <c r="Q46" s="29" t="s">
        <v>34</v>
      </c>
      <c r="T46" s="64"/>
      <c r="U46" s="64"/>
      <c r="V46" s="2" t="s">
        <v>11192</v>
      </c>
      <c r="W46" s="2">
        <v>3</v>
      </c>
    </row>
    <row r="47" spans="1:23" ht="169" x14ac:dyDescent="0.35">
      <c r="A47" s="33">
        <v>46</v>
      </c>
      <c r="B47" s="21" t="s">
        <v>11191</v>
      </c>
      <c r="C47" s="29" t="s">
        <v>11190</v>
      </c>
      <c r="D47" s="29" t="s">
        <v>11190</v>
      </c>
      <c r="E47" s="21" t="s">
        <v>11189</v>
      </c>
      <c r="F47" s="16"/>
      <c r="G47" s="7"/>
      <c r="H47" s="7"/>
      <c r="I47" s="7"/>
      <c r="J47" s="7" t="s">
        <v>34</v>
      </c>
      <c r="K47" s="7"/>
      <c r="L47" s="16"/>
      <c r="M47" s="30" t="s">
        <v>34</v>
      </c>
      <c r="N47" s="29" t="s">
        <v>34</v>
      </c>
      <c r="O47" s="29" t="s">
        <v>34</v>
      </c>
      <c r="P47" s="29" t="s">
        <v>34</v>
      </c>
      <c r="Q47" s="29" t="s">
        <v>34</v>
      </c>
      <c r="T47" s="64"/>
      <c r="U47" s="64"/>
      <c r="V47" s="2" t="s">
        <v>11188</v>
      </c>
      <c r="W47" s="2">
        <v>6</v>
      </c>
    </row>
    <row r="48" spans="1:23" ht="143" x14ac:dyDescent="0.35">
      <c r="A48" s="33">
        <v>47</v>
      </c>
      <c r="B48" s="21" t="s">
        <v>11187</v>
      </c>
      <c r="C48" s="29" t="s">
        <v>11186</v>
      </c>
      <c r="D48" s="29" t="s">
        <v>11186</v>
      </c>
      <c r="E48" s="21" t="s">
        <v>11185</v>
      </c>
      <c r="F48" s="16"/>
      <c r="G48" s="7"/>
      <c r="H48" s="7"/>
      <c r="I48" s="7"/>
      <c r="J48" s="7" t="s">
        <v>34</v>
      </c>
      <c r="K48" s="7"/>
      <c r="L48" s="16"/>
      <c r="M48" s="30" t="s">
        <v>34</v>
      </c>
      <c r="N48" s="29" t="s">
        <v>34</v>
      </c>
      <c r="O48" s="29" t="s">
        <v>34</v>
      </c>
      <c r="P48" s="29" t="s">
        <v>34</v>
      </c>
      <c r="Q48" s="29" t="s">
        <v>34</v>
      </c>
      <c r="T48" s="64"/>
      <c r="U48" s="64"/>
      <c r="V48" s="2" t="s">
        <v>11184</v>
      </c>
      <c r="W48" s="2">
        <v>3</v>
      </c>
    </row>
    <row r="49" spans="1:23" ht="52" x14ac:dyDescent="0.35">
      <c r="A49" s="33">
        <v>48</v>
      </c>
      <c r="B49" s="21" t="s">
        <v>11183</v>
      </c>
      <c r="C49" s="29" t="s">
        <v>11182</v>
      </c>
      <c r="D49" s="29" t="s">
        <v>11182</v>
      </c>
      <c r="E49" s="21" t="s">
        <v>11181</v>
      </c>
      <c r="F49" s="16"/>
      <c r="G49" s="7"/>
      <c r="H49" s="7"/>
      <c r="I49" s="7"/>
      <c r="J49" s="7" t="s">
        <v>34</v>
      </c>
      <c r="K49" s="7"/>
      <c r="L49" s="16"/>
      <c r="M49" s="30" t="s">
        <v>34</v>
      </c>
      <c r="N49" s="29" t="s">
        <v>34</v>
      </c>
      <c r="O49" s="29" t="s">
        <v>34</v>
      </c>
      <c r="P49" s="29" t="s">
        <v>34</v>
      </c>
      <c r="Q49" s="29" t="s">
        <v>34</v>
      </c>
      <c r="T49" s="64"/>
      <c r="U49" s="64"/>
      <c r="V49" s="2" t="s">
        <v>11180</v>
      </c>
      <c r="W49" s="2">
        <v>3</v>
      </c>
    </row>
    <row r="50" spans="1:23" ht="65" x14ac:dyDescent="0.35">
      <c r="A50" s="33">
        <v>49</v>
      </c>
      <c r="B50" s="21" t="s">
        <v>11179</v>
      </c>
      <c r="C50" s="29" t="s">
        <v>11178</v>
      </c>
      <c r="D50" s="29" t="s">
        <v>11178</v>
      </c>
      <c r="E50" s="21" t="s">
        <v>11177</v>
      </c>
      <c r="F50" s="16"/>
      <c r="G50" s="7"/>
      <c r="H50" s="7"/>
      <c r="I50" s="7"/>
      <c r="J50" s="7" t="s">
        <v>34</v>
      </c>
      <c r="K50" s="7"/>
      <c r="L50" s="16"/>
      <c r="M50" s="30" t="s">
        <v>34</v>
      </c>
      <c r="N50" s="29" t="s">
        <v>34</v>
      </c>
      <c r="T50" s="64"/>
      <c r="U50" s="64"/>
      <c r="V50" s="2" t="s">
        <v>11176</v>
      </c>
      <c r="W50" s="2">
        <v>3</v>
      </c>
    </row>
    <row r="51" spans="1:23" ht="130" x14ac:dyDescent="0.35">
      <c r="A51" s="33">
        <v>50</v>
      </c>
      <c r="B51" s="21" t="s">
        <v>11175</v>
      </c>
      <c r="C51" s="29" t="s">
        <v>11174</v>
      </c>
      <c r="D51" s="29" t="s">
        <v>11174</v>
      </c>
      <c r="E51" s="21" t="s">
        <v>11173</v>
      </c>
      <c r="F51" s="16"/>
      <c r="G51" s="7"/>
      <c r="H51" s="7"/>
      <c r="I51" s="7"/>
      <c r="J51" s="7" t="s">
        <v>34</v>
      </c>
      <c r="K51" s="7"/>
      <c r="L51" s="16"/>
      <c r="M51" s="30" t="s">
        <v>34</v>
      </c>
      <c r="N51" s="29" t="s">
        <v>34</v>
      </c>
      <c r="O51" s="29" t="s">
        <v>34</v>
      </c>
      <c r="P51" s="29" t="s">
        <v>34</v>
      </c>
      <c r="Q51" s="29" t="s">
        <v>34</v>
      </c>
      <c r="T51" s="64"/>
      <c r="U51" s="64"/>
      <c r="V51" s="2" t="s">
        <v>11172</v>
      </c>
      <c r="W51" s="2">
        <v>6</v>
      </c>
    </row>
    <row r="52" spans="1:23" ht="153" customHeight="1" x14ac:dyDescent="0.35">
      <c r="A52" s="33">
        <v>51</v>
      </c>
      <c r="B52" s="21" t="s">
        <v>11171</v>
      </c>
      <c r="C52" s="29" t="s">
        <v>11170</v>
      </c>
      <c r="D52" s="29" t="s">
        <v>11170</v>
      </c>
      <c r="E52" s="21" t="s">
        <v>11169</v>
      </c>
      <c r="F52" s="16"/>
      <c r="G52" s="7"/>
      <c r="H52" s="7"/>
      <c r="I52" s="7"/>
      <c r="J52" s="7" t="s">
        <v>34</v>
      </c>
      <c r="K52" s="7"/>
      <c r="L52" s="16"/>
      <c r="M52" s="30" t="s">
        <v>34</v>
      </c>
      <c r="N52" s="29" t="s">
        <v>34</v>
      </c>
      <c r="T52" s="64"/>
      <c r="U52" s="64"/>
      <c r="V52" s="2" t="s">
        <v>11168</v>
      </c>
      <c r="W52" s="2">
        <v>3</v>
      </c>
    </row>
    <row r="53" spans="1:23" ht="104" x14ac:dyDescent="0.35">
      <c r="A53" s="33">
        <v>52</v>
      </c>
      <c r="B53" s="21" t="s">
        <v>11167</v>
      </c>
      <c r="C53" s="29" t="s">
        <v>11166</v>
      </c>
      <c r="D53" s="29" t="s">
        <v>11166</v>
      </c>
      <c r="E53" s="21" t="s">
        <v>11165</v>
      </c>
      <c r="F53" s="16"/>
      <c r="G53" s="7"/>
      <c r="H53" s="7"/>
      <c r="I53" s="7"/>
      <c r="J53" s="7" t="s">
        <v>34</v>
      </c>
      <c r="K53" s="7"/>
      <c r="L53" s="16"/>
      <c r="M53" s="30" t="s">
        <v>34</v>
      </c>
      <c r="N53" s="29" t="s">
        <v>34</v>
      </c>
      <c r="O53" s="29" t="s">
        <v>34</v>
      </c>
      <c r="P53" s="29" t="s">
        <v>34</v>
      </c>
      <c r="Q53" s="29" t="s">
        <v>34</v>
      </c>
      <c r="T53" s="64"/>
      <c r="U53" s="64"/>
      <c r="V53" s="2" t="s">
        <v>11164</v>
      </c>
      <c r="W53" s="2">
        <v>3</v>
      </c>
    </row>
    <row r="54" spans="1:23" ht="65" x14ac:dyDescent="0.35">
      <c r="A54" s="33">
        <v>53</v>
      </c>
      <c r="B54" s="21" t="s">
        <v>11163</v>
      </c>
      <c r="C54" s="29" t="s">
        <v>11162</v>
      </c>
      <c r="D54" s="29" t="s">
        <v>11162</v>
      </c>
      <c r="E54" s="21" t="s">
        <v>11161</v>
      </c>
      <c r="F54" s="16"/>
      <c r="G54" s="7"/>
      <c r="H54" s="7"/>
      <c r="I54" s="7"/>
      <c r="J54" s="7" t="s">
        <v>34</v>
      </c>
      <c r="K54" s="7"/>
      <c r="L54" s="16"/>
      <c r="M54" s="30" t="s">
        <v>34</v>
      </c>
      <c r="N54" s="29" t="s">
        <v>34</v>
      </c>
      <c r="O54" s="29" t="s">
        <v>34</v>
      </c>
      <c r="P54" s="29" t="s">
        <v>34</v>
      </c>
      <c r="Q54" s="29" t="s">
        <v>34</v>
      </c>
      <c r="T54" s="64"/>
      <c r="U54" s="64"/>
      <c r="V54" s="2" t="s">
        <v>11157</v>
      </c>
      <c r="W54" s="2">
        <v>6</v>
      </c>
    </row>
    <row r="55" spans="1:23" ht="65" x14ac:dyDescent="0.35">
      <c r="A55" s="33">
        <v>54</v>
      </c>
      <c r="B55" s="21" t="s">
        <v>11160</v>
      </c>
      <c r="C55" s="29" t="s">
        <v>11159</v>
      </c>
      <c r="D55" s="29" t="s">
        <v>11159</v>
      </c>
      <c r="E55" s="21" t="s">
        <v>11158</v>
      </c>
      <c r="F55" s="16"/>
      <c r="G55" s="7"/>
      <c r="H55" s="7"/>
      <c r="I55" s="7"/>
      <c r="J55" s="7" t="s">
        <v>34</v>
      </c>
      <c r="K55" s="7"/>
      <c r="L55" s="16"/>
      <c r="M55" s="30" t="s">
        <v>34</v>
      </c>
      <c r="N55" s="29" t="s">
        <v>34</v>
      </c>
      <c r="O55" s="29" t="s">
        <v>34</v>
      </c>
      <c r="P55" s="29" t="s">
        <v>34</v>
      </c>
      <c r="Q55" s="29" t="s">
        <v>34</v>
      </c>
      <c r="T55" s="64"/>
      <c r="U55" s="64"/>
      <c r="V55" s="2" t="s">
        <v>11157</v>
      </c>
      <c r="W55" s="2">
        <v>6</v>
      </c>
    </row>
    <row r="56" spans="1:23" ht="52" x14ac:dyDescent="0.35">
      <c r="A56" s="33">
        <v>55</v>
      </c>
      <c r="B56" s="21" t="s">
        <v>11156</v>
      </c>
      <c r="C56" s="29" t="s">
        <v>11155</v>
      </c>
      <c r="D56" s="29" t="s">
        <v>11155</v>
      </c>
      <c r="E56" s="21" t="s">
        <v>11154</v>
      </c>
      <c r="F56" s="16"/>
      <c r="G56" s="7"/>
      <c r="H56" s="7"/>
      <c r="I56" s="7"/>
      <c r="J56" s="7" t="s">
        <v>34</v>
      </c>
      <c r="K56" s="7"/>
      <c r="L56" s="16"/>
      <c r="M56" s="30" t="s">
        <v>34</v>
      </c>
      <c r="N56" s="29" t="s">
        <v>34</v>
      </c>
      <c r="O56" s="29" t="s">
        <v>34</v>
      </c>
      <c r="P56" s="29" t="s">
        <v>34</v>
      </c>
      <c r="Q56" s="29" t="s">
        <v>34</v>
      </c>
      <c r="T56" s="64"/>
      <c r="U56" s="64"/>
      <c r="V56" s="2" t="s">
        <v>11153</v>
      </c>
      <c r="W56" s="2">
        <v>3</v>
      </c>
    </row>
    <row r="57" spans="1:23" ht="104" x14ac:dyDescent="0.35">
      <c r="A57" s="33">
        <v>56</v>
      </c>
      <c r="B57" s="21" t="s">
        <v>11152</v>
      </c>
      <c r="C57" s="29" t="s">
        <v>11151</v>
      </c>
      <c r="D57" s="29" t="s">
        <v>11151</v>
      </c>
      <c r="E57" s="21" t="s">
        <v>11150</v>
      </c>
      <c r="F57" s="16"/>
      <c r="G57" s="7"/>
      <c r="H57" s="7"/>
      <c r="I57" s="7"/>
      <c r="J57" s="7" t="s">
        <v>34</v>
      </c>
      <c r="K57" s="7"/>
      <c r="L57" s="16"/>
      <c r="M57" s="30" t="s">
        <v>34</v>
      </c>
      <c r="N57" s="29" t="s">
        <v>34</v>
      </c>
      <c r="O57" s="29" t="s">
        <v>34</v>
      </c>
      <c r="P57" s="29" t="s">
        <v>34</v>
      </c>
      <c r="Q57" s="29" t="s">
        <v>34</v>
      </c>
      <c r="T57" s="64"/>
      <c r="U57" s="64"/>
      <c r="V57" s="2" t="s">
        <v>11149</v>
      </c>
      <c r="W57" s="2">
        <v>5</v>
      </c>
    </row>
    <row r="58" spans="1:23" ht="52" x14ac:dyDescent="0.35">
      <c r="A58" s="33">
        <v>57</v>
      </c>
      <c r="B58" s="21" t="s">
        <v>11148</v>
      </c>
      <c r="C58" s="29" t="s">
        <v>11147</v>
      </c>
      <c r="D58" s="29" t="s">
        <v>11147</v>
      </c>
      <c r="E58" s="21" t="s">
        <v>11146</v>
      </c>
      <c r="F58" s="16"/>
      <c r="G58" s="7"/>
      <c r="H58" s="7"/>
      <c r="I58" s="7"/>
      <c r="J58" s="7" t="s">
        <v>34</v>
      </c>
      <c r="K58" s="7"/>
      <c r="L58" s="16"/>
      <c r="M58" s="30" t="s">
        <v>34</v>
      </c>
      <c r="N58" s="29" t="s">
        <v>34</v>
      </c>
      <c r="O58" s="29" t="s">
        <v>34</v>
      </c>
      <c r="P58" s="29" t="s">
        <v>34</v>
      </c>
      <c r="Q58" s="29" t="s">
        <v>34</v>
      </c>
      <c r="T58" s="64"/>
      <c r="U58" s="64"/>
      <c r="V58" s="2" t="s">
        <v>11145</v>
      </c>
      <c r="W58" s="2">
        <v>3</v>
      </c>
    </row>
    <row r="59" spans="1:23" ht="65" x14ac:dyDescent="0.35">
      <c r="A59" s="33">
        <v>58</v>
      </c>
      <c r="B59" s="21" t="s">
        <v>11144</v>
      </c>
      <c r="C59" s="29" t="s">
        <v>11143</v>
      </c>
      <c r="D59" s="29" t="s">
        <v>11143</v>
      </c>
      <c r="E59" s="21" t="s">
        <v>11142</v>
      </c>
      <c r="F59" s="16"/>
      <c r="G59" s="7"/>
      <c r="H59" s="7"/>
      <c r="I59" s="7"/>
      <c r="J59" s="7" t="s">
        <v>34</v>
      </c>
      <c r="K59" s="7"/>
      <c r="L59" s="16"/>
      <c r="M59" s="30" t="s">
        <v>34</v>
      </c>
      <c r="N59" s="29" t="s">
        <v>34</v>
      </c>
      <c r="O59" s="29" t="s">
        <v>34</v>
      </c>
      <c r="P59" s="29" t="s">
        <v>34</v>
      </c>
      <c r="Q59" s="29" t="s">
        <v>34</v>
      </c>
      <c r="T59" s="64"/>
      <c r="U59" s="64"/>
      <c r="V59" s="2" t="s">
        <v>11141</v>
      </c>
      <c r="W59" s="2">
        <v>5</v>
      </c>
    </row>
    <row r="60" spans="1:23" ht="65" x14ac:dyDescent="0.35">
      <c r="A60" s="33">
        <v>59</v>
      </c>
      <c r="B60" s="21" t="s">
        <v>11140</v>
      </c>
      <c r="C60" s="29" t="s">
        <v>11139</v>
      </c>
      <c r="D60" s="29" t="s">
        <v>11139</v>
      </c>
      <c r="E60" s="21" t="s">
        <v>11138</v>
      </c>
      <c r="F60" s="16"/>
      <c r="G60" s="7"/>
      <c r="H60" s="7"/>
      <c r="I60" s="7"/>
      <c r="J60" s="7" t="s">
        <v>34</v>
      </c>
      <c r="K60" s="7"/>
      <c r="L60" s="16"/>
      <c r="M60" s="30" t="s">
        <v>34</v>
      </c>
      <c r="N60" s="29" t="s">
        <v>34</v>
      </c>
      <c r="O60" s="29" t="s">
        <v>34</v>
      </c>
      <c r="P60" s="29" t="s">
        <v>34</v>
      </c>
      <c r="Q60" s="29" t="s">
        <v>34</v>
      </c>
      <c r="T60" s="64"/>
      <c r="U60" s="64"/>
      <c r="V60" s="2" t="s">
        <v>11137</v>
      </c>
      <c r="W60" s="2">
        <v>6</v>
      </c>
    </row>
    <row r="61" spans="1:23" ht="221" x14ac:dyDescent="0.35">
      <c r="A61" s="33">
        <v>60</v>
      </c>
      <c r="B61" s="21" t="s">
        <v>11136</v>
      </c>
      <c r="C61" s="29" t="s">
        <v>11135</v>
      </c>
      <c r="D61" s="29" t="s">
        <v>11135</v>
      </c>
      <c r="E61" s="21" t="s">
        <v>11134</v>
      </c>
      <c r="F61" s="16"/>
      <c r="G61" s="7"/>
      <c r="H61" s="7"/>
      <c r="I61" s="7"/>
      <c r="J61" s="7" t="s">
        <v>34</v>
      </c>
      <c r="K61" s="7"/>
      <c r="L61" s="16"/>
      <c r="M61" s="30" t="s">
        <v>34</v>
      </c>
      <c r="O61" s="29" t="s">
        <v>34</v>
      </c>
      <c r="T61" s="64"/>
      <c r="U61" s="64"/>
      <c r="V61" s="2" t="s">
        <v>11133</v>
      </c>
      <c r="W61" s="2">
        <v>6</v>
      </c>
    </row>
    <row r="62" spans="1:23" ht="175.5" customHeight="1" x14ac:dyDescent="0.35">
      <c r="A62" s="33">
        <v>61</v>
      </c>
      <c r="B62" s="21" t="s">
        <v>11132</v>
      </c>
      <c r="C62" s="29" t="s">
        <v>11131</v>
      </c>
      <c r="D62" s="29" t="s">
        <v>11131</v>
      </c>
      <c r="E62" s="21" t="s">
        <v>11130</v>
      </c>
      <c r="F62" s="16"/>
      <c r="G62" s="7"/>
      <c r="H62" s="7"/>
      <c r="I62" s="7"/>
      <c r="J62" s="7" t="s">
        <v>34</v>
      </c>
      <c r="K62" s="7"/>
      <c r="L62" s="16"/>
      <c r="M62" s="30" t="s">
        <v>34</v>
      </c>
      <c r="N62" s="29" t="s">
        <v>34</v>
      </c>
      <c r="O62" s="29" t="s">
        <v>34</v>
      </c>
      <c r="P62" s="29" t="s">
        <v>34</v>
      </c>
      <c r="Q62" s="29" t="s">
        <v>34</v>
      </c>
      <c r="T62" s="64"/>
      <c r="U62" s="64"/>
      <c r="V62" s="2" t="s">
        <v>11129</v>
      </c>
      <c r="W62" s="2">
        <v>5</v>
      </c>
    </row>
    <row r="63" spans="1:23" ht="78" x14ac:dyDescent="0.35">
      <c r="A63" s="33">
        <v>62</v>
      </c>
      <c r="B63" s="21" t="s">
        <v>11128</v>
      </c>
      <c r="C63" s="29" t="s">
        <v>11127</v>
      </c>
      <c r="D63" s="29" t="s">
        <v>11127</v>
      </c>
      <c r="E63" s="21" t="s">
        <v>11126</v>
      </c>
      <c r="F63" s="16"/>
      <c r="G63" s="7"/>
      <c r="H63" s="7"/>
      <c r="I63" s="7"/>
      <c r="J63" s="7" t="s">
        <v>34</v>
      </c>
      <c r="K63" s="7"/>
      <c r="L63" s="16"/>
      <c r="M63" s="30" t="s">
        <v>34</v>
      </c>
      <c r="N63" s="29" t="s">
        <v>34</v>
      </c>
      <c r="O63" s="29" t="s">
        <v>34</v>
      </c>
      <c r="P63" s="29" t="s">
        <v>34</v>
      </c>
      <c r="Q63" s="29" t="s">
        <v>34</v>
      </c>
      <c r="T63" s="64"/>
      <c r="U63" s="64"/>
      <c r="V63" s="2" t="s">
        <v>11125</v>
      </c>
      <c r="W63" s="2">
        <v>3</v>
      </c>
    </row>
    <row r="64" spans="1:23" ht="39" x14ac:dyDescent="0.35">
      <c r="A64" s="33">
        <v>63</v>
      </c>
      <c r="B64" s="21" t="s">
        <v>11124</v>
      </c>
      <c r="C64" s="29" t="s">
        <v>11123</v>
      </c>
      <c r="D64" s="29" t="s">
        <v>11123</v>
      </c>
      <c r="E64" s="21" t="s">
        <v>11122</v>
      </c>
      <c r="F64" s="16"/>
      <c r="G64" s="7"/>
      <c r="H64" s="7"/>
      <c r="I64" s="7"/>
      <c r="J64" s="7" t="s">
        <v>34</v>
      </c>
      <c r="K64" s="7"/>
      <c r="L64" s="16"/>
      <c r="M64" s="30" t="s">
        <v>34</v>
      </c>
      <c r="N64" s="29" t="s">
        <v>34</v>
      </c>
      <c r="O64" s="29" t="s">
        <v>34</v>
      </c>
      <c r="P64" s="29" t="s">
        <v>34</v>
      </c>
      <c r="Q64" s="29" t="s">
        <v>34</v>
      </c>
      <c r="T64" s="64"/>
      <c r="U64" s="64"/>
      <c r="V64" s="2" t="s">
        <v>11121</v>
      </c>
      <c r="W64" s="2">
        <v>3</v>
      </c>
    </row>
    <row r="65" spans="1:23" ht="52" x14ac:dyDescent="0.35">
      <c r="A65" s="33">
        <v>64</v>
      </c>
      <c r="B65" s="21" t="s">
        <v>11120</v>
      </c>
      <c r="C65" s="29" t="s">
        <v>11119</v>
      </c>
      <c r="D65" s="29" t="s">
        <v>11119</v>
      </c>
      <c r="E65" s="21" t="s">
        <v>11118</v>
      </c>
      <c r="F65" s="16"/>
      <c r="G65" s="7"/>
      <c r="H65" s="7"/>
      <c r="I65" s="7"/>
      <c r="J65" s="7" t="s">
        <v>34</v>
      </c>
      <c r="K65" s="7"/>
      <c r="L65" s="16"/>
      <c r="M65" s="30" t="s">
        <v>34</v>
      </c>
      <c r="N65" s="29" t="s">
        <v>34</v>
      </c>
      <c r="O65" s="29" t="s">
        <v>34</v>
      </c>
      <c r="P65" s="29" t="s">
        <v>34</v>
      </c>
      <c r="Q65" s="29" t="s">
        <v>34</v>
      </c>
      <c r="T65" s="64"/>
      <c r="U65" s="64"/>
      <c r="V65" s="2" t="s">
        <v>11117</v>
      </c>
      <c r="W65" s="2">
        <v>3</v>
      </c>
    </row>
    <row r="66" spans="1:23" ht="39" x14ac:dyDescent="0.35">
      <c r="A66" s="33">
        <v>65</v>
      </c>
      <c r="B66" s="21" t="s">
        <v>11116</v>
      </c>
      <c r="C66" s="29" t="s">
        <v>11115</v>
      </c>
      <c r="D66" s="29" t="s">
        <v>11115</v>
      </c>
      <c r="E66" s="21" t="s">
        <v>11114</v>
      </c>
      <c r="F66" s="16"/>
      <c r="G66" s="7"/>
      <c r="H66" s="7"/>
      <c r="I66" s="7"/>
      <c r="J66" s="7" t="s">
        <v>34</v>
      </c>
      <c r="K66" s="7"/>
      <c r="L66" s="16"/>
      <c r="M66" s="30" t="s">
        <v>34</v>
      </c>
      <c r="N66" s="29" t="s">
        <v>34</v>
      </c>
      <c r="O66" s="29" t="s">
        <v>34</v>
      </c>
      <c r="P66" s="29" t="s">
        <v>34</v>
      </c>
      <c r="Q66" s="29" t="s">
        <v>34</v>
      </c>
      <c r="T66" s="64"/>
      <c r="U66" s="64"/>
      <c r="V66" s="2" t="s">
        <v>11113</v>
      </c>
      <c r="W66" s="2">
        <v>3</v>
      </c>
    </row>
    <row r="67" spans="1:23" ht="156" x14ac:dyDescent="0.35">
      <c r="A67" s="33">
        <v>66</v>
      </c>
      <c r="B67" s="21" t="s">
        <v>11112</v>
      </c>
      <c r="C67" s="29" t="s">
        <v>11111</v>
      </c>
      <c r="D67" s="29" t="s">
        <v>11111</v>
      </c>
      <c r="E67" s="21" t="s">
        <v>11110</v>
      </c>
      <c r="F67" s="16"/>
      <c r="G67" s="7"/>
      <c r="H67" s="7"/>
      <c r="I67" s="7"/>
      <c r="J67" s="7" t="s">
        <v>34</v>
      </c>
      <c r="K67" s="7"/>
      <c r="L67" s="16"/>
      <c r="M67" s="30" t="s">
        <v>34</v>
      </c>
      <c r="N67" s="29" t="s">
        <v>34</v>
      </c>
      <c r="O67" s="29" t="s">
        <v>34</v>
      </c>
      <c r="P67" s="29" t="s">
        <v>34</v>
      </c>
      <c r="Q67" s="29" t="s">
        <v>34</v>
      </c>
      <c r="T67" s="64"/>
      <c r="U67" s="64"/>
      <c r="V67" s="2" t="s">
        <v>11109</v>
      </c>
      <c r="W67" s="2">
        <v>6</v>
      </c>
    </row>
    <row r="68" spans="1:23" ht="253.5" customHeight="1" x14ac:dyDescent="0.35">
      <c r="A68" s="33">
        <v>67</v>
      </c>
      <c r="B68" s="21" t="s">
        <v>11108</v>
      </c>
      <c r="C68" s="29" t="s">
        <v>11107</v>
      </c>
      <c r="D68" s="29" t="s">
        <v>11107</v>
      </c>
      <c r="E68" s="21" t="s">
        <v>11106</v>
      </c>
      <c r="F68" s="16"/>
      <c r="G68" s="7"/>
      <c r="H68" s="7"/>
      <c r="I68" s="7"/>
      <c r="J68" s="7" t="s">
        <v>34</v>
      </c>
      <c r="K68" s="7"/>
      <c r="L68" s="16"/>
      <c r="M68" s="30" t="s">
        <v>34</v>
      </c>
      <c r="N68" s="29" t="s">
        <v>34</v>
      </c>
      <c r="O68" s="29" t="s">
        <v>34</v>
      </c>
      <c r="P68" s="29" t="s">
        <v>34</v>
      </c>
      <c r="Q68" s="29" t="s">
        <v>34</v>
      </c>
      <c r="T68" s="64"/>
      <c r="U68" s="64"/>
      <c r="V68" s="2" t="s">
        <v>11105</v>
      </c>
      <c r="W68" s="2">
        <v>6</v>
      </c>
    </row>
    <row r="69" spans="1:23" ht="213.75" customHeight="1" x14ac:dyDescent="0.35">
      <c r="A69" s="33">
        <v>68</v>
      </c>
      <c r="B69" s="21" t="s">
        <v>11104</v>
      </c>
      <c r="C69" s="29" t="s">
        <v>11103</v>
      </c>
      <c r="D69" s="29" t="s">
        <v>11103</v>
      </c>
      <c r="E69" s="21" t="s">
        <v>11102</v>
      </c>
      <c r="F69" s="16"/>
      <c r="G69" s="7"/>
      <c r="H69" s="7"/>
      <c r="I69" s="7"/>
      <c r="J69" s="7" t="s">
        <v>34</v>
      </c>
      <c r="K69" s="7"/>
      <c r="L69" s="16"/>
      <c r="M69" s="30" t="s">
        <v>34</v>
      </c>
      <c r="N69" s="29" t="s">
        <v>34</v>
      </c>
      <c r="O69" s="29" t="s">
        <v>34</v>
      </c>
      <c r="P69" s="29" t="s">
        <v>34</v>
      </c>
      <c r="Q69" s="29" t="s">
        <v>34</v>
      </c>
      <c r="T69" s="64"/>
      <c r="U69" s="64"/>
      <c r="V69" s="2" t="s">
        <v>11101</v>
      </c>
      <c r="W69" s="2">
        <v>4</v>
      </c>
    </row>
    <row r="70" spans="1:23" ht="208" x14ac:dyDescent="0.35">
      <c r="A70" s="33">
        <v>69</v>
      </c>
      <c r="B70" s="21" t="s">
        <v>11100</v>
      </c>
      <c r="C70" s="29" t="s">
        <v>11099</v>
      </c>
      <c r="D70" s="29" t="s">
        <v>11099</v>
      </c>
      <c r="E70" s="21" t="s">
        <v>11098</v>
      </c>
      <c r="F70" s="16"/>
      <c r="G70" s="7"/>
      <c r="H70" s="7"/>
      <c r="I70" s="7"/>
      <c r="J70" s="7" t="s">
        <v>34</v>
      </c>
      <c r="K70" s="7"/>
      <c r="L70" s="16"/>
      <c r="M70" s="30" t="s">
        <v>34</v>
      </c>
      <c r="N70" s="29" t="s">
        <v>34</v>
      </c>
      <c r="O70" s="29" t="s">
        <v>34</v>
      </c>
      <c r="P70" s="29" t="s">
        <v>34</v>
      </c>
      <c r="Q70" s="29" t="s">
        <v>34</v>
      </c>
      <c r="T70" s="64"/>
      <c r="U70" s="64"/>
      <c r="V70" s="2" t="s">
        <v>11097</v>
      </c>
      <c r="W70" s="2">
        <v>6</v>
      </c>
    </row>
    <row r="71" spans="1:23" x14ac:dyDescent="0.35">
      <c r="A71" s="33">
        <v>70</v>
      </c>
      <c r="B71" s="18" t="s">
        <v>11096</v>
      </c>
      <c r="D71" s="27"/>
      <c r="E71" s="18" t="s">
        <v>11096</v>
      </c>
      <c r="F71" s="16"/>
      <c r="G71" s="7"/>
      <c r="H71" s="7"/>
      <c r="I71" s="7"/>
      <c r="J71" s="7"/>
      <c r="K71" s="7"/>
      <c r="L71" s="16"/>
      <c r="M71" s="32"/>
      <c r="T71" s="64"/>
      <c r="U71" s="64"/>
      <c r="W71" s="2"/>
    </row>
    <row r="72" spans="1:23" ht="193.5" customHeight="1" x14ac:dyDescent="0.35">
      <c r="A72" s="33">
        <v>71</v>
      </c>
      <c r="B72" s="21" t="s">
        <v>11095</v>
      </c>
      <c r="C72" s="29" t="s">
        <v>11094</v>
      </c>
      <c r="D72" s="29" t="s">
        <v>11094</v>
      </c>
      <c r="E72" s="21" t="s">
        <v>11093</v>
      </c>
      <c r="F72" s="16"/>
      <c r="G72" s="7"/>
      <c r="H72" s="7"/>
      <c r="I72" s="7"/>
      <c r="J72" s="7" t="s">
        <v>34</v>
      </c>
      <c r="K72" s="7"/>
      <c r="L72" s="16"/>
      <c r="M72" s="30" t="s">
        <v>34</v>
      </c>
      <c r="N72" s="29" t="s">
        <v>34</v>
      </c>
      <c r="O72" s="29" t="s">
        <v>34</v>
      </c>
      <c r="P72" s="29" t="s">
        <v>34</v>
      </c>
      <c r="Q72" s="29" t="s">
        <v>34</v>
      </c>
      <c r="T72" s="64"/>
      <c r="U72" s="64"/>
      <c r="V72" s="2" t="s">
        <v>11092</v>
      </c>
      <c r="W72" s="2">
        <v>3</v>
      </c>
    </row>
    <row r="73" spans="1:23" ht="39" x14ac:dyDescent="0.35">
      <c r="A73" s="33">
        <v>72</v>
      </c>
      <c r="B73" s="21" t="s">
        <v>11091</v>
      </c>
      <c r="C73" s="29" t="s">
        <v>11090</v>
      </c>
      <c r="D73" s="29" t="s">
        <v>11090</v>
      </c>
      <c r="E73" s="21" t="s">
        <v>11089</v>
      </c>
      <c r="F73" s="16"/>
      <c r="G73" s="7"/>
      <c r="H73" s="7"/>
      <c r="I73" s="7"/>
      <c r="J73" s="7" t="s">
        <v>34</v>
      </c>
      <c r="K73" s="7"/>
      <c r="L73" s="16"/>
      <c r="M73" s="30" t="s">
        <v>34</v>
      </c>
      <c r="N73" s="29" t="s">
        <v>34</v>
      </c>
      <c r="O73" s="29" t="s">
        <v>34</v>
      </c>
      <c r="P73" s="29" t="s">
        <v>34</v>
      </c>
      <c r="Q73" s="29" t="s">
        <v>34</v>
      </c>
      <c r="T73" s="64"/>
      <c r="U73" s="64"/>
      <c r="V73" s="2" t="s">
        <v>11088</v>
      </c>
      <c r="W73" s="2">
        <v>3</v>
      </c>
    </row>
    <row r="74" spans="1:23" ht="183.75" customHeight="1" x14ac:dyDescent="0.35">
      <c r="A74" s="33">
        <v>73</v>
      </c>
      <c r="B74" s="18" t="s">
        <v>11086</v>
      </c>
      <c r="C74" s="35" t="s">
        <v>11087</v>
      </c>
      <c r="D74" s="35" t="s">
        <v>11087</v>
      </c>
      <c r="E74" s="18" t="s">
        <v>11086</v>
      </c>
      <c r="F74" s="20"/>
      <c r="G74" s="19"/>
      <c r="H74" s="19"/>
      <c r="I74" s="19"/>
      <c r="J74" s="19"/>
      <c r="K74" s="19"/>
      <c r="L74" s="20"/>
      <c r="M74" s="32"/>
      <c r="T74" s="64"/>
      <c r="U74" s="64"/>
      <c r="V74" s="2" t="s">
        <v>11085</v>
      </c>
      <c r="W74" s="2">
        <v>6</v>
      </c>
    </row>
    <row r="75" spans="1:23" ht="125.25" customHeight="1" x14ac:dyDescent="0.35">
      <c r="A75" s="33">
        <v>74</v>
      </c>
      <c r="B75" s="21" t="s">
        <v>11084</v>
      </c>
      <c r="C75" s="29" t="s">
        <v>11083</v>
      </c>
      <c r="D75" s="29" t="s">
        <v>11083</v>
      </c>
      <c r="E75" s="21" t="s">
        <v>11082</v>
      </c>
      <c r="F75" s="16"/>
      <c r="G75" s="7"/>
      <c r="H75" s="7"/>
      <c r="I75" s="7"/>
      <c r="J75" s="7" t="s">
        <v>34</v>
      </c>
      <c r="K75" s="7"/>
      <c r="L75" s="16"/>
      <c r="M75" s="30" t="s">
        <v>34</v>
      </c>
      <c r="O75" s="29" t="s">
        <v>34</v>
      </c>
      <c r="T75" s="64"/>
      <c r="U75" s="64"/>
      <c r="V75" s="2" t="s">
        <v>11081</v>
      </c>
      <c r="W75" s="2">
        <v>3</v>
      </c>
    </row>
    <row r="76" spans="1:23" ht="52" x14ac:dyDescent="0.35">
      <c r="A76" s="33">
        <v>75</v>
      </c>
      <c r="B76" s="21" t="s">
        <v>11080</v>
      </c>
      <c r="C76" s="29" t="s">
        <v>11079</v>
      </c>
      <c r="D76" s="29" t="s">
        <v>11079</v>
      </c>
      <c r="E76" s="21" t="s">
        <v>11078</v>
      </c>
      <c r="F76" s="16"/>
      <c r="G76" s="7"/>
      <c r="H76" s="7"/>
      <c r="I76" s="7"/>
      <c r="J76" s="7" t="s">
        <v>34</v>
      </c>
      <c r="K76" s="7"/>
      <c r="L76" s="16"/>
      <c r="M76" s="30" t="s">
        <v>34</v>
      </c>
      <c r="O76" s="29" t="s">
        <v>34</v>
      </c>
      <c r="T76" s="64"/>
      <c r="U76" s="64"/>
      <c r="V76" s="2" t="s">
        <v>11077</v>
      </c>
      <c r="W76" s="2">
        <v>5</v>
      </c>
    </row>
    <row r="77" spans="1:23" ht="65" x14ac:dyDescent="0.35">
      <c r="A77" s="33">
        <v>76</v>
      </c>
      <c r="B77" s="21" t="s">
        <v>11076</v>
      </c>
      <c r="C77" s="29" t="s">
        <v>11075</v>
      </c>
      <c r="D77" s="29" t="s">
        <v>11075</v>
      </c>
      <c r="E77" s="21" t="s">
        <v>11074</v>
      </c>
      <c r="F77" s="16"/>
      <c r="G77" s="7"/>
      <c r="H77" s="7"/>
      <c r="I77" s="7"/>
      <c r="J77" s="7" t="s">
        <v>34</v>
      </c>
      <c r="K77" s="7"/>
      <c r="L77" s="16"/>
      <c r="M77" s="30" t="s">
        <v>34</v>
      </c>
      <c r="T77" s="64"/>
      <c r="U77" s="64"/>
      <c r="V77" s="2" t="s">
        <v>11073</v>
      </c>
      <c r="W77" s="2">
        <v>5</v>
      </c>
    </row>
    <row r="78" spans="1:23" ht="50.25" customHeight="1" x14ac:dyDescent="0.35">
      <c r="A78" s="33">
        <v>77</v>
      </c>
      <c r="B78" s="21" t="s">
        <v>11072</v>
      </c>
      <c r="C78" s="29" t="s">
        <v>11071</v>
      </c>
      <c r="D78" s="29" t="s">
        <v>11071</v>
      </c>
      <c r="E78" s="21" t="s">
        <v>11070</v>
      </c>
      <c r="F78" s="16"/>
      <c r="G78" s="7"/>
      <c r="H78" s="7"/>
      <c r="I78" s="7"/>
      <c r="J78" s="7" t="s">
        <v>34</v>
      </c>
      <c r="K78" s="7"/>
      <c r="L78" s="16"/>
      <c r="M78" s="32"/>
      <c r="O78" s="29" t="s">
        <v>34</v>
      </c>
      <c r="T78" s="64"/>
      <c r="U78" s="64"/>
      <c r="V78" s="2" t="s">
        <v>11069</v>
      </c>
      <c r="W78" s="2">
        <v>3</v>
      </c>
    </row>
    <row r="79" spans="1:23" ht="169" x14ac:dyDescent="0.35">
      <c r="A79" s="33">
        <v>78</v>
      </c>
      <c r="B79" s="21" t="s">
        <v>11068</v>
      </c>
      <c r="C79" s="29" t="s">
        <v>11067</v>
      </c>
      <c r="D79" s="29" t="s">
        <v>11067</v>
      </c>
      <c r="E79" s="21" t="s">
        <v>11066</v>
      </c>
      <c r="F79" s="16"/>
      <c r="G79" s="7"/>
      <c r="H79" s="7"/>
      <c r="I79" s="7"/>
      <c r="J79" s="7" t="s">
        <v>34</v>
      </c>
      <c r="K79" s="7"/>
      <c r="L79" s="16"/>
      <c r="M79" s="30" t="s">
        <v>34</v>
      </c>
      <c r="O79" s="29" t="s">
        <v>34</v>
      </c>
      <c r="T79" s="64"/>
      <c r="U79" s="64"/>
      <c r="V79" s="2" t="s">
        <v>11065</v>
      </c>
      <c r="W79" s="2">
        <v>5</v>
      </c>
    </row>
    <row r="80" spans="1:23" ht="130" x14ac:dyDescent="0.35">
      <c r="A80" s="33">
        <v>79</v>
      </c>
      <c r="B80" s="21" t="s">
        <v>11064</v>
      </c>
      <c r="C80" s="29" t="s">
        <v>11063</v>
      </c>
      <c r="D80" s="29" t="s">
        <v>11063</v>
      </c>
      <c r="E80" s="21" t="s">
        <v>11062</v>
      </c>
      <c r="F80" s="16"/>
      <c r="G80" s="7"/>
      <c r="H80" s="7"/>
      <c r="I80" s="7"/>
      <c r="J80" s="7" t="s">
        <v>34</v>
      </c>
      <c r="K80" s="7"/>
      <c r="L80" s="16"/>
      <c r="M80" s="30" t="s">
        <v>34</v>
      </c>
      <c r="O80" s="29" t="s">
        <v>34</v>
      </c>
      <c r="T80" s="64"/>
      <c r="U80" s="64"/>
      <c r="V80" s="2" t="s">
        <v>11061</v>
      </c>
      <c r="W80" s="2">
        <v>5</v>
      </c>
    </row>
    <row r="81" spans="1:23" ht="52" x14ac:dyDescent="0.35">
      <c r="A81" s="33">
        <v>80</v>
      </c>
      <c r="B81" s="21" t="s">
        <v>11060</v>
      </c>
      <c r="C81" s="29" t="s">
        <v>11059</v>
      </c>
      <c r="D81" s="29" t="s">
        <v>11059</v>
      </c>
      <c r="E81" s="21" t="s">
        <v>11058</v>
      </c>
      <c r="F81" s="16"/>
      <c r="G81" s="7"/>
      <c r="H81" s="7"/>
      <c r="I81" s="7"/>
      <c r="J81" s="7" t="s">
        <v>34</v>
      </c>
      <c r="K81" s="7"/>
      <c r="L81" s="16"/>
      <c r="M81" s="30" t="s">
        <v>34</v>
      </c>
      <c r="O81" s="29" t="s">
        <v>34</v>
      </c>
      <c r="T81" s="64"/>
      <c r="U81" s="64"/>
      <c r="V81" s="2" t="s">
        <v>11057</v>
      </c>
      <c r="W81" s="2">
        <v>3</v>
      </c>
    </row>
    <row r="82" spans="1:23" ht="65" x14ac:dyDescent="0.35">
      <c r="A82" s="33">
        <v>81</v>
      </c>
      <c r="B82" s="21" t="s">
        <v>11056</v>
      </c>
      <c r="C82" s="29" t="s">
        <v>11055</v>
      </c>
      <c r="D82" s="29" t="s">
        <v>11055</v>
      </c>
      <c r="E82" s="21" t="s">
        <v>11054</v>
      </c>
      <c r="F82" s="16"/>
      <c r="G82" s="7"/>
      <c r="H82" s="7"/>
      <c r="I82" s="7"/>
      <c r="J82" s="7" t="s">
        <v>34</v>
      </c>
      <c r="K82" s="7"/>
      <c r="L82" s="16"/>
      <c r="M82" s="30" t="s">
        <v>34</v>
      </c>
      <c r="O82" s="29" t="s">
        <v>34</v>
      </c>
      <c r="T82" s="64"/>
      <c r="U82" s="64"/>
      <c r="V82" s="2" t="s">
        <v>11053</v>
      </c>
      <c r="W82" s="2">
        <v>5</v>
      </c>
    </row>
    <row r="83" spans="1:23" ht="52" x14ac:dyDescent="0.35">
      <c r="A83" s="33">
        <v>82</v>
      </c>
      <c r="B83" s="21" t="s">
        <v>11052</v>
      </c>
      <c r="C83" s="29" t="s">
        <v>11051</v>
      </c>
      <c r="D83" s="29" t="s">
        <v>11051</v>
      </c>
      <c r="E83" s="21" t="s">
        <v>11050</v>
      </c>
      <c r="F83" s="16"/>
      <c r="G83" s="7"/>
      <c r="H83" s="7"/>
      <c r="I83" s="7"/>
      <c r="J83" s="7" t="s">
        <v>34</v>
      </c>
      <c r="K83" s="7"/>
      <c r="L83" s="16"/>
      <c r="M83" s="30" t="s">
        <v>34</v>
      </c>
      <c r="O83" s="29" t="s">
        <v>34</v>
      </c>
      <c r="T83" s="64"/>
      <c r="U83" s="64"/>
      <c r="V83" s="2" t="s">
        <v>11049</v>
      </c>
      <c r="W83" s="2">
        <v>3</v>
      </c>
    </row>
    <row r="84" spans="1:23" ht="65" x14ac:dyDescent="0.35">
      <c r="A84" s="33">
        <v>83</v>
      </c>
      <c r="B84" s="21" t="s">
        <v>11048</v>
      </c>
      <c r="C84" s="29" t="s">
        <v>11047</v>
      </c>
      <c r="D84" s="29" t="s">
        <v>11047</v>
      </c>
      <c r="E84" s="21" t="s">
        <v>11046</v>
      </c>
      <c r="F84" s="16"/>
      <c r="G84" s="7"/>
      <c r="H84" s="7"/>
      <c r="I84" s="7"/>
      <c r="J84" s="7" t="s">
        <v>34</v>
      </c>
      <c r="K84" s="7"/>
      <c r="L84" s="16"/>
      <c r="M84" s="30" t="s">
        <v>34</v>
      </c>
      <c r="O84" s="29" t="s">
        <v>34</v>
      </c>
      <c r="T84" s="64"/>
      <c r="U84" s="64"/>
      <c r="V84" s="2" t="s">
        <v>11045</v>
      </c>
      <c r="W84" s="2">
        <v>3</v>
      </c>
    </row>
    <row r="85" spans="1:23" ht="234" x14ac:dyDescent="0.35">
      <c r="A85" s="33">
        <v>84</v>
      </c>
      <c r="B85" s="21" t="s">
        <v>11044</v>
      </c>
      <c r="C85" s="29" t="s">
        <v>11043</v>
      </c>
      <c r="D85" s="29" t="s">
        <v>11043</v>
      </c>
      <c r="E85" s="21" t="s">
        <v>11042</v>
      </c>
      <c r="F85" s="16"/>
      <c r="G85" s="7"/>
      <c r="H85" s="7"/>
      <c r="I85" s="7"/>
      <c r="J85" s="7" t="s">
        <v>34</v>
      </c>
      <c r="K85" s="7"/>
      <c r="L85" s="16"/>
      <c r="M85" s="30" t="s">
        <v>34</v>
      </c>
      <c r="O85" s="29" t="s">
        <v>34</v>
      </c>
      <c r="T85" s="64"/>
      <c r="U85" s="64"/>
      <c r="V85" s="2" t="s">
        <v>11041</v>
      </c>
      <c r="W85" s="2">
        <v>5</v>
      </c>
    </row>
    <row r="86" spans="1:23" ht="65" x14ac:dyDescent="0.35">
      <c r="A86" s="33">
        <v>85</v>
      </c>
      <c r="B86" s="21" t="s">
        <v>11040</v>
      </c>
      <c r="C86" s="29" t="s">
        <v>11039</v>
      </c>
      <c r="D86" s="29" t="s">
        <v>11039</v>
      </c>
      <c r="E86" s="21" t="s">
        <v>11038</v>
      </c>
      <c r="F86" s="16"/>
      <c r="G86" s="7"/>
      <c r="H86" s="7"/>
      <c r="I86" s="7"/>
      <c r="J86" s="7" t="s">
        <v>34</v>
      </c>
      <c r="K86" s="7"/>
      <c r="L86" s="16"/>
      <c r="M86" s="30" t="s">
        <v>34</v>
      </c>
      <c r="O86" s="29" t="s">
        <v>34</v>
      </c>
      <c r="T86" s="64"/>
      <c r="U86" s="64"/>
      <c r="V86" s="2" t="s">
        <v>11037</v>
      </c>
      <c r="W86" s="2">
        <v>3</v>
      </c>
    </row>
    <row r="87" spans="1:23" ht="128.15" customHeight="1" x14ac:dyDescent="0.35">
      <c r="A87" s="33">
        <v>86</v>
      </c>
      <c r="B87" s="21" t="s">
        <v>11036</v>
      </c>
      <c r="C87" s="29" t="s">
        <v>11035</v>
      </c>
      <c r="D87" s="29" t="s">
        <v>11035</v>
      </c>
      <c r="E87" s="21" t="s">
        <v>11034</v>
      </c>
      <c r="F87" s="16"/>
      <c r="G87" s="7"/>
      <c r="H87" s="7"/>
      <c r="I87" s="7"/>
      <c r="J87" s="7" t="s">
        <v>34</v>
      </c>
      <c r="K87" s="7"/>
      <c r="L87" s="16"/>
      <c r="M87" s="30" t="s">
        <v>34</v>
      </c>
      <c r="O87" s="29" t="s">
        <v>34</v>
      </c>
      <c r="T87" s="64"/>
      <c r="U87" s="64"/>
      <c r="V87" s="2" t="s">
        <v>11033</v>
      </c>
      <c r="W87" s="2">
        <v>5</v>
      </c>
    </row>
    <row r="88" spans="1:23" ht="117" x14ac:dyDescent="0.35">
      <c r="A88" s="33">
        <v>87</v>
      </c>
      <c r="B88" s="21" t="s">
        <v>11032</v>
      </c>
      <c r="C88" s="29" t="s">
        <v>11031</v>
      </c>
      <c r="D88" s="29" t="s">
        <v>11031</v>
      </c>
      <c r="E88" s="21" t="s">
        <v>11030</v>
      </c>
      <c r="F88" s="16"/>
      <c r="G88" s="7"/>
      <c r="H88" s="7"/>
      <c r="I88" s="7"/>
      <c r="J88" s="7" t="s">
        <v>34</v>
      </c>
      <c r="K88" s="7"/>
      <c r="L88" s="16"/>
      <c r="M88" s="30" t="s">
        <v>34</v>
      </c>
      <c r="O88" s="29" t="s">
        <v>34</v>
      </c>
      <c r="T88" s="64"/>
      <c r="U88" s="64"/>
      <c r="V88" s="2" t="s">
        <v>11029</v>
      </c>
      <c r="W88" s="2">
        <v>5</v>
      </c>
    </row>
    <row r="89" spans="1:23" ht="65" x14ac:dyDescent="0.35">
      <c r="A89" s="33">
        <v>88</v>
      </c>
      <c r="B89" s="21" t="s">
        <v>11028</v>
      </c>
      <c r="C89" s="29" t="s">
        <v>11027</v>
      </c>
      <c r="D89" s="29" t="s">
        <v>11027</v>
      </c>
      <c r="E89" s="21" t="s">
        <v>11026</v>
      </c>
      <c r="F89" s="16"/>
      <c r="G89" s="7"/>
      <c r="H89" s="7"/>
      <c r="I89" s="7"/>
      <c r="J89" s="7" t="s">
        <v>34</v>
      </c>
      <c r="K89" s="7"/>
      <c r="L89" s="16"/>
      <c r="M89" s="30" t="s">
        <v>34</v>
      </c>
      <c r="O89" s="29" t="s">
        <v>34</v>
      </c>
      <c r="T89" s="64"/>
      <c r="U89" s="64"/>
      <c r="V89" s="2" t="s">
        <v>11025</v>
      </c>
      <c r="W89" s="2">
        <v>5</v>
      </c>
    </row>
    <row r="90" spans="1:23" ht="126" customHeight="1" x14ac:dyDescent="0.35">
      <c r="A90" s="33">
        <v>89</v>
      </c>
      <c r="B90" s="21" t="s">
        <v>11024</v>
      </c>
      <c r="C90" s="29" t="s">
        <v>11023</v>
      </c>
      <c r="D90" s="29" t="s">
        <v>11023</v>
      </c>
      <c r="E90" s="21" t="s">
        <v>11022</v>
      </c>
      <c r="F90" s="16"/>
      <c r="G90" s="7"/>
      <c r="H90" s="7"/>
      <c r="I90" s="7"/>
      <c r="J90" s="7" t="s">
        <v>34</v>
      </c>
      <c r="K90" s="7"/>
      <c r="L90" s="16"/>
      <c r="M90" s="30" t="s">
        <v>34</v>
      </c>
      <c r="O90" s="29" t="s">
        <v>34</v>
      </c>
      <c r="T90" s="64"/>
      <c r="U90" s="64"/>
      <c r="V90" s="2" t="s">
        <v>11021</v>
      </c>
      <c r="W90" s="2">
        <v>5</v>
      </c>
    </row>
    <row r="91" spans="1:23" ht="138.65" customHeight="1" x14ac:dyDescent="0.35">
      <c r="A91" s="33">
        <v>90</v>
      </c>
      <c r="B91" s="21" t="s">
        <v>11020</v>
      </c>
      <c r="C91" s="29" t="s">
        <v>11019</v>
      </c>
      <c r="D91" s="29" t="s">
        <v>11019</v>
      </c>
      <c r="E91" s="21" t="s">
        <v>11018</v>
      </c>
      <c r="F91" s="16"/>
      <c r="G91" s="7"/>
      <c r="H91" s="7"/>
      <c r="I91" s="7"/>
      <c r="J91" s="7" t="s">
        <v>34</v>
      </c>
      <c r="K91" s="7"/>
      <c r="L91" s="16"/>
      <c r="M91" s="30" t="s">
        <v>34</v>
      </c>
      <c r="O91" s="29" t="s">
        <v>34</v>
      </c>
      <c r="T91" s="64"/>
      <c r="U91" s="64"/>
      <c r="V91" s="2" t="s">
        <v>11017</v>
      </c>
      <c r="W91" s="2">
        <v>6</v>
      </c>
    </row>
    <row r="92" spans="1:23" ht="150" customHeight="1" x14ac:dyDescent="0.35">
      <c r="A92" s="33">
        <v>91</v>
      </c>
      <c r="B92" s="21" t="s">
        <v>11016</v>
      </c>
      <c r="C92" s="29" t="s">
        <v>11015</v>
      </c>
      <c r="D92" s="29" t="s">
        <v>11015</v>
      </c>
      <c r="E92" s="21" t="s">
        <v>11014</v>
      </c>
      <c r="F92" s="16"/>
      <c r="G92" s="7"/>
      <c r="H92" s="7"/>
      <c r="I92" s="7"/>
      <c r="J92" s="7" t="s">
        <v>34</v>
      </c>
      <c r="K92" s="7"/>
      <c r="L92" s="16"/>
      <c r="M92" s="30" t="s">
        <v>34</v>
      </c>
      <c r="T92" s="64"/>
      <c r="U92" s="64"/>
      <c r="V92" s="2" t="s">
        <v>11013</v>
      </c>
      <c r="W92" s="2">
        <v>6</v>
      </c>
    </row>
    <row r="93" spans="1:23" ht="72.650000000000006" customHeight="1" x14ac:dyDescent="0.35">
      <c r="A93" s="33">
        <v>92</v>
      </c>
      <c r="B93" s="21" t="s">
        <v>11012</v>
      </c>
      <c r="C93" s="29" t="s">
        <v>11011</v>
      </c>
      <c r="D93" s="29" t="s">
        <v>11011</v>
      </c>
      <c r="E93" s="21" t="s">
        <v>11010</v>
      </c>
      <c r="F93" s="16"/>
      <c r="G93" s="7"/>
      <c r="H93" s="7"/>
      <c r="I93" s="7"/>
      <c r="J93" s="7" t="s">
        <v>34</v>
      </c>
      <c r="K93" s="7"/>
      <c r="L93" s="16"/>
      <c r="M93" s="30" t="s">
        <v>34</v>
      </c>
      <c r="O93" s="29" t="s">
        <v>34</v>
      </c>
      <c r="T93" s="64"/>
      <c r="U93" s="64"/>
      <c r="V93" s="2" t="s">
        <v>11009</v>
      </c>
      <c r="W93" s="2">
        <v>3</v>
      </c>
    </row>
    <row r="94" spans="1:23" ht="100.4" customHeight="1" x14ac:dyDescent="0.35">
      <c r="A94" s="33">
        <v>93</v>
      </c>
      <c r="B94" s="21" t="s">
        <v>11008</v>
      </c>
      <c r="C94" s="29" t="s">
        <v>11007</v>
      </c>
      <c r="D94" s="29" t="s">
        <v>11007</v>
      </c>
      <c r="E94" s="21" t="s">
        <v>11006</v>
      </c>
      <c r="F94" s="16"/>
      <c r="G94" s="7"/>
      <c r="H94" s="7"/>
      <c r="I94" s="7"/>
      <c r="J94" s="7" t="s">
        <v>34</v>
      </c>
      <c r="K94" s="7"/>
      <c r="L94" s="16"/>
      <c r="M94" s="32"/>
      <c r="O94" s="29" t="s">
        <v>34</v>
      </c>
      <c r="T94" s="64"/>
      <c r="U94" s="64"/>
      <c r="V94" s="2" t="s">
        <v>11005</v>
      </c>
      <c r="W94" s="2">
        <v>5</v>
      </c>
    </row>
    <row r="95" spans="1:23" ht="247" x14ac:dyDescent="0.35">
      <c r="A95" s="33">
        <v>94</v>
      </c>
      <c r="B95" s="21" t="s">
        <v>11004</v>
      </c>
      <c r="C95" s="29" t="s">
        <v>11003</v>
      </c>
      <c r="D95" s="29" t="s">
        <v>11003</v>
      </c>
      <c r="E95" s="21" t="s">
        <v>11002</v>
      </c>
      <c r="F95" s="16"/>
      <c r="G95" s="7"/>
      <c r="H95" s="7"/>
      <c r="I95" s="7"/>
      <c r="J95" s="7" t="s">
        <v>34</v>
      </c>
      <c r="K95" s="7"/>
      <c r="L95" s="16"/>
      <c r="M95" s="32"/>
      <c r="O95" s="29" t="s">
        <v>34</v>
      </c>
      <c r="T95" s="64"/>
      <c r="U95" s="64"/>
      <c r="V95" s="2" t="s">
        <v>11001</v>
      </c>
      <c r="W95" s="2">
        <v>6</v>
      </c>
    </row>
    <row r="96" spans="1:23" x14ac:dyDescent="0.35">
      <c r="A96" s="33">
        <v>95</v>
      </c>
      <c r="B96" s="18" t="s">
        <v>10999</v>
      </c>
      <c r="C96" s="35" t="s">
        <v>11000</v>
      </c>
      <c r="D96" s="35" t="s">
        <v>11000</v>
      </c>
      <c r="E96" s="18" t="s">
        <v>10999</v>
      </c>
      <c r="F96" s="20"/>
      <c r="G96" s="19"/>
      <c r="H96" s="19"/>
      <c r="I96" s="19"/>
      <c r="J96" s="19"/>
      <c r="K96" s="19"/>
      <c r="L96" s="20"/>
      <c r="M96" s="32"/>
      <c r="T96" s="64"/>
      <c r="U96" s="64"/>
      <c r="W96" s="2"/>
    </row>
    <row r="97" spans="1:23" ht="143.25" customHeight="1" x14ac:dyDescent="0.35">
      <c r="A97" s="33">
        <v>96</v>
      </c>
      <c r="B97" s="21" t="s">
        <v>10998</v>
      </c>
      <c r="C97" s="29" t="s">
        <v>10997</v>
      </c>
      <c r="D97" s="29" t="s">
        <v>10997</v>
      </c>
      <c r="E97" s="21" t="s">
        <v>10996</v>
      </c>
      <c r="F97" s="16"/>
      <c r="G97" s="7"/>
      <c r="H97" s="7"/>
      <c r="I97" s="7"/>
      <c r="J97" s="7" t="s">
        <v>34</v>
      </c>
      <c r="K97" s="7"/>
      <c r="L97" s="16"/>
      <c r="M97" s="30" t="s">
        <v>34</v>
      </c>
      <c r="N97" s="29" t="s">
        <v>34</v>
      </c>
      <c r="O97" s="29" t="s">
        <v>34</v>
      </c>
      <c r="P97" s="29" t="s">
        <v>34</v>
      </c>
      <c r="Q97" s="29" t="s">
        <v>34</v>
      </c>
      <c r="T97" s="64"/>
      <c r="U97" s="64"/>
      <c r="V97" s="2" t="s">
        <v>10995</v>
      </c>
      <c r="W97" s="2">
        <v>3</v>
      </c>
    </row>
    <row r="98" spans="1:23" ht="39" x14ac:dyDescent="0.35">
      <c r="A98" s="33">
        <v>97</v>
      </c>
      <c r="B98" s="21" t="s">
        <v>10994</v>
      </c>
      <c r="C98" s="29" t="s">
        <v>10993</v>
      </c>
      <c r="D98" s="29" t="s">
        <v>10993</v>
      </c>
      <c r="E98" s="21" t="s">
        <v>10992</v>
      </c>
      <c r="F98" s="16"/>
      <c r="G98" s="7"/>
      <c r="H98" s="7"/>
      <c r="I98" s="7"/>
      <c r="J98" s="7" t="s">
        <v>34</v>
      </c>
      <c r="K98" s="7"/>
      <c r="L98" s="16"/>
      <c r="M98" s="30" t="s">
        <v>34</v>
      </c>
      <c r="N98" s="29" t="s">
        <v>34</v>
      </c>
      <c r="T98" s="64"/>
      <c r="U98" s="64"/>
      <c r="V98" s="2" t="s">
        <v>10991</v>
      </c>
      <c r="W98" s="2">
        <v>3</v>
      </c>
    </row>
    <row r="99" spans="1:23" ht="52" x14ac:dyDescent="0.35">
      <c r="A99" s="33">
        <v>98</v>
      </c>
      <c r="B99" s="21" t="s">
        <v>10990</v>
      </c>
      <c r="C99" s="29" t="s">
        <v>10989</v>
      </c>
      <c r="D99" s="29" t="s">
        <v>10989</v>
      </c>
      <c r="E99" s="21" t="s">
        <v>10988</v>
      </c>
      <c r="F99" s="16"/>
      <c r="G99" s="7"/>
      <c r="H99" s="7"/>
      <c r="I99" s="7"/>
      <c r="J99" s="7" t="s">
        <v>34</v>
      </c>
      <c r="K99" s="7"/>
      <c r="L99" s="16"/>
      <c r="M99" s="30" t="s">
        <v>34</v>
      </c>
      <c r="N99" s="29" t="s">
        <v>34</v>
      </c>
      <c r="T99" s="64"/>
      <c r="U99" s="64"/>
      <c r="V99" s="2" t="s">
        <v>10987</v>
      </c>
      <c r="W99" s="2">
        <v>3</v>
      </c>
    </row>
    <row r="100" spans="1:23" ht="104" x14ac:dyDescent="0.35">
      <c r="A100" s="33">
        <v>99</v>
      </c>
      <c r="B100" s="21" t="s">
        <v>10986</v>
      </c>
      <c r="C100" s="29" t="s">
        <v>10985</v>
      </c>
      <c r="D100" s="29" t="s">
        <v>10985</v>
      </c>
      <c r="E100" s="21" t="s">
        <v>10984</v>
      </c>
      <c r="F100" s="16"/>
      <c r="G100" s="7"/>
      <c r="H100" s="7"/>
      <c r="I100" s="7"/>
      <c r="J100" s="7" t="s">
        <v>34</v>
      </c>
      <c r="K100" s="7"/>
      <c r="L100" s="16"/>
      <c r="M100" s="30" t="s">
        <v>34</v>
      </c>
      <c r="N100" s="29" t="s">
        <v>34</v>
      </c>
      <c r="O100" s="29" t="s">
        <v>34</v>
      </c>
      <c r="P100" s="29" t="s">
        <v>34</v>
      </c>
      <c r="Q100" s="29" t="s">
        <v>34</v>
      </c>
      <c r="T100" s="64"/>
      <c r="U100" s="64"/>
      <c r="V100" s="2" t="s">
        <v>10983</v>
      </c>
      <c r="W100" s="2">
        <v>3</v>
      </c>
    </row>
    <row r="101" spans="1:23" ht="182" x14ac:dyDescent="0.35">
      <c r="A101" s="33">
        <v>100</v>
      </c>
      <c r="B101" s="21" t="s">
        <v>10982</v>
      </c>
      <c r="C101" s="29" t="s">
        <v>10981</v>
      </c>
      <c r="D101" s="29" t="s">
        <v>10981</v>
      </c>
      <c r="E101" s="21" t="s">
        <v>10980</v>
      </c>
      <c r="F101" s="16"/>
      <c r="G101" s="7"/>
      <c r="H101" s="7"/>
      <c r="I101" s="7"/>
      <c r="J101" s="7" t="s">
        <v>34</v>
      </c>
      <c r="K101" s="7"/>
      <c r="L101" s="16"/>
      <c r="M101" s="30" t="s">
        <v>34</v>
      </c>
      <c r="O101" s="29" t="s">
        <v>34</v>
      </c>
      <c r="T101" s="64"/>
      <c r="U101" s="64"/>
      <c r="V101" s="2" t="s">
        <v>10979</v>
      </c>
      <c r="W101" s="2">
        <v>3</v>
      </c>
    </row>
    <row r="102" spans="1:23" ht="52" x14ac:dyDescent="0.35">
      <c r="A102" s="33">
        <v>101</v>
      </c>
      <c r="B102" s="21" t="s">
        <v>10978</v>
      </c>
      <c r="C102" s="29" t="s">
        <v>10977</v>
      </c>
      <c r="D102" s="29" t="s">
        <v>10977</v>
      </c>
      <c r="E102" s="21" t="s">
        <v>10976</v>
      </c>
      <c r="F102" s="16"/>
      <c r="G102" s="7"/>
      <c r="H102" s="7"/>
      <c r="I102" s="7"/>
      <c r="J102" s="7" t="s">
        <v>34</v>
      </c>
      <c r="K102" s="7"/>
      <c r="L102" s="16"/>
      <c r="M102" s="30" t="s">
        <v>34</v>
      </c>
      <c r="O102" s="29" t="s">
        <v>34</v>
      </c>
      <c r="T102" s="64"/>
      <c r="U102" s="64"/>
      <c r="V102" s="2" t="s">
        <v>10975</v>
      </c>
      <c r="W102" s="2">
        <v>3</v>
      </c>
    </row>
    <row r="103" spans="1:23" ht="39" x14ac:dyDescent="0.35">
      <c r="A103" s="33">
        <v>102</v>
      </c>
      <c r="B103" s="21" t="s">
        <v>10974</v>
      </c>
      <c r="C103" s="29" t="s">
        <v>10973</v>
      </c>
      <c r="D103" s="29" t="s">
        <v>10973</v>
      </c>
      <c r="E103" s="21" t="s">
        <v>10972</v>
      </c>
      <c r="F103" s="16"/>
      <c r="G103" s="7"/>
      <c r="H103" s="7"/>
      <c r="I103" s="7"/>
      <c r="J103" s="7" t="s">
        <v>34</v>
      </c>
      <c r="K103" s="7"/>
      <c r="L103" s="16"/>
      <c r="M103" s="30" t="s">
        <v>34</v>
      </c>
      <c r="N103" s="29" t="s">
        <v>34</v>
      </c>
      <c r="T103" s="64"/>
      <c r="U103" s="64"/>
      <c r="V103" s="2" t="s">
        <v>10971</v>
      </c>
      <c r="W103" s="2">
        <v>3</v>
      </c>
    </row>
    <row r="104" spans="1:23" ht="26" x14ac:dyDescent="0.35">
      <c r="A104" s="33">
        <v>103</v>
      </c>
      <c r="B104" s="21" t="s">
        <v>10970</v>
      </c>
      <c r="C104" s="29" t="s">
        <v>10969</v>
      </c>
      <c r="D104" s="29" t="s">
        <v>10969</v>
      </c>
      <c r="E104" s="21" t="s">
        <v>10968</v>
      </c>
      <c r="F104" s="16"/>
      <c r="G104" s="7"/>
      <c r="H104" s="7"/>
      <c r="I104" s="7"/>
      <c r="J104" s="7" t="s">
        <v>34</v>
      </c>
      <c r="K104" s="7"/>
      <c r="L104" s="16"/>
      <c r="M104" s="32"/>
      <c r="O104" s="29" t="s">
        <v>34</v>
      </c>
      <c r="P104" s="29" t="s">
        <v>34</v>
      </c>
      <c r="Q104" s="29" t="s">
        <v>34</v>
      </c>
      <c r="T104" s="64"/>
      <c r="U104" s="64"/>
      <c r="V104" s="2" t="s">
        <v>10967</v>
      </c>
      <c r="W104" s="2">
        <v>3</v>
      </c>
    </row>
    <row r="105" spans="1:23" ht="52" x14ac:dyDescent="0.35">
      <c r="A105" s="33">
        <v>104</v>
      </c>
      <c r="B105" s="21" t="s">
        <v>10966</v>
      </c>
      <c r="C105" s="29" t="s">
        <v>10965</v>
      </c>
      <c r="D105" s="29" t="s">
        <v>10965</v>
      </c>
      <c r="E105" s="21" t="s">
        <v>10964</v>
      </c>
      <c r="F105" s="16"/>
      <c r="G105" s="7"/>
      <c r="H105" s="7"/>
      <c r="I105" s="7"/>
      <c r="J105" s="7" t="s">
        <v>34</v>
      </c>
      <c r="K105" s="7"/>
      <c r="L105" s="16"/>
      <c r="M105" s="30" t="s">
        <v>34</v>
      </c>
      <c r="N105" s="29" t="s">
        <v>34</v>
      </c>
      <c r="T105" s="64"/>
      <c r="U105" s="64"/>
      <c r="V105" s="2" t="s">
        <v>10963</v>
      </c>
      <c r="W105" s="2">
        <v>3</v>
      </c>
    </row>
    <row r="106" spans="1:23" ht="52" x14ac:dyDescent="0.35">
      <c r="A106" s="33">
        <v>105</v>
      </c>
      <c r="B106" s="21" t="s">
        <v>10962</v>
      </c>
      <c r="C106" s="29" t="s">
        <v>10961</v>
      </c>
      <c r="D106" s="29" t="s">
        <v>10961</v>
      </c>
      <c r="E106" s="21" t="s">
        <v>10960</v>
      </c>
      <c r="F106" s="16"/>
      <c r="G106" s="7"/>
      <c r="H106" s="7"/>
      <c r="I106" s="7"/>
      <c r="J106" s="7" t="s">
        <v>34</v>
      </c>
      <c r="K106" s="7"/>
      <c r="L106" s="16"/>
      <c r="M106" s="30" t="s">
        <v>34</v>
      </c>
      <c r="N106" s="29" t="s">
        <v>34</v>
      </c>
      <c r="T106" s="64"/>
      <c r="U106" s="64"/>
      <c r="V106" s="2" t="s">
        <v>10959</v>
      </c>
      <c r="W106" s="2">
        <v>3</v>
      </c>
    </row>
    <row r="107" spans="1:23" ht="52" x14ac:dyDescent="0.35">
      <c r="A107" s="33">
        <v>106</v>
      </c>
      <c r="B107" s="21" t="s">
        <v>10958</v>
      </c>
      <c r="C107" s="29" t="s">
        <v>10957</v>
      </c>
      <c r="D107" s="29" t="s">
        <v>10957</v>
      </c>
      <c r="E107" s="21" t="s">
        <v>10956</v>
      </c>
      <c r="F107" s="16"/>
      <c r="G107" s="7"/>
      <c r="H107" s="7"/>
      <c r="I107" s="7"/>
      <c r="J107" s="7" t="s">
        <v>34</v>
      </c>
      <c r="K107" s="7"/>
      <c r="L107" s="16"/>
      <c r="M107" s="30" t="s">
        <v>34</v>
      </c>
      <c r="N107" s="29" t="s">
        <v>34</v>
      </c>
      <c r="O107" s="29" t="s">
        <v>34</v>
      </c>
      <c r="P107" s="29" t="s">
        <v>34</v>
      </c>
      <c r="Q107" s="29" t="s">
        <v>34</v>
      </c>
      <c r="T107" s="64"/>
      <c r="U107" s="64"/>
      <c r="V107" s="2" t="s">
        <v>10955</v>
      </c>
      <c r="W107" s="2">
        <v>3</v>
      </c>
    </row>
    <row r="108" spans="1:23" ht="52" x14ac:dyDescent="0.35">
      <c r="A108" s="33">
        <v>107</v>
      </c>
      <c r="B108" s="21" t="s">
        <v>10954</v>
      </c>
      <c r="C108" s="29" t="s">
        <v>10953</v>
      </c>
      <c r="D108" s="29" t="s">
        <v>10953</v>
      </c>
      <c r="E108" s="21" t="s">
        <v>10952</v>
      </c>
      <c r="F108" s="16"/>
      <c r="G108" s="7"/>
      <c r="H108" s="7"/>
      <c r="I108" s="7"/>
      <c r="J108" s="7" t="s">
        <v>34</v>
      </c>
      <c r="K108" s="7"/>
      <c r="L108" s="16"/>
      <c r="M108" s="30" t="s">
        <v>34</v>
      </c>
      <c r="N108" s="29" t="s">
        <v>34</v>
      </c>
      <c r="O108" s="29" t="s">
        <v>34</v>
      </c>
      <c r="P108" s="29" t="s">
        <v>34</v>
      </c>
      <c r="Q108" s="29" t="s">
        <v>34</v>
      </c>
      <c r="T108" s="64"/>
      <c r="U108" s="64"/>
      <c r="V108" s="2" t="s">
        <v>10948</v>
      </c>
      <c r="W108" s="2">
        <v>3</v>
      </c>
    </row>
    <row r="109" spans="1:23" ht="52" x14ac:dyDescent="0.35">
      <c r="A109" s="33">
        <v>108</v>
      </c>
      <c r="B109" s="21" t="s">
        <v>10951</v>
      </c>
      <c r="C109" s="29" t="s">
        <v>10950</v>
      </c>
      <c r="D109" s="29" t="s">
        <v>10950</v>
      </c>
      <c r="E109" s="21" t="s">
        <v>10949</v>
      </c>
      <c r="F109" s="16"/>
      <c r="G109" s="7"/>
      <c r="H109" s="7"/>
      <c r="I109" s="7"/>
      <c r="J109" s="7" t="s">
        <v>34</v>
      </c>
      <c r="K109" s="7"/>
      <c r="L109" s="16"/>
      <c r="M109" s="30" t="s">
        <v>34</v>
      </c>
      <c r="N109" s="29" t="s">
        <v>34</v>
      </c>
      <c r="O109" s="29" t="s">
        <v>34</v>
      </c>
      <c r="P109" s="29" t="s">
        <v>34</v>
      </c>
      <c r="Q109" s="29" t="s">
        <v>34</v>
      </c>
      <c r="T109" s="64"/>
      <c r="U109" s="64"/>
      <c r="V109" s="2" t="s">
        <v>10948</v>
      </c>
      <c r="W109" s="2">
        <v>3</v>
      </c>
    </row>
    <row r="110" spans="1:23" ht="52" x14ac:dyDescent="0.35">
      <c r="A110" s="33">
        <v>109</v>
      </c>
      <c r="B110" s="21" t="s">
        <v>10947</v>
      </c>
      <c r="C110" s="29" t="s">
        <v>10946</v>
      </c>
      <c r="D110" s="29" t="s">
        <v>10946</v>
      </c>
      <c r="E110" s="21" t="s">
        <v>10945</v>
      </c>
      <c r="F110" s="16"/>
      <c r="G110" s="7"/>
      <c r="H110" s="7"/>
      <c r="I110" s="7"/>
      <c r="J110" s="7" t="s">
        <v>34</v>
      </c>
      <c r="K110" s="7"/>
      <c r="L110" s="16"/>
      <c r="M110" s="30" t="s">
        <v>34</v>
      </c>
      <c r="N110" s="29" t="s">
        <v>34</v>
      </c>
      <c r="O110" s="29" t="s">
        <v>34</v>
      </c>
      <c r="P110" s="29" t="s">
        <v>34</v>
      </c>
      <c r="Q110" s="29" t="s">
        <v>34</v>
      </c>
      <c r="T110" s="64"/>
      <c r="U110" s="64"/>
      <c r="V110" s="2" t="s">
        <v>10944</v>
      </c>
      <c r="W110" s="2">
        <v>3</v>
      </c>
    </row>
    <row r="111" spans="1:23" ht="65" x14ac:dyDescent="0.35">
      <c r="A111" s="33">
        <v>110</v>
      </c>
      <c r="B111" s="21" t="s">
        <v>10943</v>
      </c>
      <c r="C111" s="29" t="s">
        <v>10942</v>
      </c>
      <c r="D111" s="29" t="s">
        <v>10942</v>
      </c>
      <c r="E111" s="21" t="s">
        <v>10941</v>
      </c>
      <c r="F111" s="16"/>
      <c r="G111" s="7"/>
      <c r="H111" s="7"/>
      <c r="I111" s="7"/>
      <c r="J111" s="7" t="s">
        <v>34</v>
      </c>
      <c r="K111" s="7"/>
      <c r="L111" s="16"/>
      <c r="M111" s="30" t="s">
        <v>34</v>
      </c>
      <c r="N111" s="29" t="s">
        <v>34</v>
      </c>
      <c r="O111" s="29" t="s">
        <v>34</v>
      </c>
      <c r="P111" s="29" t="s">
        <v>34</v>
      </c>
      <c r="Q111" s="29" t="s">
        <v>34</v>
      </c>
      <c r="T111" s="64"/>
      <c r="U111" s="64"/>
      <c r="V111" s="2" t="s">
        <v>10940</v>
      </c>
      <c r="W111" s="2">
        <v>3</v>
      </c>
    </row>
    <row r="112" spans="1:23" ht="78" x14ac:dyDescent="0.35">
      <c r="A112" s="33">
        <v>111</v>
      </c>
      <c r="B112" s="21" t="s">
        <v>10939</v>
      </c>
      <c r="C112" s="29" t="s">
        <v>10938</v>
      </c>
      <c r="D112" s="29" t="s">
        <v>10938</v>
      </c>
      <c r="E112" s="21" t="s">
        <v>10937</v>
      </c>
      <c r="F112" s="16"/>
      <c r="G112" s="7"/>
      <c r="H112" s="7"/>
      <c r="I112" s="7"/>
      <c r="J112" s="7" t="s">
        <v>34</v>
      </c>
      <c r="K112" s="7"/>
      <c r="L112" s="16"/>
      <c r="M112" s="30" t="s">
        <v>34</v>
      </c>
      <c r="N112" s="29" t="s">
        <v>34</v>
      </c>
      <c r="O112" s="29" t="s">
        <v>34</v>
      </c>
      <c r="P112" s="29" t="s">
        <v>34</v>
      </c>
      <c r="Q112" s="29" t="s">
        <v>34</v>
      </c>
      <c r="T112" s="64"/>
      <c r="U112" s="64"/>
      <c r="V112" s="2" t="s">
        <v>10936</v>
      </c>
      <c r="W112" s="2">
        <v>3</v>
      </c>
    </row>
    <row r="113" spans="1:23" ht="52" x14ac:dyDescent="0.35">
      <c r="A113" s="33">
        <v>112</v>
      </c>
      <c r="B113" s="21" t="s">
        <v>10935</v>
      </c>
      <c r="C113" s="29" t="s">
        <v>10934</v>
      </c>
      <c r="D113" s="29" t="s">
        <v>10934</v>
      </c>
      <c r="E113" s="21" t="s">
        <v>10933</v>
      </c>
      <c r="F113" s="16"/>
      <c r="G113" s="7"/>
      <c r="H113" s="7"/>
      <c r="I113" s="7"/>
      <c r="J113" s="7" t="s">
        <v>34</v>
      </c>
      <c r="K113" s="7"/>
      <c r="L113" s="16"/>
      <c r="M113" s="30" t="s">
        <v>34</v>
      </c>
      <c r="N113" s="29" t="s">
        <v>34</v>
      </c>
      <c r="O113" s="29" t="s">
        <v>34</v>
      </c>
      <c r="P113" s="29" t="s">
        <v>34</v>
      </c>
      <c r="Q113" s="29" t="s">
        <v>34</v>
      </c>
      <c r="T113" s="64"/>
      <c r="U113" s="64"/>
      <c r="V113" s="2" t="s">
        <v>10932</v>
      </c>
      <c r="W113" s="2">
        <v>3</v>
      </c>
    </row>
    <row r="114" spans="1:23" ht="39" x14ac:dyDescent="0.35">
      <c r="A114" s="33">
        <v>113</v>
      </c>
      <c r="B114" s="21" t="s">
        <v>10931</v>
      </c>
      <c r="C114" s="29" t="s">
        <v>10930</v>
      </c>
      <c r="D114" s="29" t="s">
        <v>10930</v>
      </c>
      <c r="E114" s="21" t="s">
        <v>10929</v>
      </c>
      <c r="F114" s="16"/>
      <c r="G114" s="7"/>
      <c r="H114" s="7"/>
      <c r="I114" s="7"/>
      <c r="J114" s="7" t="s">
        <v>34</v>
      </c>
      <c r="K114" s="7"/>
      <c r="L114" s="16"/>
      <c r="M114" s="30" t="s">
        <v>34</v>
      </c>
      <c r="N114" s="29" t="s">
        <v>34</v>
      </c>
      <c r="T114" s="64"/>
      <c r="U114" s="64"/>
      <c r="V114" s="2" t="s">
        <v>10928</v>
      </c>
      <c r="W114" s="2">
        <v>3</v>
      </c>
    </row>
    <row r="115" spans="1:23" x14ac:dyDescent="0.35">
      <c r="A115" s="33">
        <v>114</v>
      </c>
      <c r="B115" s="18" t="s">
        <v>10927</v>
      </c>
      <c r="D115" s="27"/>
      <c r="E115" s="18" t="s">
        <v>10927</v>
      </c>
      <c r="F115" s="16"/>
      <c r="G115" s="7"/>
      <c r="H115" s="7"/>
      <c r="I115" s="7"/>
      <c r="J115" s="7"/>
      <c r="K115" s="7"/>
      <c r="L115" s="16"/>
      <c r="M115" s="32"/>
      <c r="T115" s="64"/>
      <c r="U115" s="64"/>
      <c r="W115" s="2"/>
    </row>
    <row r="116" spans="1:23" ht="39" x14ac:dyDescent="0.35">
      <c r="A116" s="33">
        <v>115</v>
      </c>
      <c r="B116" s="21" t="s">
        <v>10926</v>
      </c>
      <c r="C116" s="29" t="s">
        <v>10925</v>
      </c>
      <c r="D116" s="29" t="s">
        <v>10925</v>
      </c>
      <c r="E116" s="21" t="s">
        <v>10924</v>
      </c>
      <c r="F116" s="16"/>
      <c r="G116" s="7"/>
      <c r="H116" s="7"/>
      <c r="I116" s="7"/>
      <c r="J116" s="7" t="s">
        <v>34</v>
      </c>
      <c r="K116" s="7"/>
      <c r="L116" s="16"/>
      <c r="M116" s="30" t="s">
        <v>34</v>
      </c>
      <c r="N116" s="29" t="s">
        <v>34</v>
      </c>
      <c r="O116" s="29" t="s">
        <v>34</v>
      </c>
      <c r="P116" s="29" t="s">
        <v>34</v>
      </c>
      <c r="Q116" s="29" t="s">
        <v>34</v>
      </c>
      <c r="T116" s="64"/>
      <c r="U116" s="64"/>
      <c r="V116" s="2" t="s">
        <v>10923</v>
      </c>
      <c r="W116" s="2">
        <v>3</v>
      </c>
    </row>
    <row r="117" spans="1:23" ht="117" x14ac:dyDescent="0.35">
      <c r="A117" s="33">
        <v>116</v>
      </c>
      <c r="B117" s="21" t="s">
        <v>10922</v>
      </c>
      <c r="C117" s="29" t="s">
        <v>10921</v>
      </c>
      <c r="D117" s="29" t="s">
        <v>10921</v>
      </c>
      <c r="E117" s="21" t="s">
        <v>10920</v>
      </c>
      <c r="F117" s="16"/>
      <c r="G117" s="7"/>
      <c r="H117" s="7"/>
      <c r="I117" s="7"/>
      <c r="J117" s="7" t="s">
        <v>34</v>
      </c>
      <c r="K117" s="7"/>
      <c r="L117" s="16"/>
      <c r="M117" s="30" t="s">
        <v>34</v>
      </c>
      <c r="N117" s="29" t="s">
        <v>34</v>
      </c>
      <c r="T117" s="64"/>
      <c r="U117" s="64"/>
      <c r="V117" s="2" t="s">
        <v>10919</v>
      </c>
      <c r="W117" s="2">
        <v>3</v>
      </c>
    </row>
    <row r="118" spans="1:23" ht="52" x14ac:dyDescent="0.35">
      <c r="A118" s="33">
        <v>117</v>
      </c>
      <c r="B118" s="21" t="s">
        <v>10918</v>
      </c>
      <c r="C118" s="29" t="s">
        <v>10917</v>
      </c>
      <c r="D118" s="29" t="s">
        <v>10917</v>
      </c>
      <c r="E118" s="21" t="s">
        <v>10916</v>
      </c>
      <c r="F118" s="16"/>
      <c r="G118" s="7"/>
      <c r="H118" s="7"/>
      <c r="I118" s="7"/>
      <c r="J118" s="7" t="s">
        <v>34</v>
      </c>
      <c r="K118" s="7"/>
      <c r="L118" s="16"/>
      <c r="M118" s="30" t="s">
        <v>34</v>
      </c>
      <c r="N118" s="29" t="s">
        <v>34</v>
      </c>
      <c r="T118" s="64"/>
      <c r="U118" s="64"/>
      <c r="V118" s="2" t="s">
        <v>10915</v>
      </c>
      <c r="W118" s="2">
        <v>3</v>
      </c>
    </row>
    <row r="119" spans="1:23" ht="52" x14ac:dyDescent="0.35">
      <c r="A119" s="33">
        <v>118</v>
      </c>
      <c r="B119" s="21" t="s">
        <v>10914</v>
      </c>
      <c r="C119" s="29" t="s">
        <v>10913</v>
      </c>
      <c r="D119" s="29" t="s">
        <v>10913</v>
      </c>
      <c r="E119" s="21" t="s">
        <v>10912</v>
      </c>
      <c r="F119" s="16"/>
      <c r="G119" s="7"/>
      <c r="H119" s="7"/>
      <c r="I119" s="7"/>
      <c r="J119" s="7" t="s">
        <v>34</v>
      </c>
      <c r="K119" s="7"/>
      <c r="L119" s="16"/>
      <c r="M119" s="30" t="s">
        <v>34</v>
      </c>
      <c r="N119" s="29" t="s">
        <v>34</v>
      </c>
      <c r="O119" s="29" t="s">
        <v>34</v>
      </c>
      <c r="P119" s="29" t="s">
        <v>34</v>
      </c>
      <c r="Q119" s="29" t="s">
        <v>34</v>
      </c>
      <c r="T119" s="64"/>
      <c r="U119" s="64"/>
      <c r="V119" s="2" t="s">
        <v>10911</v>
      </c>
      <c r="W119" s="2">
        <v>3</v>
      </c>
    </row>
    <row r="120" spans="1:23" ht="39" x14ac:dyDescent="0.35">
      <c r="A120" s="33">
        <v>119</v>
      </c>
      <c r="B120" s="21" t="s">
        <v>10910</v>
      </c>
      <c r="C120" s="29" t="s">
        <v>10909</v>
      </c>
      <c r="D120" s="29" t="s">
        <v>10909</v>
      </c>
      <c r="E120" s="21" t="s">
        <v>10908</v>
      </c>
      <c r="F120" s="16"/>
      <c r="G120" s="7"/>
      <c r="H120" s="7"/>
      <c r="I120" s="7"/>
      <c r="J120" s="7" t="s">
        <v>34</v>
      </c>
      <c r="K120" s="7"/>
      <c r="L120" s="16"/>
      <c r="M120" s="30" t="s">
        <v>34</v>
      </c>
      <c r="N120" s="29" t="s">
        <v>34</v>
      </c>
      <c r="T120" s="64"/>
      <c r="U120" s="64"/>
      <c r="V120" s="2" t="s">
        <v>10907</v>
      </c>
      <c r="W120" s="2">
        <v>3</v>
      </c>
    </row>
    <row r="121" spans="1:23" ht="52" x14ac:dyDescent="0.35">
      <c r="A121" s="33">
        <v>120</v>
      </c>
      <c r="B121" s="21" t="s">
        <v>10906</v>
      </c>
      <c r="C121" s="29" t="s">
        <v>10905</v>
      </c>
      <c r="D121" s="29" t="s">
        <v>10905</v>
      </c>
      <c r="E121" s="21" t="s">
        <v>10904</v>
      </c>
      <c r="F121" s="16"/>
      <c r="G121" s="7"/>
      <c r="H121" s="7"/>
      <c r="I121" s="7"/>
      <c r="J121" s="7" t="s">
        <v>34</v>
      </c>
      <c r="K121" s="7"/>
      <c r="L121" s="16"/>
      <c r="M121" s="30" t="s">
        <v>34</v>
      </c>
      <c r="N121" s="29" t="s">
        <v>34</v>
      </c>
      <c r="O121" s="29" t="s">
        <v>34</v>
      </c>
      <c r="P121" s="29" t="s">
        <v>34</v>
      </c>
      <c r="Q121" s="29" t="s">
        <v>34</v>
      </c>
      <c r="T121" s="64"/>
      <c r="U121" s="64"/>
      <c r="V121" s="2" t="s">
        <v>10903</v>
      </c>
      <c r="W121" s="2">
        <v>3</v>
      </c>
    </row>
    <row r="122" spans="1:23" ht="39" x14ac:dyDescent="0.35">
      <c r="A122" s="33">
        <v>121</v>
      </c>
      <c r="B122" s="21" t="s">
        <v>10902</v>
      </c>
      <c r="C122" s="29" t="s">
        <v>10901</v>
      </c>
      <c r="D122" s="29" t="s">
        <v>10901</v>
      </c>
      <c r="E122" s="21" t="s">
        <v>10900</v>
      </c>
      <c r="F122" s="16"/>
      <c r="G122" s="7"/>
      <c r="H122" s="7"/>
      <c r="I122" s="7"/>
      <c r="J122" s="7" t="s">
        <v>34</v>
      </c>
      <c r="K122" s="7"/>
      <c r="L122" s="16"/>
      <c r="M122" s="30" t="s">
        <v>34</v>
      </c>
      <c r="N122" s="29" t="s">
        <v>34</v>
      </c>
      <c r="T122" s="64"/>
      <c r="U122" s="64"/>
      <c r="V122" s="2" t="s">
        <v>10899</v>
      </c>
      <c r="W122" s="2">
        <v>3</v>
      </c>
    </row>
    <row r="123" spans="1:23" ht="39" x14ac:dyDescent="0.35">
      <c r="A123" s="33">
        <v>122</v>
      </c>
      <c r="B123" s="21" t="s">
        <v>10898</v>
      </c>
      <c r="C123" s="29" t="s">
        <v>10897</v>
      </c>
      <c r="D123" s="29" t="s">
        <v>10897</v>
      </c>
      <c r="E123" s="21" t="s">
        <v>10896</v>
      </c>
      <c r="F123" s="16"/>
      <c r="G123" s="7"/>
      <c r="H123" s="7"/>
      <c r="I123" s="7"/>
      <c r="J123" s="7" t="s">
        <v>34</v>
      </c>
      <c r="K123" s="7"/>
      <c r="L123" s="16"/>
      <c r="M123" s="30" t="s">
        <v>34</v>
      </c>
      <c r="N123" s="29" t="s">
        <v>34</v>
      </c>
      <c r="O123" s="29" t="s">
        <v>34</v>
      </c>
      <c r="P123" s="29" t="s">
        <v>34</v>
      </c>
      <c r="Q123" s="29" t="s">
        <v>34</v>
      </c>
      <c r="T123" s="64"/>
      <c r="U123" s="64"/>
      <c r="V123" s="2" t="s">
        <v>10895</v>
      </c>
      <c r="W123" s="2">
        <v>3</v>
      </c>
    </row>
    <row r="124" spans="1:23" ht="39" x14ac:dyDescent="0.35">
      <c r="A124" s="33">
        <v>123</v>
      </c>
      <c r="B124" s="21" t="s">
        <v>10894</v>
      </c>
      <c r="C124" s="29" t="s">
        <v>10893</v>
      </c>
      <c r="D124" s="29" t="s">
        <v>10893</v>
      </c>
      <c r="E124" s="21" t="s">
        <v>10892</v>
      </c>
      <c r="F124" s="16"/>
      <c r="G124" s="7"/>
      <c r="H124" s="7"/>
      <c r="I124" s="7"/>
      <c r="J124" s="7" t="s">
        <v>34</v>
      </c>
      <c r="K124" s="7"/>
      <c r="L124" s="16"/>
      <c r="M124" s="30" t="s">
        <v>34</v>
      </c>
      <c r="N124" s="29" t="s">
        <v>34</v>
      </c>
      <c r="O124" s="29" t="s">
        <v>34</v>
      </c>
      <c r="P124" s="29" t="s">
        <v>34</v>
      </c>
      <c r="Q124" s="29" t="s">
        <v>34</v>
      </c>
      <c r="T124" s="64"/>
      <c r="U124" s="64"/>
      <c r="V124" s="2" t="s">
        <v>10891</v>
      </c>
      <c r="W124" s="2">
        <v>3</v>
      </c>
    </row>
    <row r="125" spans="1:23" ht="52" x14ac:dyDescent="0.35">
      <c r="A125" s="33">
        <v>124</v>
      </c>
      <c r="B125" s="21" t="s">
        <v>10890</v>
      </c>
      <c r="C125" s="29" t="s">
        <v>10889</v>
      </c>
      <c r="D125" s="29" t="s">
        <v>10889</v>
      </c>
      <c r="E125" s="21" t="s">
        <v>10888</v>
      </c>
      <c r="F125" s="16"/>
      <c r="G125" s="7"/>
      <c r="H125" s="7"/>
      <c r="I125" s="7"/>
      <c r="J125" s="7" t="s">
        <v>34</v>
      </c>
      <c r="K125" s="7"/>
      <c r="L125" s="16"/>
      <c r="M125" s="30" t="s">
        <v>34</v>
      </c>
      <c r="N125" s="29" t="s">
        <v>34</v>
      </c>
      <c r="O125" s="29" t="s">
        <v>34</v>
      </c>
      <c r="P125" s="29" t="s">
        <v>34</v>
      </c>
      <c r="Q125" s="29" t="s">
        <v>34</v>
      </c>
      <c r="T125" s="64"/>
      <c r="U125" s="64"/>
      <c r="V125" s="2" t="s">
        <v>10887</v>
      </c>
      <c r="W125" s="2">
        <v>3</v>
      </c>
    </row>
    <row r="126" spans="1:23" ht="208" x14ac:dyDescent="0.35">
      <c r="A126" s="33">
        <v>125</v>
      </c>
      <c r="B126" s="21" t="s">
        <v>10886</v>
      </c>
      <c r="C126" s="29" t="s">
        <v>10885</v>
      </c>
      <c r="D126" s="29" t="s">
        <v>10885</v>
      </c>
      <c r="E126" s="21" t="s">
        <v>10884</v>
      </c>
      <c r="F126" s="16"/>
      <c r="G126" s="7"/>
      <c r="H126" s="7"/>
      <c r="I126" s="7"/>
      <c r="J126" s="7" t="s">
        <v>34</v>
      </c>
      <c r="K126" s="7"/>
      <c r="L126" s="16"/>
      <c r="M126" s="30" t="s">
        <v>34</v>
      </c>
      <c r="N126" s="29" t="s">
        <v>34</v>
      </c>
      <c r="O126" s="29" t="s">
        <v>34</v>
      </c>
      <c r="P126" s="29" t="s">
        <v>34</v>
      </c>
      <c r="Q126" s="29" t="s">
        <v>34</v>
      </c>
      <c r="T126" s="64"/>
      <c r="U126" s="64"/>
      <c r="V126" s="2" t="s">
        <v>10883</v>
      </c>
      <c r="W126" s="2">
        <v>6</v>
      </c>
    </row>
    <row r="127" spans="1:23" ht="39" x14ac:dyDescent="0.35">
      <c r="A127" s="33">
        <v>126</v>
      </c>
      <c r="B127" s="21" t="s">
        <v>10882</v>
      </c>
      <c r="C127" s="29" t="s">
        <v>10881</v>
      </c>
      <c r="D127" s="29" t="s">
        <v>10881</v>
      </c>
      <c r="E127" s="21" t="s">
        <v>10880</v>
      </c>
      <c r="F127" s="16"/>
      <c r="G127" s="7"/>
      <c r="H127" s="7"/>
      <c r="I127" s="7"/>
      <c r="J127" s="7" t="s">
        <v>34</v>
      </c>
      <c r="K127" s="7"/>
      <c r="L127" s="16"/>
      <c r="M127" s="32"/>
      <c r="O127" s="29" t="s">
        <v>34</v>
      </c>
      <c r="P127" s="29" t="s">
        <v>34</v>
      </c>
      <c r="Q127" s="29" t="s">
        <v>34</v>
      </c>
      <c r="T127" s="64"/>
      <c r="U127" s="64"/>
      <c r="V127" s="2" t="s">
        <v>10879</v>
      </c>
      <c r="W127" s="2">
        <v>3</v>
      </c>
    </row>
    <row r="128" spans="1:23" ht="39" x14ac:dyDescent="0.35">
      <c r="A128" s="33">
        <v>127</v>
      </c>
      <c r="B128" s="21" t="s">
        <v>10878</v>
      </c>
      <c r="C128" s="29" t="s">
        <v>10877</v>
      </c>
      <c r="D128" s="29" t="s">
        <v>10877</v>
      </c>
      <c r="E128" s="21" t="s">
        <v>10876</v>
      </c>
      <c r="F128" s="16"/>
      <c r="G128" s="7"/>
      <c r="H128" s="7"/>
      <c r="I128" s="7"/>
      <c r="J128" s="7" t="s">
        <v>34</v>
      </c>
      <c r="K128" s="7"/>
      <c r="L128" s="16"/>
      <c r="M128" s="30" t="s">
        <v>34</v>
      </c>
      <c r="N128" s="29" t="s">
        <v>34</v>
      </c>
      <c r="O128" s="29" t="s">
        <v>34</v>
      </c>
      <c r="P128" s="29" t="s">
        <v>34</v>
      </c>
      <c r="Q128" s="29" t="s">
        <v>34</v>
      </c>
      <c r="T128" s="64"/>
      <c r="U128" s="64"/>
      <c r="V128" s="2" t="s">
        <v>10875</v>
      </c>
      <c r="W128" s="2">
        <v>3</v>
      </c>
    </row>
    <row r="129" spans="1:23" ht="99" customHeight="1" x14ac:dyDescent="0.35">
      <c r="A129" s="33">
        <v>128</v>
      </c>
      <c r="B129" s="21" t="s">
        <v>10874</v>
      </c>
      <c r="C129" s="29" t="s">
        <v>10873</v>
      </c>
      <c r="D129" s="29" t="s">
        <v>10873</v>
      </c>
      <c r="E129" s="21" t="s">
        <v>10872</v>
      </c>
      <c r="F129" s="16"/>
      <c r="G129" s="7"/>
      <c r="H129" s="7"/>
      <c r="I129" s="7"/>
      <c r="J129" s="7" t="s">
        <v>34</v>
      </c>
      <c r="K129" s="7"/>
      <c r="L129" s="16"/>
      <c r="M129" s="32"/>
      <c r="O129" s="29" t="s">
        <v>34</v>
      </c>
      <c r="P129" s="29" t="s">
        <v>34</v>
      </c>
      <c r="Q129" s="29" t="s">
        <v>34</v>
      </c>
      <c r="T129" s="64"/>
      <c r="U129" s="64"/>
      <c r="V129" s="2" t="s">
        <v>10871</v>
      </c>
      <c r="W129" s="2">
        <v>3</v>
      </c>
    </row>
    <row r="130" spans="1:23" ht="104" x14ac:dyDescent="0.35">
      <c r="A130" s="33">
        <v>129</v>
      </c>
      <c r="B130" s="21" t="s">
        <v>10870</v>
      </c>
      <c r="C130" s="29" t="s">
        <v>10869</v>
      </c>
      <c r="D130" s="29" t="s">
        <v>10869</v>
      </c>
      <c r="E130" s="21" t="s">
        <v>10868</v>
      </c>
      <c r="F130" s="16"/>
      <c r="G130" s="7"/>
      <c r="H130" s="7"/>
      <c r="I130" s="7"/>
      <c r="J130" s="7" t="s">
        <v>34</v>
      </c>
      <c r="K130" s="7"/>
      <c r="L130" s="16"/>
      <c r="M130" s="32"/>
      <c r="O130" s="29" t="s">
        <v>34</v>
      </c>
      <c r="P130" s="29" t="s">
        <v>34</v>
      </c>
      <c r="Q130" s="29" t="s">
        <v>34</v>
      </c>
      <c r="T130" s="64"/>
      <c r="U130" s="64"/>
      <c r="V130" s="2" t="s">
        <v>10867</v>
      </c>
      <c r="W130" s="2">
        <v>3</v>
      </c>
    </row>
    <row r="131" spans="1:23" x14ac:dyDescent="0.35">
      <c r="A131" s="33">
        <v>130</v>
      </c>
      <c r="B131" s="18" t="s">
        <v>10865</v>
      </c>
      <c r="C131" s="35" t="s">
        <v>10866</v>
      </c>
      <c r="D131" s="35" t="s">
        <v>10866</v>
      </c>
      <c r="E131" s="18" t="s">
        <v>10865</v>
      </c>
      <c r="F131" s="20"/>
      <c r="G131" s="19"/>
      <c r="H131" s="19"/>
      <c r="I131" s="19"/>
      <c r="J131" s="19"/>
      <c r="K131" s="19"/>
      <c r="L131" s="20"/>
      <c r="M131" s="32"/>
      <c r="T131" s="64"/>
      <c r="U131" s="64"/>
      <c r="W131" s="2"/>
    </row>
    <row r="132" spans="1:23" ht="39" x14ac:dyDescent="0.35">
      <c r="A132" s="33">
        <v>131</v>
      </c>
      <c r="B132" s="21" t="s">
        <v>10864</v>
      </c>
      <c r="C132" s="29" t="s">
        <v>10863</v>
      </c>
      <c r="D132" s="29" t="s">
        <v>10863</v>
      </c>
      <c r="E132" s="21" t="s">
        <v>10862</v>
      </c>
      <c r="F132" s="16"/>
      <c r="G132" s="7"/>
      <c r="H132" s="7"/>
      <c r="I132" s="7"/>
      <c r="J132" s="7" t="s">
        <v>34</v>
      </c>
      <c r="K132" s="7"/>
      <c r="L132" s="16"/>
      <c r="M132" s="30" t="s">
        <v>34</v>
      </c>
      <c r="N132" s="29" t="s">
        <v>34</v>
      </c>
      <c r="O132" s="29" t="s">
        <v>34</v>
      </c>
      <c r="P132" s="29" t="s">
        <v>34</v>
      </c>
      <c r="Q132" s="29" t="s">
        <v>34</v>
      </c>
      <c r="T132" s="64"/>
      <c r="U132" s="64"/>
      <c r="V132" s="2" t="s">
        <v>10861</v>
      </c>
      <c r="W132" s="2">
        <v>3</v>
      </c>
    </row>
    <row r="133" spans="1:23" ht="52" x14ac:dyDescent="0.35">
      <c r="A133" s="33">
        <v>132</v>
      </c>
      <c r="B133" s="21" t="s">
        <v>10860</v>
      </c>
      <c r="C133" s="29" t="s">
        <v>10859</v>
      </c>
      <c r="D133" s="29" t="s">
        <v>10859</v>
      </c>
      <c r="E133" s="21" t="s">
        <v>10858</v>
      </c>
      <c r="F133" s="16"/>
      <c r="G133" s="7"/>
      <c r="H133" s="7"/>
      <c r="I133" s="7"/>
      <c r="J133" s="7" t="s">
        <v>34</v>
      </c>
      <c r="K133" s="7"/>
      <c r="L133" s="16"/>
      <c r="M133" s="30" t="s">
        <v>34</v>
      </c>
      <c r="N133" s="29" t="s">
        <v>34</v>
      </c>
      <c r="O133" s="29" t="s">
        <v>34</v>
      </c>
      <c r="P133" s="29" t="s">
        <v>34</v>
      </c>
      <c r="Q133" s="29" t="s">
        <v>34</v>
      </c>
      <c r="T133" s="64"/>
      <c r="U133" s="64"/>
      <c r="V133" s="2" t="s">
        <v>10857</v>
      </c>
      <c r="W133" s="2">
        <v>3</v>
      </c>
    </row>
    <row r="134" spans="1:23" ht="39" x14ac:dyDescent="0.35">
      <c r="A134" s="33">
        <v>133</v>
      </c>
      <c r="B134" s="21" t="s">
        <v>10856</v>
      </c>
      <c r="C134" s="29" t="s">
        <v>10855</v>
      </c>
      <c r="D134" s="29" t="s">
        <v>10855</v>
      </c>
      <c r="E134" s="21" t="s">
        <v>10854</v>
      </c>
      <c r="F134" s="16"/>
      <c r="G134" s="7"/>
      <c r="H134" s="7"/>
      <c r="I134" s="7"/>
      <c r="J134" s="7" t="s">
        <v>34</v>
      </c>
      <c r="K134" s="7"/>
      <c r="L134" s="16"/>
      <c r="M134" s="30" t="s">
        <v>34</v>
      </c>
      <c r="N134" s="29" t="s">
        <v>34</v>
      </c>
      <c r="O134" s="29" t="s">
        <v>34</v>
      </c>
      <c r="P134" s="29" t="s">
        <v>34</v>
      </c>
      <c r="Q134" s="29" t="s">
        <v>34</v>
      </c>
      <c r="T134" s="64"/>
      <c r="U134" s="64"/>
      <c r="V134" s="2" t="s">
        <v>10853</v>
      </c>
      <c r="W134" s="2">
        <v>3</v>
      </c>
    </row>
    <row r="135" spans="1:23" ht="78" x14ac:dyDescent="0.35">
      <c r="A135" s="33">
        <v>134</v>
      </c>
      <c r="B135" s="21" t="s">
        <v>10852</v>
      </c>
      <c r="C135" s="29" t="s">
        <v>10851</v>
      </c>
      <c r="D135" s="29" t="s">
        <v>10851</v>
      </c>
      <c r="E135" s="21" t="s">
        <v>10850</v>
      </c>
      <c r="F135" s="16"/>
      <c r="G135" s="7"/>
      <c r="H135" s="7"/>
      <c r="I135" s="7"/>
      <c r="J135" s="7" t="s">
        <v>34</v>
      </c>
      <c r="K135" s="7"/>
      <c r="L135" s="16"/>
      <c r="M135" s="30" t="s">
        <v>34</v>
      </c>
      <c r="N135" s="29" t="s">
        <v>34</v>
      </c>
      <c r="O135" s="29" t="s">
        <v>34</v>
      </c>
      <c r="P135" s="29" t="s">
        <v>34</v>
      </c>
      <c r="Q135" s="29" t="s">
        <v>34</v>
      </c>
      <c r="T135" s="64"/>
      <c r="U135" s="64"/>
      <c r="V135" s="2" t="s">
        <v>10849</v>
      </c>
      <c r="W135" s="2">
        <v>3</v>
      </c>
    </row>
    <row r="136" spans="1:23" ht="104" x14ac:dyDescent="0.35">
      <c r="A136" s="33">
        <v>135</v>
      </c>
      <c r="B136" s="21" t="s">
        <v>10848</v>
      </c>
      <c r="C136" s="29" t="s">
        <v>10847</v>
      </c>
      <c r="D136" s="29" t="s">
        <v>10847</v>
      </c>
      <c r="E136" s="21" t="s">
        <v>10846</v>
      </c>
      <c r="F136" s="16"/>
      <c r="G136" s="7"/>
      <c r="H136" s="7"/>
      <c r="I136" s="7"/>
      <c r="J136" s="7" t="s">
        <v>34</v>
      </c>
      <c r="K136" s="7"/>
      <c r="L136" s="16"/>
      <c r="M136" s="30" t="s">
        <v>34</v>
      </c>
      <c r="N136" s="29" t="s">
        <v>34</v>
      </c>
      <c r="O136" s="29" t="s">
        <v>34</v>
      </c>
      <c r="P136" s="29" t="s">
        <v>34</v>
      </c>
      <c r="Q136" s="29" t="s">
        <v>34</v>
      </c>
      <c r="T136" s="64"/>
      <c r="U136" s="64"/>
      <c r="V136" s="2" t="s">
        <v>10845</v>
      </c>
      <c r="W136" s="2">
        <v>3</v>
      </c>
    </row>
    <row r="137" spans="1:23" ht="52" x14ac:dyDescent="0.35">
      <c r="A137" s="33">
        <v>136</v>
      </c>
      <c r="B137" s="21" t="s">
        <v>10844</v>
      </c>
      <c r="C137" s="29" t="s">
        <v>10843</v>
      </c>
      <c r="D137" s="29" t="s">
        <v>10843</v>
      </c>
      <c r="E137" s="21" t="s">
        <v>10842</v>
      </c>
      <c r="F137" s="16"/>
      <c r="G137" s="7"/>
      <c r="H137" s="7"/>
      <c r="I137" s="7"/>
      <c r="J137" s="7" t="s">
        <v>34</v>
      </c>
      <c r="K137" s="7"/>
      <c r="L137" s="16"/>
      <c r="M137" s="30" t="s">
        <v>34</v>
      </c>
      <c r="N137" s="29" t="s">
        <v>34</v>
      </c>
      <c r="T137" s="64"/>
      <c r="U137" s="64"/>
      <c r="V137" s="2" t="s">
        <v>10841</v>
      </c>
      <c r="W137" s="2">
        <v>3</v>
      </c>
    </row>
    <row r="138" spans="1:23" ht="221" x14ac:dyDescent="0.35">
      <c r="A138" s="33">
        <v>137</v>
      </c>
      <c r="B138" s="21" t="s">
        <v>10840</v>
      </c>
      <c r="C138" s="29" t="s">
        <v>10839</v>
      </c>
      <c r="D138" s="29" t="s">
        <v>10839</v>
      </c>
      <c r="E138" s="21" t="s">
        <v>10838</v>
      </c>
      <c r="F138" s="16"/>
      <c r="G138" s="7"/>
      <c r="H138" s="7"/>
      <c r="I138" s="7"/>
      <c r="J138" s="7" t="s">
        <v>34</v>
      </c>
      <c r="K138" s="7"/>
      <c r="L138" s="16"/>
      <c r="M138" s="30" t="s">
        <v>34</v>
      </c>
      <c r="N138" s="29" t="s">
        <v>34</v>
      </c>
      <c r="O138" s="29" t="s">
        <v>34</v>
      </c>
      <c r="P138" s="29" t="s">
        <v>34</v>
      </c>
      <c r="Q138" s="29" t="s">
        <v>34</v>
      </c>
      <c r="T138" s="64"/>
      <c r="U138" s="64"/>
      <c r="V138" s="2" t="s">
        <v>10837</v>
      </c>
      <c r="W138" s="2">
        <v>3</v>
      </c>
    </row>
    <row r="139" spans="1:23" ht="130" x14ac:dyDescent="0.35">
      <c r="A139" s="33">
        <v>138</v>
      </c>
      <c r="B139" s="21" t="s">
        <v>10836</v>
      </c>
      <c r="C139" s="29" t="s">
        <v>10835</v>
      </c>
      <c r="D139" s="29" t="s">
        <v>10835</v>
      </c>
      <c r="E139" s="21" t="s">
        <v>10834</v>
      </c>
      <c r="F139" s="16"/>
      <c r="G139" s="7"/>
      <c r="H139" s="7"/>
      <c r="I139" s="7"/>
      <c r="J139" s="7" t="s">
        <v>34</v>
      </c>
      <c r="K139" s="7"/>
      <c r="L139" s="16"/>
      <c r="M139" s="32"/>
      <c r="O139" s="29" t="s">
        <v>34</v>
      </c>
      <c r="P139" s="29" t="s">
        <v>34</v>
      </c>
      <c r="Q139" s="29" t="s">
        <v>34</v>
      </c>
      <c r="T139" s="64"/>
      <c r="U139" s="64"/>
      <c r="V139" s="2" t="s">
        <v>10833</v>
      </c>
      <c r="W139" s="2">
        <v>3</v>
      </c>
    </row>
    <row r="140" spans="1:23" ht="130" x14ac:dyDescent="0.35">
      <c r="A140" s="33">
        <v>139</v>
      </c>
      <c r="B140" s="21" t="s">
        <v>10832</v>
      </c>
      <c r="C140" s="29" t="s">
        <v>10831</v>
      </c>
      <c r="D140" s="29" t="s">
        <v>10831</v>
      </c>
      <c r="E140" s="21" t="s">
        <v>10830</v>
      </c>
      <c r="F140" s="16"/>
      <c r="G140" s="7"/>
      <c r="H140" s="7"/>
      <c r="I140" s="7"/>
      <c r="J140" s="7" t="s">
        <v>34</v>
      </c>
      <c r="K140" s="7"/>
      <c r="L140" s="16"/>
      <c r="M140" s="32"/>
      <c r="O140" s="29" t="s">
        <v>34</v>
      </c>
      <c r="P140" s="29" t="s">
        <v>34</v>
      </c>
      <c r="Q140" s="29" t="s">
        <v>34</v>
      </c>
      <c r="T140" s="64"/>
      <c r="U140" s="64"/>
      <c r="V140" s="2" t="s">
        <v>10829</v>
      </c>
      <c r="W140" s="2">
        <v>3</v>
      </c>
    </row>
    <row r="141" spans="1:23" ht="91" x14ac:dyDescent="0.35">
      <c r="A141" s="33">
        <v>140</v>
      </c>
      <c r="B141" s="21" t="s">
        <v>10828</v>
      </c>
      <c r="C141" s="29" t="s">
        <v>10827</v>
      </c>
      <c r="D141" s="29" t="s">
        <v>10827</v>
      </c>
      <c r="E141" s="21" t="s">
        <v>10826</v>
      </c>
      <c r="F141" s="16"/>
      <c r="G141" s="7"/>
      <c r="H141" s="7"/>
      <c r="I141" s="7"/>
      <c r="J141" s="7" t="s">
        <v>34</v>
      </c>
      <c r="K141" s="7"/>
      <c r="L141" s="16"/>
      <c r="M141" s="30" t="s">
        <v>34</v>
      </c>
      <c r="N141" s="29" t="s">
        <v>34</v>
      </c>
      <c r="O141" s="29" t="s">
        <v>34</v>
      </c>
      <c r="P141" s="29" t="s">
        <v>34</v>
      </c>
      <c r="Q141" s="29" t="s">
        <v>34</v>
      </c>
      <c r="T141" s="64"/>
      <c r="U141" s="64"/>
      <c r="V141" s="2" t="s">
        <v>10825</v>
      </c>
      <c r="W141" s="2">
        <v>6</v>
      </c>
    </row>
    <row r="142" spans="1:23" ht="104" x14ac:dyDescent="0.35">
      <c r="A142" s="33">
        <v>141</v>
      </c>
      <c r="B142" s="21" t="s">
        <v>10824</v>
      </c>
      <c r="C142" s="29" t="s">
        <v>10823</v>
      </c>
      <c r="D142" s="29" t="s">
        <v>10823</v>
      </c>
      <c r="E142" s="21" t="s">
        <v>10822</v>
      </c>
      <c r="F142" s="16"/>
      <c r="G142" s="7"/>
      <c r="H142" s="7"/>
      <c r="I142" s="7"/>
      <c r="J142" s="7" t="s">
        <v>34</v>
      </c>
      <c r="K142" s="7"/>
      <c r="L142" s="16"/>
      <c r="M142" s="30" t="s">
        <v>34</v>
      </c>
      <c r="N142" s="29" t="s">
        <v>34</v>
      </c>
      <c r="T142" s="64"/>
      <c r="U142" s="64"/>
      <c r="V142" s="2" t="s">
        <v>10821</v>
      </c>
      <c r="W142" s="2">
        <v>3</v>
      </c>
    </row>
    <row r="143" spans="1:23" x14ac:dyDescent="0.35">
      <c r="A143" s="33">
        <v>142</v>
      </c>
      <c r="B143" s="18" t="s">
        <v>88</v>
      </c>
      <c r="C143" s="35" t="s">
        <v>10820</v>
      </c>
      <c r="D143" s="35" t="s">
        <v>10820</v>
      </c>
      <c r="E143" s="18" t="s">
        <v>88</v>
      </c>
      <c r="F143" s="20"/>
      <c r="G143" s="19"/>
      <c r="H143" s="19"/>
      <c r="I143" s="19"/>
      <c r="J143" s="19"/>
      <c r="K143" s="19"/>
      <c r="L143" s="20"/>
      <c r="M143" s="32"/>
      <c r="T143" s="64"/>
      <c r="U143" s="64"/>
      <c r="W143" s="2"/>
    </row>
    <row r="144" spans="1:23" x14ac:dyDescent="0.35">
      <c r="A144" s="33">
        <v>143</v>
      </c>
      <c r="B144" s="18" t="s">
        <v>10818</v>
      </c>
      <c r="C144" s="35" t="s">
        <v>10819</v>
      </c>
      <c r="D144" s="35" t="s">
        <v>10819</v>
      </c>
      <c r="E144" s="18" t="s">
        <v>10818</v>
      </c>
      <c r="F144" s="20"/>
      <c r="G144" s="19"/>
      <c r="H144" s="19"/>
      <c r="I144" s="19"/>
      <c r="J144" s="19"/>
      <c r="K144" s="19"/>
      <c r="L144" s="20"/>
      <c r="M144" s="32"/>
      <c r="T144" s="64"/>
      <c r="U144" s="64"/>
      <c r="W144" s="2"/>
    </row>
    <row r="145" spans="1:23" ht="325" x14ac:dyDescent="0.35">
      <c r="A145" s="33">
        <v>144</v>
      </c>
      <c r="B145" s="21" t="s">
        <v>10817</v>
      </c>
      <c r="C145" s="29" t="s">
        <v>10816</v>
      </c>
      <c r="D145" s="29" t="s">
        <v>10816</v>
      </c>
      <c r="E145" s="21" t="s">
        <v>10815</v>
      </c>
      <c r="F145" s="16"/>
      <c r="G145" s="7"/>
      <c r="H145" s="7"/>
      <c r="I145" s="7"/>
      <c r="J145" s="7" t="s">
        <v>34</v>
      </c>
      <c r="K145" s="7"/>
      <c r="L145" s="16"/>
      <c r="M145" s="30" t="s">
        <v>34</v>
      </c>
      <c r="N145" s="29" t="s">
        <v>34</v>
      </c>
      <c r="O145" s="29" t="s">
        <v>34</v>
      </c>
      <c r="P145" s="29" t="s">
        <v>34</v>
      </c>
      <c r="Q145" s="29" t="s">
        <v>34</v>
      </c>
      <c r="T145" s="64"/>
      <c r="U145" s="64"/>
      <c r="V145" s="2" t="s">
        <v>10814</v>
      </c>
      <c r="W145" s="2">
        <v>5</v>
      </c>
    </row>
    <row r="146" spans="1:23" ht="91" x14ac:dyDescent="0.35">
      <c r="A146" s="33">
        <v>145</v>
      </c>
      <c r="B146" s="21" t="s">
        <v>10813</v>
      </c>
      <c r="C146" s="29" t="s">
        <v>10812</v>
      </c>
      <c r="D146" s="29" t="s">
        <v>10812</v>
      </c>
      <c r="E146" s="21" t="s">
        <v>10811</v>
      </c>
      <c r="F146" s="16"/>
      <c r="G146" s="7"/>
      <c r="H146" s="7"/>
      <c r="I146" s="7"/>
      <c r="J146" s="7" t="s">
        <v>34</v>
      </c>
      <c r="K146" s="7"/>
      <c r="L146" s="16"/>
      <c r="M146" s="30" t="s">
        <v>34</v>
      </c>
      <c r="N146" s="29" t="s">
        <v>34</v>
      </c>
      <c r="O146" s="29" t="s">
        <v>34</v>
      </c>
      <c r="P146" s="29" t="s">
        <v>34</v>
      </c>
      <c r="Q146" s="29" t="s">
        <v>34</v>
      </c>
      <c r="T146" s="64"/>
      <c r="U146" s="64"/>
      <c r="V146" s="2" t="s">
        <v>10810</v>
      </c>
      <c r="W146" s="2">
        <v>3</v>
      </c>
    </row>
    <row r="147" spans="1:23" ht="52" x14ac:dyDescent="0.35">
      <c r="A147" s="33">
        <v>146</v>
      </c>
      <c r="B147" s="21" t="s">
        <v>10809</v>
      </c>
      <c r="C147" s="29" t="s">
        <v>10808</v>
      </c>
      <c r="D147" s="29" t="s">
        <v>10808</v>
      </c>
      <c r="E147" s="21" t="s">
        <v>10807</v>
      </c>
      <c r="F147" s="16"/>
      <c r="G147" s="7"/>
      <c r="H147" s="7"/>
      <c r="I147" s="7"/>
      <c r="J147" s="7" t="s">
        <v>34</v>
      </c>
      <c r="K147" s="7"/>
      <c r="L147" s="16"/>
      <c r="M147" s="30" t="s">
        <v>34</v>
      </c>
      <c r="N147" s="29" t="s">
        <v>34</v>
      </c>
      <c r="O147" s="29" t="s">
        <v>34</v>
      </c>
      <c r="P147" s="29" t="s">
        <v>34</v>
      </c>
      <c r="Q147" s="29" t="s">
        <v>34</v>
      </c>
      <c r="T147" s="64"/>
      <c r="U147" s="64"/>
      <c r="V147" s="2" t="s">
        <v>10806</v>
      </c>
      <c r="W147" s="2">
        <v>3</v>
      </c>
    </row>
    <row r="148" spans="1:23" ht="39" x14ac:dyDescent="0.35">
      <c r="A148" s="33">
        <v>147</v>
      </c>
      <c r="B148" s="21" t="s">
        <v>10805</v>
      </c>
      <c r="C148" s="29" t="s">
        <v>10804</v>
      </c>
      <c r="D148" s="29" t="s">
        <v>10804</v>
      </c>
      <c r="E148" s="21" t="s">
        <v>10803</v>
      </c>
      <c r="F148" s="16"/>
      <c r="G148" s="7"/>
      <c r="H148" s="7"/>
      <c r="I148" s="7"/>
      <c r="J148" s="7" t="s">
        <v>34</v>
      </c>
      <c r="K148" s="7"/>
      <c r="L148" s="16"/>
      <c r="M148" s="30" t="s">
        <v>34</v>
      </c>
      <c r="N148" s="29" t="s">
        <v>34</v>
      </c>
      <c r="O148" s="29" t="s">
        <v>34</v>
      </c>
      <c r="P148" s="29" t="s">
        <v>34</v>
      </c>
      <c r="Q148" s="29" t="s">
        <v>34</v>
      </c>
      <c r="T148" s="64"/>
      <c r="U148" s="64"/>
      <c r="V148" s="2" t="s">
        <v>10802</v>
      </c>
      <c r="W148" s="2">
        <v>3</v>
      </c>
    </row>
    <row r="149" spans="1:23" ht="65" x14ac:dyDescent="0.35">
      <c r="A149" s="33">
        <v>148</v>
      </c>
      <c r="B149" s="21" t="s">
        <v>10801</v>
      </c>
      <c r="C149" s="29" t="s">
        <v>10800</v>
      </c>
      <c r="D149" s="29" t="s">
        <v>10800</v>
      </c>
      <c r="E149" s="21" t="s">
        <v>10799</v>
      </c>
      <c r="F149" s="16"/>
      <c r="G149" s="7"/>
      <c r="H149" s="7"/>
      <c r="I149" s="7"/>
      <c r="J149" s="7" t="s">
        <v>34</v>
      </c>
      <c r="K149" s="7"/>
      <c r="L149" s="16"/>
      <c r="M149" s="30" t="s">
        <v>34</v>
      </c>
      <c r="N149" s="29" t="s">
        <v>34</v>
      </c>
      <c r="O149" s="29" t="s">
        <v>34</v>
      </c>
      <c r="P149" s="29" t="s">
        <v>34</v>
      </c>
      <c r="Q149" s="29" t="s">
        <v>34</v>
      </c>
      <c r="T149" s="64"/>
      <c r="U149" s="64"/>
      <c r="V149" s="2" t="s">
        <v>10798</v>
      </c>
      <c r="W149" s="2">
        <v>6</v>
      </c>
    </row>
    <row r="150" spans="1:23" ht="39" x14ac:dyDescent="0.35">
      <c r="A150" s="33">
        <v>149</v>
      </c>
      <c r="B150" s="21" t="s">
        <v>10797</v>
      </c>
      <c r="C150" s="29" t="s">
        <v>10796</v>
      </c>
      <c r="D150" s="29" t="s">
        <v>10796</v>
      </c>
      <c r="E150" s="21" t="s">
        <v>10795</v>
      </c>
      <c r="F150" s="16"/>
      <c r="G150" s="7"/>
      <c r="H150" s="7"/>
      <c r="I150" s="7"/>
      <c r="J150" s="7" t="s">
        <v>34</v>
      </c>
      <c r="K150" s="7"/>
      <c r="L150" s="16"/>
      <c r="M150" s="30" t="s">
        <v>34</v>
      </c>
      <c r="N150" s="29" t="s">
        <v>34</v>
      </c>
      <c r="O150" s="29" t="s">
        <v>34</v>
      </c>
      <c r="P150" s="29" t="s">
        <v>34</v>
      </c>
      <c r="Q150" s="29" t="s">
        <v>34</v>
      </c>
      <c r="T150" s="64"/>
      <c r="U150" s="64"/>
      <c r="V150" s="2" t="s">
        <v>10794</v>
      </c>
      <c r="W150" s="2">
        <v>3</v>
      </c>
    </row>
    <row r="151" spans="1:23" ht="143" x14ac:dyDescent="0.35">
      <c r="A151" s="33">
        <v>150</v>
      </c>
      <c r="B151" s="21" t="s">
        <v>10793</v>
      </c>
      <c r="C151" s="29" t="s">
        <v>10792</v>
      </c>
      <c r="D151" s="29" t="s">
        <v>10792</v>
      </c>
      <c r="E151" s="21" t="s">
        <v>10791</v>
      </c>
      <c r="F151" s="16"/>
      <c r="G151" s="7"/>
      <c r="H151" s="7"/>
      <c r="I151" s="7"/>
      <c r="J151" s="7" t="s">
        <v>34</v>
      </c>
      <c r="K151" s="7"/>
      <c r="L151" s="16"/>
      <c r="M151" s="30" t="s">
        <v>34</v>
      </c>
      <c r="N151" s="29" t="s">
        <v>34</v>
      </c>
      <c r="O151" s="29" t="s">
        <v>34</v>
      </c>
      <c r="P151" s="29" t="s">
        <v>34</v>
      </c>
      <c r="Q151" s="29" t="s">
        <v>34</v>
      </c>
      <c r="T151" s="64"/>
      <c r="U151" s="64"/>
      <c r="V151" s="2" t="s">
        <v>10790</v>
      </c>
      <c r="W151" s="2">
        <v>5</v>
      </c>
    </row>
    <row r="152" spans="1:23" ht="65" x14ac:dyDescent="0.35">
      <c r="A152" s="33">
        <v>151</v>
      </c>
      <c r="B152" s="21" t="s">
        <v>10789</v>
      </c>
      <c r="C152" s="29" t="s">
        <v>10788</v>
      </c>
      <c r="D152" s="29" t="s">
        <v>10788</v>
      </c>
      <c r="E152" s="21" t="s">
        <v>10787</v>
      </c>
      <c r="F152" s="16"/>
      <c r="G152" s="7"/>
      <c r="H152" s="7"/>
      <c r="I152" s="7"/>
      <c r="J152" s="7" t="s">
        <v>34</v>
      </c>
      <c r="K152" s="7"/>
      <c r="L152" s="16"/>
      <c r="M152" s="30" t="s">
        <v>34</v>
      </c>
      <c r="N152" s="29" t="s">
        <v>34</v>
      </c>
      <c r="O152" s="29" t="s">
        <v>34</v>
      </c>
      <c r="P152" s="29" t="s">
        <v>34</v>
      </c>
      <c r="Q152" s="29" t="s">
        <v>34</v>
      </c>
      <c r="T152" s="64"/>
      <c r="U152" s="64"/>
      <c r="V152" s="2" t="s">
        <v>10786</v>
      </c>
      <c r="W152" s="2">
        <v>3</v>
      </c>
    </row>
    <row r="153" spans="1:23" ht="78" x14ac:dyDescent="0.35">
      <c r="A153" s="33">
        <v>152</v>
      </c>
      <c r="B153" s="21" t="s">
        <v>10785</v>
      </c>
      <c r="C153" s="29" t="s">
        <v>10784</v>
      </c>
      <c r="D153" s="29" t="s">
        <v>10784</v>
      </c>
      <c r="E153" s="21" t="s">
        <v>10783</v>
      </c>
      <c r="F153" s="16"/>
      <c r="G153" s="7"/>
      <c r="H153" s="7"/>
      <c r="I153" s="7"/>
      <c r="J153" s="7" t="s">
        <v>34</v>
      </c>
      <c r="K153" s="7"/>
      <c r="L153" s="16"/>
      <c r="M153" s="30" t="s">
        <v>34</v>
      </c>
      <c r="N153" s="29" t="s">
        <v>34</v>
      </c>
      <c r="O153" s="29" t="s">
        <v>34</v>
      </c>
      <c r="P153" s="29" t="s">
        <v>34</v>
      </c>
      <c r="Q153" s="29" t="s">
        <v>34</v>
      </c>
      <c r="T153" s="64"/>
      <c r="U153" s="64"/>
      <c r="V153" s="2" t="s">
        <v>10782</v>
      </c>
      <c r="W153" s="2">
        <v>3</v>
      </c>
    </row>
    <row r="154" spans="1:23" ht="78" x14ac:dyDescent="0.35">
      <c r="A154" s="33">
        <v>153</v>
      </c>
      <c r="B154" s="21" t="s">
        <v>10781</v>
      </c>
      <c r="C154" s="29" t="s">
        <v>10780</v>
      </c>
      <c r="D154" s="29" t="s">
        <v>10780</v>
      </c>
      <c r="E154" s="21" t="s">
        <v>10779</v>
      </c>
      <c r="F154" s="16"/>
      <c r="G154" s="7"/>
      <c r="H154" s="7"/>
      <c r="I154" s="7"/>
      <c r="J154" s="7" t="s">
        <v>34</v>
      </c>
      <c r="K154" s="7"/>
      <c r="L154" s="16"/>
      <c r="M154" s="30" t="s">
        <v>34</v>
      </c>
      <c r="N154" s="29" t="s">
        <v>34</v>
      </c>
      <c r="O154" s="29" t="s">
        <v>34</v>
      </c>
      <c r="P154" s="29" t="s">
        <v>34</v>
      </c>
      <c r="Q154" s="29" t="s">
        <v>34</v>
      </c>
      <c r="T154" s="64"/>
      <c r="U154" s="64"/>
      <c r="V154" s="2" t="s">
        <v>10778</v>
      </c>
      <c r="W154" s="2">
        <v>3</v>
      </c>
    </row>
    <row r="155" spans="1:23" ht="78" x14ac:dyDescent="0.35">
      <c r="A155" s="33">
        <v>154</v>
      </c>
      <c r="B155" s="21" t="s">
        <v>10777</v>
      </c>
      <c r="C155" s="29" t="s">
        <v>10776</v>
      </c>
      <c r="D155" s="29" t="s">
        <v>10776</v>
      </c>
      <c r="E155" s="21" t="s">
        <v>10775</v>
      </c>
      <c r="F155" s="16"/>
      <c r="G155" s="7"/>
      <c r="H155" s="7"/>
      <c r="I155" s="7"/>
      <c r="J155" s="7" t="s">
        <v>34</v>
      </c>
      <c r="K155" s="7"/>
      <c r="L155" s="16"/>
      <c r="M155" s="30" t="s">
        <v>34</v>
      </c>
      <c r="N155" s="29" t="s">
        <v>34</v>
      </c>
      <c r="O155" s="29" t="s">
        <v>34</v>
      </c>
      <c r="P155" s="29" t="s">
        <v>34</v>
      </c>
      <c r="Q155" s="29" t="s">
        <v>34</v>
      </c>
      <c r="T155" s="64"/>
      <c r="U155" s="64"/>
      <c r="V155" s="2" t="s">
        <v>10774</v>
      </c>
      <c r="W155" s="2">
        <v>6</v>
      </c>
    </row>
    <row r="156" spans="1:23" ht="26" x14ac:dyDescent="0.35">
      <c r="A156" s="33">
        <v>155</v>
      </c>
      <c r="B156" s="21" t="s">
        <v>10773</v>
      </c>
      <c r="C156" s="29" t="s">
        <v>10772</v>
      </c>
      <c r="D156" s="29" t="s">
        <v>10772</v>
      </c>
      <c r="E156" s="21" t="s">
        <v>10771</v>
      </c>
      <c r="F156" s="16"/>
      <c r="G156" s="7"/>
      <c r="H156" s="7"/>
      <c r="I156" s="7"/>
      <c r="J156" s="7" t="s">
        <v>34</v>
      </c>
      <c r="K156" s="7"/>
      <c r="L156" s="16"/>
      <c r="M156" s="30" t="s">
        <v>34</v>
      </c>
      <c r="N156" s="29" t="s">
        <v>34</v>
      </c>
      <c r="O156" s="29" t="s">
        <v>34</v>
      </c>
      <c r="P156" s="29" t="s">
        <v>34</v>
      </c>
      <c r="Q156" s="29" t="s">
        <v>34</v>
      </c>
      <c r="T156" s="64"/>
      <c r="U156" s="64"/>
      <c r="V156" s="2" t="s">
        <v>10352</v>
      </c>
      <c r="W156" s="2">
        <v>3</v>
      </c>
    </row>
    <row r="157" spans="1:23" ht="104" x14ac:dyDescent="0.35">
      <c r="A157" s="33">
        <v>156</v>
      </c>
      <c r="B157" s="21" t="s">
        <v>10770</v>
      </c>
      <c r="C157" s="29" t="s">
        <v>10769</v>
      </c>
      <c r="D157" s="29" t="s">
        <v>10769</v>
      </c>
      <c r="E157" s="21" t="s">
        <v>10768</v>
      </c>
      <c r="F157" s="16"/>
      <c r="G157" s="7"/>
      <c r="H157" s="7"/>
      <c r="I157" s="7"/>
      <c r="J157" s="7" t="s">
        <v>34</v>
      </c>
      <c r="K157" s="7"/>
      <c r="L157" s="16"/>
      <c r="M157" s="30" t="s">
        <v>34</v>
      </c>
      <c r="N157" s="29" t="s">
        <v>34</v>
      </c>
      <c r="O157" s="29" t="s">
        <v>34</v>
      </c>
      <c r="P157" s="29" t="s">
        <v>34</v>
      </c>
      <c r="Q157" s="29" t="s">
        <v>34</v>
      </c>
      <c r="T157" s="64"/>
      <c r="U157" s="64"/>
      <c r="V157" s="2" t="s">
        <v>10767</v>
      </c>
      <c r="W157" s="2">
        <v>3</v>
      </c>
    </row>
    <row r="158" spans="1:23" ht="117" x14ac:dyDescent="0.35">
      <c r="A158" s="33">
        <v>157</v>
      </c>
      <c r="B158" s="21" t="s">
        <v>10766</v>
      </c>
      <c r="C158" s="29" t="s">
        <v>10765</v>
      </c>
      <c r="D158" s="29" t="s">
        <v>10765</v>
      </c>
      <c r="E158" s="21" t="s">
        <v>10764</v>
      </c>
      <c r="F158" s="16"/>
      <c r="G158" s="7"/>
      <c r="H158" s="7"/>
      <c r="I158" s="7"/>
      <c r="J158" s="7" t="s">
        <v>34</v>
      </c>
      <c r="K158" s="7"/>
      <c r="L158" s="16"/>
      <c r="M158" s="30" t="s">
        <v>34</v>
      </c>
      <c r="N158" s="29" t="s">
        <v>34</v>
      </c>
      <c r="O158" s="29" t="s">
        <v>34</v>
      </c>
      <c r="P158" s="29" t="s">
        <v>34</v>
      </c>
      <c r="Q158" s="29" t="s">
        <v>34</v>
      </c>
      <c r="T158" s="64"/>
      <c r="U158" s="64"/>
      <c r="V158" s="2" t="s">
        <v>10763</v>
      </c>
      <c r="W158" s="2">
        <v>3</v>
      </c>
    </row>
    <row r="159" spans="1:23" ht="52" x14ac:dyDescent="0.35">
      <c r="A159" s="33">
        <v>158</v>
      </c>
      <c r="B159" s="21" t="s">
        <v>10762</v>
      </c>
      <c r="C159" s="29" t="s">
        <v>10761</v>
      </c>
      <c r="D159" s="29" t="s">
        <v>10761</v>
      </c>
      <c r="E159" s="21" t="s">
        <v>10760</v>
      </c>
      <c r="F159" s="16"/>
      <c r="G159" s="7"/>
      <c r="H159" s="7"/>
      <c r="I159" s="7"/>
      <c r="J159" s="7" t="s">
        <v>34</v>
      </c>
      <c r="K159" s="7"/>
      <c r="L159" s="16"/>
      <c r="M159" s="30" t="s">
        <v>34</v>
      </c>
      <c r="N159" s="29" t="s">
        <v>34</v>
      </c>
      <c r="O159" s="29" t="s">
        <v>34</v>
      </c>
      <c r="P159" s="29" t="s">
        <v>34</v>
      </c>
      <c r="Q159" s="29" t="s">
        <v>34</v>
      </c>
      <c r="T159" s="64"/>
      <c r="U159" s="64"/>
      <c r="V159" s="2" t="s">
        <v>10759</v>
      </c>
      <c r="W159" s="2">
        <v>3</v>
      </c>
    </row>
    <row r="160" spans="1:23" x14ac:dyDescent="0.35">
      <c r="A160" s="33">
        <v>159</v>
      </c>
      <c r="B160" s="18" t="s">
        <v>10757</v>
      </c>
      <c r="C160" s="35" t="s">
        <v>10758</v>
      </c>
      <c r="D160" s="35" t="s">
        <v>10758</v>
      </c>
      <c r="E160" s="18" t="s">
        <v>10757</v>
      </c>
      <c r="F160" s="20"/>
      <c r="G160" s="19"/>
      <c r="H160" s="19"/>
      <c r="I160" s="19"/>
      <c r="J160" s="19"/>
      <c r="K160" s="19"/>
      <c r="L160" s="20"/>
      <c r="M160" s="32"/>
      <c r="T160" s="64"/>
      <c r="U160" s="64"/>
      <c r="W160" s="2"/>
    </row>
    <row r="161" spans="1:23" ht="39" x14ac:dyDescent="0.35">
      <c r="A161" s="33">
        <v>160</v>
      </c>
      <c r="B161" s="21" t="s">
        <v>10756</v>
      </c>
      <c r="C161" s="29" t="s">
        <v>10755</v>
      </c>
      <c r="D161" s="29" t="s">
        <v>10755</v>
      </c>
      <c r="E161" s="21" t="s">
        <v>10754</v>
      </c>
      <c r="F161" s="16"/>
      <c r="G161" s="7"/>
      <c r="H161" s="7"/>
      <c r="I161" s="7"/>
      <c r="J161" s="7" t="s">
        <v>34</v>
      </c>
      <c r="K161" s="7"/>
      <c r="L161" s="16"/>
      <c r="M161" s="30" t="s">
        <v>34</v>
      </c>
      <c r="N161" s="29" t="s">
        <v>34</v>
      </c>
      <c r="O161" s="29" t="s">
        <v>34</v>
      </c>
      <c r="P161" s="29" t="s">
        <v>34</v>
      </c>
      <c r="Q161" s="29" t="s">
        <v>34</v>
      </c>
      <c r="T161" s="64"/>
      <c r="U161" s="64"/>
      <c r="V161" s="2" t="s">
        <v>10753</v>
      </c>
      <c r="W161" s="2">
        <v>3</v>
      </c>
    </row>
    <row r="162" spans="1:23" ht="117" x14ac:dyDescent="0.35">
      <c r="A162" s="33">
        <v>161</v>
      </c>
      <c r="B162" s="21" t="s">
        <v>10752</v>
      </c>
      <c r="C162" s="29" t="s">
        <v>10751</v>
      </c>
      <c r="D162" s="29" t="s">
        <v>10751</v>
      </c>
      <c r="E162" s="21" t="s">
        <v>10750</v>
      </c>
      <c r="F162" s="16"/>
      <c r="G162" s="7"/>
      <c r="H162" s="7"/>
      <c r="I162" s="7"/>
      <c r="J162" s="7" t="s">
        <v>34</v>
      </c>
      <c r="K162" s="7"/>
      <c r="L162" s="16"/>
      <c r="M162" s="30" t="s">
        <v>34</v>
      </c>
      <c r="N162" s="29" t="s">
        <v>34</v>
      </c>
      <c r="O162" s="29" t="s">
        <v>34</v>
      </c>
      <c r="P162" s="29" t="s">
        <v>34</v>
      </c>
      <c r="Q162" s="29" t="s">
        <v>34</v>
      </c>
      <c r="T162" s="64"/>
      <c r="U162" s="64"/>
      <c r="V162" s="2" t="s">
        <v>10749</v>
      </c>
      <c r="W162" s="2">
        <v>3</v>
      </c>
    </row>
    <row r="163" spans="1:23" ht="93.75" customHeight="1" x14ac:dyDescent="0.35">
      <c r="A163" s="33">
        <v>162</v>
      </c>
      <c r="B163" s="21" t="s">
        <v>10748</v>
      </c>
      <c r="C163" s="29" t="s">
        <v>10747</v>
      </c>
      <c r="D163" s="29" t="s">
        <v>10747</v>
      </c>
      <c r="E163" s="21" t="s">
        <v>10746</v>
      </c>
      <c r="F163" s="16"/>
      <c r="G163" s="7"/>
      <c r="H163" s="7"/>
      <c r="I163" s="7"/>
      <c r="J163" s="7" t="s">
        <v>34</v>
      </c>
      <c r="K163" s="7"/>
      <c r="L163" s="16"/>
      <c r="M163" s="30" t="s">
        <v>34</v>
      </c>
      <c r="N163" s="29" t="s">
        <v>34</v>
      </c>
      <c r="O163" s="29" t="s">
        <v>34</v>
      </c>
      <c r="P163" s="29" t="s">
        <v>34</v>
      </c>
      <c r="Q163" s="29" t="s">
        <v>34</v>
      </c>
      <c r="T163" s="64"/>
      <c r="U163" s="64"/>
      <c r="V163" s="2" t="s">
        <v>10745</v>
      </c>
      <c r="W163" s="2">
        <v>3</v>
      </c>
    </row>
    <row r="164" spans="1:23" ht="39" x14ac:dyDescent="0.35">
      <c r="A164" s="33">
        <v>163</v>
      </c>
      <c r="B164" s="21" t="s">
        <v>10744</v>
      </c>
      <c r="C164" s="29" t="s">
        <v>10743</v>
      </c>
      <c r="D164" s="29" t="s">
        <v>10743</v>
      </c>
      <c r="E164" s="21" t="s">
        <v>10742</v>
      </c>
      <c r="F164" s="16"/>
      <c r="G164" s="7"/>
      <c r="H164" s="7"/>
      <c r="I164" s="7"/>
      <c r="J164" s="7" t="s">
        <v>34</v>
      </c>
      <c r="K164" s="7"/>
      <c r="L164" s="16"/>
      <c r="M164" s="30" t="s">
        <v>34</v>
      </c>
      <c r="N164" s="29" t="s">
        <v>34</v>
      </c>
      <c r="O164" s="29" t="s">
        <v>34</v>
      </c>
      <c r="P164" s="29" t="s">
        <v>34</v>
      </c>
      <c r="Q164" s="29" t="s">
        <v>34</v>
      </c>
      <c r="T164" s="64"/>
      <c r="U164" s="64"/>
      <c r="V164" s="2" t="s">
        <v>10741</v>
      </c>
      <c r="W164" s="2">
        <v>3</v>
      </c>
    </row>
    <row r="165" spans="1:23" ht="65" x14ac:dyDescent="0.35">
      <c r="A165" s="33">
        <v>164</v>
      </c>
      <c r="B165" s="21" t="s">
        <v>10740</v>
      </c>
      <c r="C165" s="29" t="s">
        <v>10739</v>
      </c>
      <c r="D165" s="29" t="s">
        <v>10739</v>
      </c>
      <c r="E165" s="21" t="s">
        <v>10738</v>
      </c>
      <c r="F165" s="16"/>
      <c r="G165" s="7"/>
      <c r="H165" s="7"/>
      <c r="I165" s="7"/>
      <c r="J165" s="7" t="s">
        <v>34</v>
      </c>
      <c r="K165" s="7"/>
      <c r="L165" s="16"/>
      <c r="M165" s="30" t="s">
        <v>34</v>
      </c>
      <c r="N165" s="29" t="s">
        <v>34</v>
      </c>
      <c r="O165" s="29" t="s">
        <v>34</v>
      </c>
      <c r="P165" s="29" t="s">
        <v>34</v>
      </c>
      <c r="Q165" s="29" t="s">
        <v>34</v>
      </c>
      <c r="T165" s="64"/>
      <c r="U165" s="64"/>
      <c r="V165" s="2" t="s">
        <v>10737</v>
      </c>
      <c r="W165" s="2">
        <v>3</v>
      </c>
    </row>
    <row r="166" spans="1:23" ht="78" x14ac:dyDescent="0.35">
      <c r="A166" s="33">
        <v>165</v>
      </c>
      <c r="B166" s="21" t="s">
        <v>10736</v>
      </c>
      <c r="C166" s="29" t="s">
        <v>10735</v>
      </c>
      <c r="D166" s="29" t="s">
        <v>10735</v>
      </c>
      <c r="E166" s="21" t="s">
        <v>10734</v>
      </c>
      <c r="F166" s="16"/>
      <c r="G166" s="7"/>
      <c r="H166" s="7"/>
      <c r="I166" s="7"/>
      <c r="J166" s="7" t="s">
        <v>34</v>
      </c>
      <c r="K166" s="7"/>
      <c r="L166" s="16"/>
      <c r="M166" s="30" t="s">
        <v>34</v>
      </c>
      <c r="N166" s="29" t="s">
        <v>34</v>
      </c>
      <c r="O166" s="29" t="s">
        <v>34</v>
      </c>
      <c r="P166" s="29" t="s">
        <v>34</v>
      </c>
      <c r="Q166" s="29" t="s">
        <v>34</v>
      </c>
      <c r="T166" s="64"/>
      <c r="U166" s="64"/>
      <c r="V166" s="2" t="s">
        <v>10733</v>
      </c>
      <c r="W166" s="2">
        <v>3</v>
      </c>
    </row>
    <row r="167" spans="1:23" x14ac:dyDescent="0.35">
      <c r="A167" s="33">
        <v>166</v>
      </c>
      <c r="B167" s="18" t="s">
        <v>88</v>
      </c>
      <c r="C167" s="35" t="s">
        <v>10732</v>
      </c>
      <c r="D167" s="35" t="s">
        <v>10732</v>
      </c>
      <c r="E167" s="18" t="s">
        <v>88</v>
      </c>
      <c r="F167" s="20"/>
      <c r="G167" s="19"/>
      <c r="H167" s="19"/>
      <c r="I167" s="19"/>
      <c r="J167" s="19"/>
      <c r="K167" s="19"/>
      <c r="L167" s="20"/>
      <c r="M167" s="32"/>
      <c r="T167" s="64"/>
      <c r="U167" s="64"/>
      <c r="W167" s="2"/>
    </row>
    <row r="168" spans="1:23" ht="26" x14ac:dyDescent="0.35">
      <c r="A168" s="33">
        <v>167</v>
      </c>
      <c r="B168" s="18" t="s">
        <v>10730</v>
      </c>
      <c r="C168" s="35" t="s">
        <v>10731</v>
      </c>
      <c r="D168" s="35" t="s">
        <v>10731</v>
      </c>
      <c r="E168" s="18" t="s">
        <v>10730</v>
      </c>
      <c r="F168" s="20"/>
      <c r="G168" s="19"/>
      <c r="H168" s="19"/>
      <c r="I168" s="19"/>
      <c r="J168" s="19"/>
      <c r="K168" s="19"/>
      <c r="L168" s="20"/>
      <c r="M168" s="32"/>
      <c r="T168" s="64"/>
      <c r="U168" s="64"/>
      <c r="W168" s="2"/>
    </row>
    <row r="169" spans="1:23" ht="52" x14ac:dyDescent="0.35">
      <c r="A169" s="33">
        <v>168</v>
      </c>
      <c r="B169" s="21" t="s">
        <v>10729</v>
      </c>
      <c r="C169" s="29" t="s">
        <v>10728</v>
      </c>
      <c r="D169" s="29" t="s">
        <v>10728</v>
      </c>
      <c r="E169" s="21" t="s">
        <v>10727</v>
      </c>
      <c r="F169" s="16"/>
      <c r="G169" s="7"/>
      <c r="H169" s="7"/>
      <c r="I169" s="7"/>
      <c r="J169" s="7" t="s">
        <v>34</v>
      </c>
      <c r="K169" s="7"/>
      <c r="L169" s="16"/>
      <c r="M169" s="30" t="s">
        <v>34</v>
      </c>
      <c r="N169" s="29" t="s">
        <v>34</v>
      </c>
      <c r="T169" s="64"/>
      <c r="U169" s="64"/>
      <c r="V169" s="2" t="s">
        <v>10726</v>
      </c>
      <c r="W169" s="2">
        <v>6</v>
      </c>
    </row>
    <row r="170" spans="1:23" ht="39" x14ac:dyDescent="0.35">
      <c r="A170" s="33">
        <v>169</v>
      </c>
      <c r="B170" s="21" t="s">
        <v>10725</v>
      </c>
      <c r="C170" s="29" t="s">
        <v>10724</v>
      </c>
      <c r="D170" s="29" t="s">
        <v>10724</v>
      </c>
      <c r="E170" s="21" t="s">
        <v>10723</v>
      </c>
      <c r="F170" s="16"/>
      <c r="G170" s="7"/>
      <c r="H170" s="7"/>
      <c r="I170" s="7"/>
      <c r="J170" s="7" t="s">
        <v>34</v>
      </c>
      <c r="K170" s="7"/>
      <c r="L170" s="16"/>
      <c r="M170" s="30" t="s">
        <v>34</v>
      </c>
      <c r="N170" s="29" t="s">
        <v>34</v>
      </c>
      <c r="T170" s="64"/>
      <c r="U170" s="64"/>
      <c r="V170" s="2" t="s">
        <v>10722</v>
      </c>
      <c r="W170" s="2">
        <v>3</v>
      </c>
    </row>
    <row r="171" spans="1:23" ht="78" x14ac:dyDescent="0.35">
      <c r="A171" s="33">
        <v>170</v>
      </c>
      <c r="B171" s="21" t="s">
        <v>10721</v>
      </c>
      <c r="C171" s="29" t="s">
        <v>10720</v>
      </c>
      <c r="D171" s="29" t="s">
        <v>10720</v>
      </c>
      <c r="E171" s="21" t="s">
        <v>10719</v>
      </c>
      <c r="F171" s="16"/>
      <c r="G171" s="7"/>
      <c r="H171" s="7"/>
      <c r="I171" s="7"/>
      <c r="J171" s="7" t="s">
        <v>34</v>
      </c>
      <c r="K171" s="7"/>
      <c r="L171" s="16"/>
      <c r="M171" s="30" t="s">
        <v>34</v>
      </c>
      <c r="N171" s="29" t="s">
        <v>34</v>
      </c>
      <c r="T171" s="64"/>
      <c r="U171" s="64"/>
      <c r="V171" s="2" t="s">
        <v>10718</v>
      </c>
      <c r="W171" s="2">
        <v>3</v>
      </c>
    </row>
    <row r="172" spans="1:23" ht="26" x14ac:dyDescent="0.35">
      <c r="A172" s="33">
        <v>171</v>
      </c>
      <c r="B172" s="21" t="s">
        <v>10717</v>
      </c>
      <c r="C172" s="29" t="s">
        <v>10716</v>
      </c>
      <c r="D172" s="29" t="s">
        <v>10716</v>
      </c>
      <c r="E172" s="21" t="s">
        <v>10715</v>
      </c>
      <c r="F172" s="16"/>
      <c r="G172" s="7"/>
      <c r="H172" s="7"/>
      <c r="I172" s="7"/>
      <c r="J172" s="7" t="s">
        <v>34</v>
      </c>
      <c r="K172" s="7"/>
      <c r="L172" s="16"/>
      <c r="M172" s="30" t="s">
        <v>34</v>
      </c>
      <c r="N172" s="29" t="s">
        <v>34</v>
      </c>
      <c r="T172" s="64"/>
      <c r="U172" s="64"/>
      <c r="V172" s="2" t="s">
        <v>10714</v>
      </c>
      <c r="W172" s="2">
        <v>3</v>
      </c>
    </row>
    <row r="173" spans="1:23" ht="65" x14ac:dyDescent="0.35">
      <c r="A173" s="33">
        <v>172</v>
      </c>
      <c r="B173" s="21" t="s">
        <v>10713</v>
      </c>
      <c r="C173" s="29" t="s">
        <v>10712</v>
      </c>
      <c r="D173" s="29" t="s">
        <v>10712</v>
      </c>
      <c r="E173" s="21" t="s">
        <v>10711</v>
      </c>
      <c r="F173" s="16"/>
      <c r="G173" s="7"/>
      <c r="H173" s="7"/>
      <c r="I173" s="7"/>
      <c r="J173" s="7" t="s">
        <v>34</v>
      </c>
      <c r="K173" s="7"/>
      <c r="L173" s="16"/>
      <c r="M173" s="30" t="s">
        <v>34</v>
      </c>
      <c r="N173" s="29" t="s">
        <v>34</v>
      </c>
      <c r="T173" s="64"/>
      <c r="U173" s="64"/>
      <c r="V173" s="2" t="s">
        <v>10710</v>
      </c>
      <c r="W173" s="2">
        <v>3</v>
      </c>
    </row>
    <row r="174" spans="1:23" ht="78" x14ac:dyDescent="0.35">
      <c r="A174" s="33">
        <v>173</v>
      </c>
      <c r="B174" s="21" t="s">
        <v>10709</v>
      </c>
      <c r="C174" s="29" t="s">
        <v>10708</v>
      </c>
      <c r="D174" s="29" t="s">
        <v>10708</v>
      </c>
      <c r="E174" s="21" t="s">
        <v>10707</v>
      </c>
      <c r="F174" s="16"/>
      <c r="G174" s="7"/>
      <c r="H174" s="7"/>
      <c r="I174" s="7"/>
      <c r="J174" s="7" t="s">
        <v>34</v>
      </c>
      <c r="K174" s="7"/>
      <c r="L174" s="16"/>
      <c r="M174" s="30" t="s">
        <v>34</v>
      </c>
      <c r="N174" s="29" t="s">
        <v>34</v>
      </c>
      <c r="T174" s="64"/>
      <c r="U174" s="64"/>
      <c r="V174" s="2" t="s">
        <v>10706</v>
      </c>
      <c r="W174" s="2">
        <v>3</v>
      </c>
    </row>
    <row r="175" spans="1:23" ht="39" x14ac:dyDescent="0.35">
      <c r="A175" s="33">
        <v>174</v>
      </c>
      <c r="B175" s="21" t="s">
        <v>10705</v>
      </c>
      <c r="C175" s="29" t="s">
        <v>10704</v>
      </c>
      <c r="D175" s="29" t="s">
        <v>10704</v>
      </c>
      <c r="E175" s="21" t="s">
        <v>10703</v>
      </c>
      <c r="F175" s="16"/>
      <c r="G175" s="7"/>
      <c r="H175" s="7"/>
      <c r="I175" s="7"/>
      <c r="J175" s="7" t="s">
        <v>34</v>
      </c>
      <c r="K175" s="7"/>
      <c r="L175" s="16"/>
      <c r="M175" s="30" t="s">
        <v>34</v>
      </c>
      <c r="N175" s="29" t="s">
        <v>34</v>
      </c>
      <c r="T175" s="64"/>
      <c r="U175" s="64"/>
      <c r="V175" s="2" t="s">
        <v>10702</v>
      </c>
      <c r="W175" s="2">
        <v>3</v>
      </c>
    </row>
    <row r="176" spans="1:23" x14ac:dyDescent="0.35">
      <c r="A176" s="33">
        <v>175</v>
      </c>
      <c r="B176" s="9" t="s">
        <v>10700</v>
      </c>
      <c r="C176" s="37" t="s">
        <v>10701</v>
      </c>
      <c r="D176" s="37" t="s">
        <v>10701</v>
      </c>
      <c r="E176" s="9" t="s">
        <v>10700</v>
      </c>
      <c r="F176" s="15"/>
      <c r="G176" s="10"/>
      <c r="H176" s="10"/>
      <c r="I176" s="10"/>
      <c r="J176" s="10"/>
      <c r="K176" s="10"/>
      <c r="L176" s="15"/>
      <c r="M176" s="32"/>
      <c r="T176" s="64"/>
      <c r="U176" s="64"/>
      <c r="W176" s="2"/>
    </row>
    <row r="177" spans="1:23" ht="325" x14ac:dyDescent="0.35">
      <c r="A177" s="33">
        <v>176</v>
      </c>
      <c r="B177" s="18" t="s">
        <v>10698</v>
      </c>
      <c r="C177" s="35" t="s">
        <v>10699</v>
      </c>
      <c r="D177" s="35" t="s">
        <v>10699</v>
      </c>
      <c r="E177" s="18" t="s">
        <v>10698</v>
      </c>
      <c r="F177" s="20"/>
      <c r="G177" s="19"/>
      <c r="H177" s="19"/>
      <c r="I177" s="19"/>
      <c r="J177" s="19"/>
      <c r="K177" s="19"/>
      <c r="L177" s="20"/>
      <c r="M177" s="32"/>
      <c r="T177" s="64"/>
      <c r="U177" s="64"/>
      <c r="V177" s="2" t="s">
        <v>10697</v>
      </c>
      <c r="W177" s="2">
        <v>5</v>
      </c>
    </row>
    <row r="178" spans="1:23" ht="52" x14ac:dyDescent="0.35">
      <c r="A178" s="33">
        <v>177</v>
      </c>
      <c r="B178" s="21" t="s">
        <v>10696</v>
      </c>
      <c r="C178" s="29" t="s">
        <v>10695</v>
      </c>
      <c r="D178" s="29" t="s">
        <v>10695</v>
      </c>
      <c r="E178" s="21" t="s">
        <v>10694</v>
      </c>
      <c r="F178" s="16"/>
      <c r="G178" s="7"/>
      <c r="H178" s="7"/>
      <c r="I178" s="7"/>
      <c r="J178" s="7" t="s">
        <v>34</v>
      </c>
      <c r="K178" s="7"/>
      <c r="L178" s="16"/>
      <c r="M178" s="30" t="s">
        <v>34</v>
      </c>
      <c r="T178" s="64"/>
      <c r="U178" s="64"/>
      <c r="W178" s="2"/>
    </row>
    <row r="179" spans="1:23" ht="65" x14ac:dyDescent="0.35">
      <c r="A179" s="33">
        <v>178</v>
      </c>
      <c r="B179" s="21" t="s">
        <v>10693</v>
      </c>
      <c r="C179" s="29" t="s">
        <v>10692</v>
      </c>
      <c r="D179" s="29" t="s">
        <v>10692</v>
      </c>
      <c r="E179" s="21" t="s">
        <v>10691</v>
      </c>
      <c r="F179" s="16"/>
      <c r="G179" s="7"/>
      <c r="H179" s="7"/>
      <c r="I179" s="7"/>
      <c r="J179" s="7" t="s">
        <v>34</v>
      </c>
      <c r="K179" s="7"/>
      <c r="L179" s="16"/>
      <c r="M179" s="30" t="s">
        <v>34</v>
      </c>
      <c r="O179" s="29" t="s">
        <v>34</v>
      </c>
      <c r="T179" s="64"/>
      <c r="U179" s="64"/>
      <c r="V179" s="2" t="s">
        <v>10670</v>
      </c>
      <c r="W179" s="2">
        <v>5</v>
      </c>
    </row>
    <row r="180" spans="1:23" ht="91" x14ac:dyDescent="0.35">
      <c r="A180" s="33">
        <v>179</v>
      </c>
      <c r="B180" s="21" t="s">
        <v>10690</v>
      </c>
      <c r="C180" s="29" t="s">
        <v>10689</v>
      </c>
      <c r="D180" s="29" t="s">
        <v>10689</v>
      </c>
      <c r="E180" s="21" t="s">
        <v>10688</v>
      </c>
      <c r="F180" s="16"/>
      <c r="G180" s="7"/>
      <c r="H180" s="7"/>
      <c r="I180" s="7"/>
      <c r="J180" s="7" t="s">
        <v>34</v>
      </c>
      <c r="K180" s="7"/>
      <c r="L180" s="16"/>
      <c r="M180" s="30" t="s">
        <v>34</v>
      </c>
      <c r="O180" s="29" t="s">
        <v>34</v>
      </c>
      <c r="T180" s="64"/>
      <c r="U180" s="64"/>
      <c r="V180" s="2" t="s">
        <v>10670</v>
      </c>
      <c r="W180" s="2">
        <v>5</v>
      </c>
    </row>
    <row r="181" spans="1:23" ht="78" x14ac:dyDescent="0.35">
      <c r="A181" s="33">
        <v>180</v>
      </c>
      <c r="B181" s="21" t="s">
        <v>10687</v>
      </c>
      <c r="C181" s="29" t="s">
        <v>10686</v>
      </c>
      <c r="D181" s="29" t="s">
        <v>10686</v>
      </c>
      <c r="E181" s="21" t="s">
        <v>10685</v>
      </c>
      <c r="F181" s="16"/>
      <c r="G181" s="7"/>
      <c r="H181" s="7"/>
      <c r="I181" s="7"/>
      <c r="J181" s="7" t="s">
        <v>34</v>
      </c>
      <c r="K181" s="7"/>
      <c r="L181" s="16"/>
      <c r="M181" s="30" t="s">
        <v>34</v>
      </c>
      <c r="O181" s="29" t="s">
        <v>34</v>
      </c>
      <c r="T181" s="64"/>
      <c r="U181" s="64"/>
      <c r="V181" s="2" t="s">
        <v>10684</v>
      </c>
      <c r="W181" s="2">
        <v>5</v>
      </c>
    </row>
    <row r="182" spans="1:23" ht="65" x14ac:dyDescent="0.35">
      <c r="A182" s="33">
        <v>181</v>
      </c>
      <c r="B182" s="21" t="s">
        <v>10683</v>
      </c>
      <c r="C182" s="29" t="s">
        <v>10682</v>
      </c>
      <c r="D182" s="29" t="s">
        <v>10682</v>
      </c>
      <c r="E182" s="21" t="s">
        <v>10681</v>
      </c>
      <c r="F182" s="16"/>
      <c r="G182" s="7"/>
      <c r="H182" s="7"/>
      <c r="I182" s="7"/>
      <c r="J182" s="7" t="s">
        <v>34</v>
      </c>
      <c r="K182" s="7"/>
      <c r="L182" s="16"/>
      <c r="M182" s="30" t="s">
        <v>34</v>
      </c>
      <c r="O182" s="29" t="s">
        <v>34</v>
      </c>
      <c r="T182" s="64"/>
      <c r="U182" s="64"/>
      <c r="V182" s="2" t="s">
        <v>10680</v>
      </c>
      <c r="W182" s="2">
        <v>5</v>
      </c>
    </row>
    <row r="183" spans="1:23" ht="65" x14ac:dyDescent="0.35">
      <c r="A183" s="33">
        <v>182</v>
      </c>
      <c r="B183" s="21" t="s">
        <v>10679</v>
      </c>
      <c r="C183" s="29" t="s">
        <v>10678</v>
      </c>
      <c r="D183" s="29" t="s">
        <v>10678</v>
      </c>
      <c r="E183" s="21" t="s">
        <v>10677</v>
      </c>
      <c r="F183" s="16"/>
      <c r="G183" s="7"/>
      <c r="H183" s="7"/>
      <c r="I183" s="7"/>
      <c r="J183" s="7" t="s">
        <v>34</v>
      </c>
      <c r="K183" s="7"/>
      <c r="L183" s="16"/>
      <c r="M183" s="30" t="s">
        <v>34</v>
      </c>
      <c r="O183" s="29" t="s">
        <v>34</v>
      </c>
      <c r="T183" s="64"/>
      <c r="U183" s="64"/>
      <c r="V183" s="2" t="s">
        <v>10670</v>
      </c>
      <c r="W183" s="2">
        <v>5</v>
      </c>
    </row>
    <row r="184" spans="1:23" ht="65" x14ac:dyDescent="0.35">
      <c r="A184" s="33">
        <v>183</v>
      </c>
      <c r="B184" s="21" t="s">
        <v>10676</v>
      </c>
      <c r="C184" s="29" t="s">
        <v>10675</v>
      </c>
      <c r="D184" s="29" t="s">
        <v>10675</v>
      </c>
      <c r="E184" s="21" t="s">
        <v>10674</v>
      </c>
      <c r="F184" s="16"/>
      <c r="G184" s="7"/>
      <c r="H184" s="7"/>
      <c r="I184" s="7"/>
      <c r="J184" s="7" t="s">
        <v>34</v>
      </c>
      <c r="K184" s="7"/>
      <c r="L184" s="16"/>
      <c r="M184" s="30" t="s">
        <v>34</v>
      </c>
      <c r="O184" s="29" t="s">
        <v>34</v>
      </c>
      <c r="T184" s="64"/>
      <c r="U184" s="64"/>
      <c r="V184" s="2" t="s">
        <v>10670</v>
      </c>
      <c r="W184" s="2">
        <v>5</v>
      </c>
    </row>
    <row r="185" spans="1:23" ht="52" x14ac:dyDescent="0.35">
      <c r="A185" s="33">
        <v>184</v>
      </c>
      <c r="B185" s="21" t="s">
        <v>10673</v>
      </c>
      <c r="C185" s="29" t="s">
        <v>10672</v>
      </c>
      <c r="D185" s="29" t="s">
        <v>10672</v>
      </c>
      <c r="E185" s="21" t="s">
        <v>10671</v>
      </c>
      <c r="F185" s="16"/>
      <c r="G185" s="7"/>
      <c r="H185" s="7"/>
      <c r="I185" s="7"/>
      <c r="J185" s="7" t="s">
        <v>34</v>
      </c>
      <c r="K185" s="7"/>
      <c r="L185" s="16"/>
      <c r="M185" s="30" t="s">
        <v>34</v>
      </c>
      <c r="O185" s="29" t="s">
        <v>34</v>
      </c>
      <c r="T185" s="64"/>
      <c r="U185" s="64"/>
      <c r="V185" s="2" t="s">
        <v>10670</v>
      </c>
      <c r="W185" s="2">
        <v>5</v>
      </c>
    </row>
    <row r="186" spans="1:23" ht="78" x14ac:dyDescent="0.35">
      <c r="A186" s="33">
        <v>185</v>
      </c>
      <c r="B186" s="18" t="s">
        <v>10668</v>
      </c>
      <c r="C186" s="35" t="s">
        <v>10669</v>
      </c>
      <c r="D186" s="35" t="s">
        <v>10669</v>
      </c>
      <c r="E186" s="18" t="s">
        <v>10668</v>
      </c>
      <c r="F186" s="20"/>
      <c r="G186" s="19"/>
      <c r="H186" s="19"/>
      <c r="I186" s="19"/>
      <c r="J186" s="19"/>
      <c r="K186" s="19"/>
      <c r="L186" s="20"/>
      <c r="M186" s="32"/>
      <c r="T186" s="64"/>
      <c r="U186" s="64"/>
      <c r="V186" s="2" t="s">
        <v>10667</v>
      </c>
      <c r="W186" s="2">
        <v>6</v>
      </c>
    </row>
    <row r="187" spans="1:23" ht="52" x14ac:dyDescent="0.35">
      <c r="A187" s="33">
        <v>186</v>
      </c>
      <c r="B187" s="21" t="s">
        <v>10666</v>
      </c>
      <c r="C187" s="29" t="s">
        <v>10665</v>
      </c>
      <c r="D187" s="29" t="s">
        <v>10665</v>
      </c>
      <c r="E187" s="21" t="s">
        <v>10664</v>
      </c>
      <c r="F187" s="16"/>
      <c r="G187" s="7"/>
      <c r="H187" s="7"/>
      <c r="I187" s="7"/>
      <c r="J187" s="7" t="s">
        <v>34</v>
      </c>
      <c r="K187" s="7"/>
      <c r="L187" s="16"/>
      <c r="M187" s="30" t="s">
        <v>34</v>
      </c>
      <c r="T187" s="64"/>
      <c r="U187" s="64"/>
      <c r="V187" s="2" t="s">
        <v>10663</v>
      </c>
      <c r="W187" s="2">
        <v>6</v>
      </c>
    </row>
    <row r="188" spans="1:23" ht="65" x14ac:dyDescent="0.35">
      <c r="A188" s="33">
        <v>187</v>
      </c>
      <c r="B188" s="21" t="s">
        <v>10662</v>
      </c>
      <c r="C188" s="29" t="s">
        <v>10661</v>
      </c>
      <c r="D188" s="29" t="s">
        <v>10661</v>
      </c>
      <c r="E188" s="21" t="s">
        <v>10660</v>
      </c>
      <c r="F188" s="16"/>
      <c r="G188" s="7"/>
      <c r="H188" s="7"/>
      <c r="I188" s="7"/>
      <c r="J188" s="7" t="s">
        <v>34</v>
      </c>
      <c r="K188" s="7"/>
      <c r="L188" s="16"/>
      <c r="M188" s="30" t="s">
        <v>34</v>
      </c>
      <c r="T188" s="64"/>
      <c r="U188" s="64"/>
      <c r="V188" s="2" t="s">
        <v>10656</v>
      </c>
      <c r="W188" s="2">
        <v>6</v>
      </c>
    </row>
    <row r="189" spans="1:23" ht="78" x14ac:dyDescent="0.35">
      <c r="A189" s="33">
        <v>188</v>
      </c>
      <c r="B189" s="21" t="s">
        <v>10659</v>
      </c>
      <c r="C189" s="29" t="s">
        <v>10658</v>
      </c>
      <c r="D189" s="29" t="s">
        <v>10658</v>
      </c>
      <c r="E189" s="21" t="s">
        <v>10657</v>
      </c>
      <c r="F189" s="16"/>
      <c r="G189" s="7"/>
      <c r="H189" s="7"/>
      <c r="I189" s="7"/>
      <c r="J189" s="7" t="s">
        <v>34</v>
      </c>
      <c r="K189" s="7"/>
      <c r="L189" s="16"/>
      <c r="M189" s="30" t="s">
        <v>34</v>
      </c>
      <c r="T189" s="64"/>
      <c r="U189" s="64"/>
      <c r="V189" s="2" t="s">
        <v>10656</v>
      </c>
      <c r="W189" s="2">
        <v>6</v>
      </c>
    </row>
    <row r="190" spans="1:23" ht="52" x14ac:dyDescent="0.35">
      <c r="A190" s="33">
        <v>189</v>
      </c>
      <c r="B190" s="21" t="s">
        <v>10655</v>
      </c>
      <c r="C190" s="29" t="s">
        <v>10654</v>
      </c>
      <c r="D190" s="29" t="s">
        <v>10654</v>
      </c>
      <c r="E190" s="21" t="s">
        <v>10653</v>
      </c>
      <c r="F190" s="16"/>
      <c r="G190" s="7"/>
      <c r="H190" s="7"/>
      <c r="I190" s="7"/>
      <c r="J190" s="7" t="s">
        <v>34</v>
      </c>
      <c r="K190" s="7"/>
      <c r="L190" s="16"/>
      <c r="M190" s="30" t="s">
        <v>34</v>
      </c>
      <c r="T190" s="64"/>
      <c r="U190" s="64"/>
      <c r="V190" s="2" t="s">
        <v>10652</v>
      </c>
      <c r="W190" s="2">
        <v>6</v>
      </c>
    </row>
    <row r="191" spans="1:23" ht="39" x14ac:dyDescent="0.35">
      <c r="A191" s="33">
        <v>190</v>
      </c>
      <c r="B191" s="21" t="s">
        <v>10651</v>
      </c>
      <c r="C191" s="29" t="s">
        <v>10650</v>
      </c>
      <c r="D191" s="29" t="s">
        <v>10650</v>
      </c>
      <c r="E191" s="21" t="s">
        <v>10649</v>
      </c>
      <c r="F191" s="16"/>
      <c r="G191" s="7"/>
      <c r="H191" s="7"/>
      <c r="I191" s="7"/>
      <c r="J191" s="7" t="s">
        <v>34</v>
      </c>
      <c r="K191" s="7"/>
      <c r="L191" s="16"/>
      <c r="M191" s="30" t="s">
        <v>34</v>
      </c>
      <c r="T191" s="64"/>
      <c r="U191" s="64"/>
      <c r="V191" s="2" t="s">
        <v>10648</v>
      </c>
      <c r="W191" s="2">
        <v>6</v>
      </c>
    </row>
    <row r="192" spans="1:23" ht="52" x14ac:dyDescent="0.35">
      <c r="A192" s="33">
        <v>191</v>
      </c>
      <c r="B192" s="21" t="s">
        <v>10647</v>
      </c>
      <c r="C192" s="29" t="s">
        <v>10646</v>
      </c>
      <c r="D192" s="29" t="s">
        <v>10646</v>
      </c>
      <c r="E192" s="21" t="s">
        <v>10645</v>
      </c>
      <c r="F192" s="16"/>
      <c r="G192" s="7"/>
      <c r="H192" s="7"/>
      <c r="I192" s="7"/>
      <c r="J192" s="7" t="s">
        <v>34</v>
      </c>
      <c r="K192" s="7"/>
      <c r="L192" s="16"/>
      <c r="M192" s="30" t="s">
        <v>34</v>
      </c>
      <c r="T192" s="64"/>
      <c r="U192" s="64"/>
      <c r="V192" s="2" t="s">
        <v>10641</v>
      </c>
      <c r="W192" s="2">
        <v>6</v>
      </c>
    </row>
    <row r="193" spans="1:23" ht="65" x14ac:dyDescent="0.35">
      <c r="A193" s="33">
        <v>192</v>
      </c>
      <c r="B193" s="21" t="s">
        <v>10644</v>
      </c>
      <c r="C193" s="29" t="s">
        <v>10643</v>
      </c>
      <c r="D193" s="29" t="s">
        <v>10643</v>
      </c>
      <c r="E193" s="21" t="s">
        <v>10642</v>
      </c>
      <c r="F193" s="16"/>
      <c r="G193" s="7"/>
      <c r="H193" s="7"/>
      <c r="I193" s="7"/>
      <c r="J193" s="7" t="s">
        <v>34</v>
      </c>
      <c r="K193" s="7"/>
      <c r="L193" s="16"/>
      <c r="M193" s="30" t="s">
        <v>34</v>
      </c>
      <c r="T193" s="64"/>
      <c r="U193" s="64"/>
      <c r="V193" s="2" t="s">
        <v>10641</v>
      </c>
      <c r="W193" s="2">
        <v>6</v>
      </c>
    </row>
    <row r="194" spans="1:23" ht="65" x14ac:dyDescent="0.35">
      <c r="A194" s="33">
        <v>193</v>
      </c>
      <c r="B194" s="21" t="s">
        <v>10640</v>
      </c>
      <c r="C194" s="29" t="s">
        <v>10639</v>
      </c>
      <c r="D194" s="29" t="s">
        <v>10639</v>
      </c>
      <c r="E194" s="21" t="s">
        <v>10638</v>
      </c>
      <c r="F194" s="16"/>
      <c r="G194" s="7"/>
      <c r="H194" s="7"/>
      <c r="I194" s="7"/>
      <c r="J194" s="7" t="s">
        <v>34</v>
      </c>
      <c r="K194" s="7"/>
      <c r="L194" s="16"/>
      <c r="M194" s="30" t="s">
        <v>34</v>
      </c>
      <c r="T194" s="64"/>
      <c r="U194" s="64"/>
      <c r="V194" s="2" t="s">
        <v>10637</v>
      </c>
      <c r="W194" s="2">
        <v>6</v>
      </c>
    </row>
    <row r="195" spans="1:23" ht="117" x14ac:dyDescent="0.35">
      <c r="A195" s="33">
        <v>194</v>
      </c>
      <c r="B195" s="21" t="s">
        <v>10636</v>
      </c>
      <c r="C195" s="29" t="s">
        <v>10635</v>
      </c>
      <c r="D195" s="29" t="s">
        <v>10635</v>
      </c>
      <c r="E195" s="21" t="s">
        <v>10634</v>
      </c>
      <c r="F195" s="16"/>
      <c r="G195" s="7"/>
      <c r="H195" s="7"/>
      <c r="I195" s="7"/>
      <c r="J195" s="7" t="s">
        <v>34</v>
      </c>
      <c r="K195" s="7"/>
      <c r="L195" s="16"/>
      <c r="M195" s="30" t="s">
        <v>34</v>
      </c>
      <c r="T195" s="64"/>
      <c r="U195" s="64"/>
      <c r="V195" s="2" t="s">
        <v>10633</v>
      </c>
      <c r="W195" s="2">
        <v>5</v>
      </c>
    </row>
    <row r="196" spans="1:23" ht="104" x14ac:dyDescent="0.35">
      <c r="A196" s="33">
        <v>195</v>
      </c>
      <c r="B196" s="21" t="s">
        <v>10632</v>
      </c>
      <c r="C196" s="29" t="s">
        <v>10631</v>
      </c>
      <c r="D196" s="29" t="s">
        <v>10631</v>
      </c>
      <c r="E196" s="21" t="s">
        <v>10630</v>
      </c>
      <c r="F196" s="16"/>
      <c r="G196" s="7"/>
      <c r="H196" s="7"/>
      <c r="I196" s="7"/>
      <c r="J196" s="7" t="s">
        <v>34</v>
      </c>
      <c r="K196" s="7"/>
      <c r="L196" s="16"/>
      <c r="M196" s="30" t="s">
        <v>34</v>
      </c>
      <c r="T196" s="64"/>
      <c r="U196" s="64"/>
      <c r="V196" s="2" t="s">
        <v>10629</v>
      </c>
      <c r="W196" s="2">
        <v>5</v>
      </c>
    </row>
    <row r="197" spans="1:23" ht="92.25" customHeight="1" x14ac:dyDescent="0.35">
      <c r="A197" s="33">
        <v>196</v>
      </c>
      <c r="B197" s="21" t="s">
        <v>10628</v>
      </c>
      <c r="C197" s="29" t="s">
        <v>10627</v>
      </c>
      <c r="D197" s="29" t="s">
        <v>10627</v>
      </c>
      <c r="E197" s="21" t="s">
        <v>10626</v>
      </c>
      <c r="F197" s="16"/>
      <c r="G197" s="7"/>
      <c r="H197" s="7"/>
      <c r="I197" s="7"/>
      <c r="J197" s="7" t="s">
        <v>34</v>
      </c>
      <c r="K197" s="7"/>
      <c r="L197" s="16"/>
      <c r="M197" s="30" t="s">
        <v>34</v>
      </c>
      <c r="T197" s="64"/>
      <c r="U197" s="64"/>
      <c r="V197" s="2" t="s">
        <v>10625</v>
      </c>
      <c r="W197" s="2">
        <v>5</v>
      </c>
    </row>
    <row r="198" spans="1:23" ht="39" x14ac:dyDescent="0.35">
      <c r="A198" s="33">
        <v>197</v>
      </c>
      <c r="B198" s="21" t="s">
        <v>10624</v>
      </c>
      <c r="C198" s="29" t="s">
        <v>10623</v>
      </c>
      <c r="D198" s="29" t="s">
        <v>10623</v>
      </c>
      <c r="E198" s="21" t="s">
        <v>10622</v>
      </c>
      <c r="F198" s="16"/>
      <c r="G198" s="7"/>
      <c r="H198" s="7"/>
      <c r="I198" s="7"/>
      <c r="J198" s="7" t="s">
        <v>34</v>
      </c>
      <c r="K198" s="7"/>
      <c r="L198" s="16"/>
      <c r="M198" s="30" t="s">
        <v>34</v>
      </c>
      <c r="T198" s="64"/>
      <c r="U198" s="64"/>
      <c r="V198" s="2" t="s">
        <v>10621</v>
      </c>
      <c r="W198" s="2">
        <v>5</v>
      </c>
    </row>
    <row r="199" spans="1:23" ht="185.25" customHeight="1" x14ac:dyDescent="0.35">
      <c r="A199" s="33">
        <v>198</v>
      </c>
      <c r="B199" s="21" t="s">
        <v>10620</v>
      </c>
      <c r="C199" s="29" t="s">
        <v>10619</v>
      </c>
      <c r="D199" s="29" t="s">
        <v>10619</v>
      </c>
      <c r="E199" s="21" t="s">
        <v>10618</v>
      </c>
      <c r="F199" s="16"/>
      <c r="G199" s="7"/>
      <c r="H199" s="7"/>
      <c r="I199" s="7"/>
      <c r="J199" s="7" t="s">
        <v>34</v>
      </c>
      <c r="K199" s="7"/>
      <c r="L199" s="16"/>
      <c r="M199" s="30" t="s">
        <v>34</v>
      </c>
      <c r="T199" s="64"/>
      <c r="U199" s="64"/>
      <c r="V199" s="2" t="s">
        <v>10617</v>
      </c>
      <c r="W199" s="2">
        <v>6</v>
      </c>
    </row>
    <row r="200" spans="1:23" ht="26" x14ac:dyDescent="0.35">
      <c r="A200" s="33">
        <v>199</v>
      </c>
      <c r="B200" s="18" t="s">
        <v>10615</v>
      </c>
      <c r="C200" s="35" t="s">
        <v>10616</v>
      </c>
      <c r="D200" s="35" t="s">
        <v>10616</v>
      </c>
      <c r="E200" s="18" t="s">
        <v>10615</v>
      </c>
      <c r="F200" s="20"/>
      <c r="G200" s="19"/>
      <c r="H200" s="19"/>
      <c r="I200" s="19"/>
      <c r="J200" s="19"/>
      <c r="K200" s="19"/>
      <c r="L200" s="20"/>
      <c r="M200" s="32"/>
      <c r="T200" s="64"/>
      <c r="U200" s="64"/>
      <c r="V200" s="2" t="s">
        <v>10614</v>
      </c>
      <c r="W200" s="2">
        <v>3</v>
      </c>
    </row>
    <row r="201" spans="1:23" ht="26" x14ac:dyDescent="0.35">
      <c r="A201" s="33">
        <v>200</v>
      </c>
      <c r="B201" s="18" t="s">
        <v>10613</v>
      </c>
      <c r="D201" s="27"/>
      <c r="E201" s="18" t="s">
        <v>10613</v>
      </c>
      <c r="F201" s="16"/>
      <c r="G201" s="7"/>
      <c r="H201" s="7"/>
      <c r="I201" s="7"/>
      <c r="J201" s="7"/>
      <c r="K201" s="7"/>
      <c r="L201" s="16"/>
      <c r="M201" s="32"/>
      <c r="T201" s="64"/>
      <c r="U201" s="64"/>
      <c r="W201" s="2"/>
    </row>
    <row r="202" spans="1:23" ht="39" x14ac:dyDescent="0.35">
      <c r="A202" s="33">
        <v>201</v>
      </c>
      <c r="B202" s="21" t="s">
        <v>10612</v>
      </c>
      <c r="C202" s="29" t="s">
        <v>10611</v>
      </c>
      <c r="D202" s="29" t="s">
        <v>10611</v>
      </c>
      <c r="E202" s="21" t="s">
        <v>10610</v>
      </c>
      <c r="F202" s="16"/>
      <c r="G202" s="7"/>
      <c r="H202" s="7"/>
      <c r="I202" s="7"/>
      <c r="J202" s="7" t="s">
        <v>34</v>
      </c>
      <c r="K202" s="7"/>
      <c r="L202" s="16"/>
      <c r="M202" s="30" t="s">
        <v>34</v>
      </c>
      <c r="T202" s="64"/>
      <c r="U202" s="64"/>
      <c r="V202" s="2" t="s">
        <v>10609</v>
      </c>
      <c r="W202" s="2">
        <v>3</v>
      </c>
    </row>
    <row r="203" spans="1:23" ht="39" x14ac:dyDescent="0.35">
      <c r="A203" s="33">
        <v>202</v>
      </c>
      <c r="B203" s="21" t="s">
        <v>10608</v>
      </c>
      <c r="C203" s="29" t="s">
        <v>10607</v>
      </c>
      <c r="D203" s="29" t="s">
        <v>10607</v>
      </c>
      <c r="E203" s="21" t="s">
        <v>10606</v>
      </c>
      <c r="F203" s="16"/>
      <c r="G203" s="7"/>
      <c r="H203" s="7"/>
      <c r="I203" s="7"/>
      <c r="J203" s="7" t="s">
        <v>34</v>
      </c>
      <c r="K203" s="7"/>
      <c r="L203" s="16"/>
      <c r="M203" s="30" t="s">
        <v>34</v>
      </c>
      <c r="T203" s="64"/>
      <c r="U203" s="64"/>
      <c r="V203" s="2" t="s">
        <v>10605</v>
      </c>
      <c r="W203" s="2">
        <v>3</v>
      </c>
    </row>
    <row r="204" spans="1:23" ht="39" x14ac:dyDescent="0.35">
      <c r="A204" s="33">
        <v>203</v>
      </c>
      <c r="B204" s="21" t="s">
        <v>10604</v>
      </c>
      <c r="C204" s="29" t="s">
        <v>10603</v>
      </c>
      <c r="D204" s="29" t="s">
        <v>10603</v>
      </c>
      <c r="E204" s="21" t="s">
        <v>10602</v>
      </c>
      <c r="F204" s="16"/>
      <c r="G204" s="7"/>
      <c r="H204" s="7"/>
      <c r="I204" s="7"/>
      <c r="J204" s="7" t="s">
        <v>34</v>
      </c>
      <c r="K204" s="7"/>
      <c r="L204" s="16"/>
      <c r="M204" s="30" t="s">
        <v>34</v>
      </c>
      <c r="T204" s="64"/>
      <c r="U204" s="64"/>
      <c r="V204" s="2" t="s">
        <v>10601</v>
      </c>
      <c r="W204" s="2">
        <v>6</v>
      </c>
    </row>
    <row r="205" spans="1:23" ht="78" x14ac:dyDescent="0.35">
      <c r="A205" s="33">
        <v>204</v>
      </c>
      <c r="B205" s="21" t="s">
        <v>10600</v>
      </c>
      <c r="C205" s="29" t="s">
        <v>10599</v>
      </c>
      <c r="D205" s="29" t="s">
        <v>10599</v>
      </c>
      <c r="E205" s="21" t="s">
        <v>10598</v>
      </c>
      <c r="F205" s="16"/>
      <c r="G205" s="7"/>
      <c r="H205" s="7"/>
      <c r="I205" s="7"/>
      <c r="J205" s="7" t="s">
        <v>34</v>
      </c>
      <c r="K205" s="7"/>
      <c r="L205" s="16"/>
      <c r="M205" s="30" t="s">
        <v>34</v>
      </c>
      <c r="T205" s="64"/>
      <c r="U205" s="64"/>
      <c r="V205" s="2" t="s">
        <v>10597</v>
      </c>
      <c r="W205" s="2">
        <v>6</v>
      </c>
    </row>
    <row r="206" spans="1:23" ht="78" x14ac:dyDescent="0.35">
      <c r="A206" s="33">
        <v>205</v>
      </c>
      <c r="B206" s="21" t="s">
        <v>10596</v>
      </c>
      <c r="C206" s="29" t="s">
        <v>10595</v>
      </c>
      <c r="D206" s="29" t="s">
        <v>10595</v>
      </c>
      <c r="E206" s="21" t="s">
        <v>10594</v>
      </c>
      <c r="F206" s="16"/>
      <c r="G206" s="7"/>
      <c r="H206" s="7"/>
      <c r="I206" s="7"/>
      <c r="J206" s="7" t="s">
        <v>34</v>
      </c>
      <c r="K206" s="7"/>
      <c r="L206" s="16"/>
      <c r="M206" s="30" t="s">
        <v>34</v>
      </c>
      <c r="T206" s="64"/>
      <c r="U206" s="64"/>
      <c r="V206" s="2" t="s">
        <v>10593</v>
      </c>
      <c r="W206" s="2">
        <v>6</v>
      </c>
    </row>
    <row r="207" spans="1:23" ht="52" x14ac:dyDescent="0.35">
      <c r="A207" s="33">
        <v>206</v>
      </c>
      <c r="B207" s="21" t="s">
        <v>10592</v>
      </c>
      <c r="C207" s="29" t="s">
        <v>10591</v>
      </c>
      <c r="D207" s="29" t="s">
        <v>10591</v>
      </c>
      <c r="E207" s="21" t="s">
        <v>10590</v>
      </c>
      <c r="F207" s="16"/>
      <c r="G207" s="7"/>
      <c r="H207" s="7"/>
      <c r="I207" s="7"/>
      <c r="J207" s="7" t="s">
        <v>34</v>
      </c>
      <c r="K207" s="7"/>
      <c r="L207" s="16"/>
      <c r="M207" s="30" t="s">
        <v>34</v>
      </c>
      <c r="T207" s="64"/>
      <c r="U207" s="64"/>
      <c r="V207" s="2" t="s">
        <v>10589</v>
      </c>
      <c r="W207" s="2">
        <v>6</v>
      </c>
    </row>
    <row r="208" spans="1:23" ht="65" x14ac:dyDescent="0.35">
      <c r="A208" s="33">
        <v>207</v>
      </c>
      <c r="B208" s="21" t="s">
        <v>10588</v>
      </c>
      <c r="C208" s="29" t="s">
        <v>10587</v>
      </c>
      <c r="D208" s="29" t="s">
        <v>10587</v>
      </c>
      <c r="E208" s="21" t="s">
        <v>10586</v>
      </c>
      <c r="F208" s="16"/>
      <c r="G208" s="7"/>
      <c r="H208" s="7"/>
      <c r="I208" s="7"/>
      <c r="J208" s="7" t="s">
        <v>34</v>
      </c>
      <c r="K208" s="7"/>
      <c r="L208" s="16"/>
      <c r="M208" s="30" t="s">
        <v>34</v>
      </c>
      <c r="T208" s="64"/>
      <c r="U208" s="64"/>
      <c r="V208" s="2" t="s">
        <v>10585</v>
      </c>
      <c r="W208" s="2">
        <v>4</v>
      </c>
    </row>
    <row r="209" spans="1:23" ht="26" x14ac:dyDescent="0.35">
      <c r="A209" s="33">
        <v>208</v>
      </c>
      <c r="B209" s="21" t="s">
        <v>10584</v>
      </c>
      <c r="C209" s="29" t="s">
        <v>10583</v>
      </c>
      <c r="D209" s="29" t="s">
        <v>10583</v>
      </c>
      <c r="E209" s="21" t="s">
        <v>10582</v>
      </c>
      <c r="F209" s="16"/>
      <c r="G209" s="7"/>
      <c r="H209" s="7"/>
      <c r="I209" s="7"/>
      <c r="J209" s="7" t="s">
        <v>34</v>
      </c>
      <c r="K209" s="7"/>
      <c r="L209" s="16"/>
      <c r="M209" s="30" t="s">
        <v>34</v>
      </c>
      <c r="T209" s="64"/>
      <c r="U209" s="64"/>
      <c r="V209" s="2" t="s">
        <v>10581</v>
      </c>
      <c r="W209" s="2">
        <v>3</v>
      </c>
    </row>
    <row r="210" spans="1:23" ht="26" x14ac:dyDescent="0.35">
      <c r="A210" s="33">
        <v>209</v>
      </c>
      <c r="B210" s="21" t="s">
        <v>10580</v>
      </c>
      <c r="C210" s="29" t="s">
        <v>10579</v>
      </c>
      <c r="D210" s="29" t="s">
        <v>10579</v>
      </c>
      <c r="E210" s="21" t="s">
        <v>10578</v>
      </c>
      <c r="F210" s="16"/>
      <c r="G210" s="7"/>
      <c r="H210" s="7"/>
      <c r="I210" s="7"/>
      <c r="J210" s="7" t="s">
        <v>34</v>
      </c>
      <c r="K210" s="7"/>
      <c r="L210" s="16"/>
      <c r="M210" s="30" t="s">
        <v>34</v>
      </c>
      <c r="T210" s="64"/>
      <c r="U210" s="64"/>
      <c r="V210" s="2" t="s">
        <v>10577</v>
      </c>
      <c r="W210" s="2">
        <v>3</v>
      </c>
    </row>
    <row r="211" spans="1:23" ht="52" x14ac:dyDescent="0.35">
      <c r="A211" s="33">
        <v>210</v>
      </c>
      <c r="B211" s="21" t="s">
        <v>10576</v>
      </c>
      <c r="C211" s="29" t="s">
        <v>10575</v>
      </c>
      <c r="D211" s="29" t="s">
        <v>10575</v>
      </c>
      <c r="E211" s="21" t="s">
        <v>10574</v>
      </c>
      <c r="F211" s="16"/>
      <c r="G211" s="7"/>
      <c r="H211" s="7"/>
      <c r="I211" s="7"/>
      <c r="J211" s="7" t="s">
        <v>34</v>
      </c>
      <c r="K211" s="7"/>
      <c r="L211" s="16"/>
      <c r="M211" s="30" t="s">
        <v>34</v>
      </c>
      <c r="T211" s="64"/>
      <c r="U211" s="64"/>
      <c r="V211" s="2" t="s">
        <v>10573</v>
      </c>
      <c r="W211" s="2">
        <v>3</v>
      </c>
    </row>
    <row r="212" spans="1:23" ht="65" x14ac:dyDescent="0.35">
      <c r="A212" s="33">
        <v>211</v>
      </c>
      <c r="B212" s="21" t="s">
        <v>10572</v>
      </c>
      <c r="C212" s="29" t="s">
        <v>10571</v>
      </c>
      <c r="D212" s="29" t="s">
        <v>10571</v>
      </c>
      <c r="E212" s="21" t="s">
        <v>10570</v>
      </c>
      <c r="F212" s="16"/>
      <c r="G212" s="7"/>
      <c r="H212" s="7"/>
      <c r="I212" s="7"/>
      <c r="J212" s="7" t="s">
        <v>34</v>
      </c>
      <c r="K212" s="7"/>
      <c r="L212" s="16"/>
      <c r="M212" s="30" t="s">
        <v>34</v>
      </c>
      <c r="T212" s="64"/>
      <c r="U212" s="64"/>
      <c r="V212" s="2" t="s">
        <v>10569</v>
      </c>
      <c r="W212" s="2">
        <v>3</v>
      </c>
    </row>
    <row r="213" spans="1:23" ht="65" x14ac:dyDescent="0.35">
      <c r="A213" s="33">
        <v>212</v>
      </c>
      <c r="B213" s="21" t="s">
        <v>10568</v>
      </c>
      <c r="C213" s="29" t="s">
        <v>10567</v>
      </c>
      <c r="D213" s="29" t="s">
        <v>10567</v>
      </c>
      <c r="E213" s="21" t="s">
        <v>10566</v>
      </c>
      <c r="F213" s="16"/>
      <c r="G213" s="7"/>
      <c r="H213" s="7"/>
      <c r="I213" s="7"/>
      <c r="J213" s="7" t="s">
        <v>34</v>
      </c>
      <c r="K213" s="7"/>
      <c r="L213" s="16"/>
      <c r="M213" s="30" t="s">
        <v>34</v>
      </c>
      <c r="T213" s="64"/>
      <c r="U213" s="64"/>
      <c r="V213" s="2" t="s">
        <v>10565</v>
      </c>
      <c r="W213" s="2">
        <v>3</v>
      </c>
    </row>
    <row r="214" spans="1:23" ht="78" x14ac:dyDescent="0.35">
      <c r="A214" s="33">
        <v>213</v>
      </c>
      <c r="B214" s="21" t="s">
        <v>10564</v>
      </c>
      <c r="C214" s="29" t="s">
        <v>10563</v>
      </c>
      <c r="D214" s="29" t="s">
        <v>10563</v>
      </c>
      <c r="E214" s="21" t="s">
        <v>10562</v>
      </c>
      <c r="F214" s="16"/>
      <c r="G214" s="7"/>
      <c r="H214" s="7"/>
      <c r="I214" s="7"/>
      <c r="J214" s="7" t="s">
        <v>34</v>
      </c>
      <c r="K214" s="7"/>
      <c r="L214" s="16"/>
      <c r="M214" s="30" t="s">
        <v>34</v>
      </c>
      <c r="T214" s="64"/>
      <c r="U214" s="64"/>
      <c r="V214" s="2" t="s">
        <v>10561</v>
      </c>
      <c r="W214" s="2">
        <v>6</v>
      </c>
    </row>
    <row r="215" spans="1:23" ht="39" x14ac:dyDescent="0.35">
      <c r="A215" s="33">
        <v>214</v>
      </c>
      <c r="B215" s="21" t="s">
        <v>10560</v>
      </c>
      <c r="C215" s="29" t="s">
        <v>10559</v>
      </c>
      <c r="D215" s="29" t="s">
        <v>10559</v>
      </c>
      <c r="E215" s="21" t="s">
        <v>10558</v>
      </c>
      <c r="F215" s="16"/>
      <c r="G215" s="7"/>
      <c r="H215" s="7"/>
      <c r="I215" s="7"/>
      <c r="J215" s="7" t="s">
        <v>34</v>
      </c>
      <c r="K215" s="7"/>
      <c r="L215" s="16"/>
      <c r="M215" s="30" t="s">
        <v>34</v>
      </c>
      <c r="T215" s="64"/>
      <c r="U215" s="64"/>
      <c r="V215" s="2" t="s">
        <v>10557</v>
      </c>
      <c r="W215" s="2">
        <v>6</v>
      </c>
    </row>
    <row r="216" spans="1:23" ht="39" x14ac:dyDescent="0.35">
      <c r="A216" s="33">
        <v>215</v>
      </c>
      <c r="B216" s="21" t="s">
        <v>10556</v>
      </c>
      <c r="C216" s="29" t="s">
        <v>10555</v>
      </c>
      <c r="D216" s="29" t="s">
        <v>10555</v>
      </c>
      <c r="E216" s="21" t="s">
        <v>10554</v>
      </c>
      <c r="F216" s="16"/>
      <c r="G216" s="7"/>
      <c r="H216" s="7"/>
      <c r="I216" s="7"/>
      <c r="J216" s="7" t="s">
        <v>34</v>
      </c>
      <c r="K216" s="7"/>
      <c r="L216" s="16"/>
      <c r="M216" s="30" t="s">
        <v>34</v>
      </c>
      <c r="T216" s="64"/>
      <c r="U216" s="64"/>
      <c r="V216" s="2" t="s">
        <v>10553</v>
      </c>
      <c r="W216" s="2">
        <v>6</v>
      </c>
    </row>
    <row r="217" spans="1:23" ht="65" x14ac:dyDescent="0.35">
      <c r="A217" s="33">
        <v>216</v>
      </c>
      <c r="B217" s="21" t="s">
        <v>10552</v>
      </c>
      <c r="C217" s="29" t="s">
        <v>10551</v>
      </c>
      <c r="D217" s="29" t="s">
        <v>10551</v>
      </c>
      <c r="E217" s="21" t="s">
        <v>10550</v>
      </c>
      <c r="F217" s="16"/>
      <c r="G217" s="7"/>
      <c r="H217" s="7"/>
      <c r="I217" s="7"/>
      <c r="J217" s="7" t="s">
        <v>34</v>
      </c>
      <c r="K217" s="7"/>
      <c r="L217" s="16"/>
      <c r="M217" s="30" t="s">
        <v>34</v>
      </c>
      <c r="T217" s="64"/>
      <c r="U217" s="64"/>
      <c r="V217" s="2" t="s">
        <v>10549</v>
      </c>
      <c r="W217" s="2">
        <v>6</v>
      </c>
    </row>
    <row r="218" spans="1:23" ht="65" x14ac:dyDescent="0.35">
      <c r="A218" s="33">
        <v>217</v>
      </c>
      <c r="B218" s="21" t="s">
        <v>10548</v>
      </c>
      <c r="C218" s="29" t="s">
        <v>10547</v>
      </c>
      <c r="D218" s="29" t="s">
        <v>10547</v>
      </c>
      <c r="E218" s="21" t="s">
        <v>88</v>
      </c>
      <c r="F218" s="16"/>
      <c r="G218" s="7"/>
      <c r="H218" s="7" t="s">
        <v>34</v>
      </c>
      <c r="I218" s="7"/>
      <c r="J218" s="7"/>
      <c r="K218" s="7"/>
      <c r="L218" s="16"/>
      <c r="M218" s="32"/>
      <c r="T218" s="64"/>
      <c r="U218" s="64"/>
      <c r="W218" s="2"/>
    </row>
    <row r="219" spans="1:23" ht="52" x14ac:dyDescent="0.35">
      <c r="A219" s="33">
        <v>218</v>
      </c>
      <c r="B219" s="21" t="s">
        <v>10546</v>
      </c>
      <c r="C219" s="29" t="s">
        <v>10545</v>
      </c>
      <c r="D219" s="29" t="s">
        <v>10545</v>
      </c>
      <c r="E219" s="21" t="s">
        <v>10544</v>
      </c>
      <c r="F219" s="16"/>
      <c r="G219" s="7"/>
      <c r="H219" s="7"/>
      <c r="I219" s="7"/>
      <c r="J219" s="7" t="s">
        <v>34</v>
      </c>
      <c r="K219" s="7"/>
      <c r="L219" s="16"/>
      <c r="M219" s="30" t="s">
        <v>34</v>
      </c>
      <c r="T219" s="64"/>
      <c r="U219" s="64"/>
      <c r="V219" s="2" t="s">
        <v>10543</v>
      </c>
      <c r="W219" s="2">
        <v>6</v>
      </c>
    </row>
    <row r="220" spans="1:23" ht="91" x14ac:dyDescent="0.35">
      <c r="A220" s="33">
        <v>219</v>
      </c>
      <c r="B220" s="21" t="s">
        <v>10542</v>
      </c>
      <c r="C220" s="29" t="s">
        <v>10541</v>
      </c>
      <c r="D220" s="29" t="s">
        <v>10541</v>
      </c>
      <c r="E220" s="21" t="s">
        <v>10540</v>
      </c>
      <c r="F220" s="16"/>
      <c r="G220" s="7"/>
      <c r="H220" s="7"/>
      <c r="I220" s="7"/>
      <c r="J220" s="7" t="s">
        <v>34</v>
      </c>
      <c r="K220" s="7"/>
      <c r="L220" s="16"/>
      <c r="M220" s="30" t="s">
        <v>34</v>
      </c>
      <c r="T220" s="64"/>
      <c r="U220" s="64"/>
      <c r="V220" s="2" t="s">
        <v>10539</v>
      </c>
      <c r="W220" s="2">
        <v>6</v>
      </c>
    </row>
    <row r="221" spans="1:23" ht="104" x14ac:dyDescent="0.35">
      <c r="A221" s="33">
        <v>220</v>
      </c>
      <c r="B221" s="21" t="s">
        <v>10538</v>
      </c>
      <c r="C221" s="29" t="s">
        <v>10537</v>
      </c>
      <c r="D221" s="29" t="s">
        <v>10537</v>
      </c>
      <c r="E221" s="21" t="s">
        <v>10536</v>
      </c>
      <c r="F221" s="16"/>
      <c r="G221" s="7"/>
      <c r="H221" s="7"/>
      <c r="I221" s="7"/>
      <c r="J221" s="7"/>
      <c r="K221" s="7" t="s">
        <v>34</v>
      </c>
      <c r="L221" s="16"/>
      <c r="M221" s="30" t="s">
        <v>34</v>
      </c>
      <c r="T221" s="64"/>
      <c r="U221" s="64"/>
      <c r="V221" s="2" t="s">
        <v>10535</v>
      </c>
      <c r="W221" s="2">
        <v>6</v>
      </c>
    </row>
    <row r="222" spans="1:23" ht="91" x14ac:dyDescent="0.35">
      <c r="A222" s="33">
        <v>221</v>
      </c>
      <c r="B222" s="21" t="s">
        <v>10534</v>
      </c>
      <c r="C222" s="29" t="s">
        <v>10533</v>
      </c>
      <c r="D222" s="29" t="s">
        <v>10533</v>
      </c>
      <c r="E222" s="21" t="s">
        <v>10532</v>
      </c>
      <c r="F222" s="16"/>
      <c r="G222" s="7"/>
      <c r="H222" s="7"/>
      <c r="I222" s="7"/>
      <c r="J222" s="7" t="s">
        <v>34</v>
      </c>
      <c r="K222" s="7"/>
      <c r="L222" s="16"/>
      <c r="M222" s="30" t="s">
        <v>34</v>
      </c>
      <c r="T222" s="64"/>
      <c r="U222" s="64"/>
      <c r="V222" s="2" t="s">
        <v>10531</v>
      </c>
      <c r="W222" s="2">
        <v>6</v>
      </c>
    </row>
    <row r="223" spans="1:23" ht="78" x14ac:dyDescent="0.35">
      <c r="A223" s="33">
        <v>222</v>
      </c>
      <c r="B223" s="21" t="s">
        <v>10530</v>
      </c>
      <c r="C223" s="29" t="s">
        <v>10529</v>
      </c>
      <c r="D223" s="29" t="s">
        <v>10529</v>
      </c>
      <c r="E223" s="21" t="s">
        <v>10528</v>
      </c>
      <c r="F223" s="16"/>
      <c r="G223" s="7"/>
      <c r="H223" s="7"/>
      <c r="I223" s="7"/>
      <c r="J223" s="7" t="s">
        <v>34</v>
      </c>
      <c r="K223" s="7"/>
      <c r="L223" s="16"/>
      <c r="M223" s="30" t="s">
        <v>34</v>
      </c>
      <c r="T223" s="64"/>
      <c r="U223" s="64"/>
      <c r="V223" s="2" t="s">
        <v>10524</v>
      </c>
      <c r="W223" s="2">
        <v>6</v>
      </c>
    </row>
    <row r="224" spans="1:23" ht="78" x14ac:dyDescent="0.35">
      <c r="A224" s="33">
        <v>223</v>
      </c>
      <c r="B224" s="21" t="s">
        <v>10527</v>
      </c>
      <c r="C224" s="29" t="s">
        <v>10526</v>
      </c>
      <c r="D224" s="29" t="s">
        <v>10526</v>
      </c>
      <c r="E224" s="21" t="s">
        <v>10525</v>
      </c>
      <c r="F224" s="16"/>
      <c r="G224" s="7"/>
      <c r="H224" s="7"/>
      <c r="I224" s="7"/>
      <c r="J224" s="7" t="s">
        <v>34</v>
      </c>
      <c r="K224" s="7"/>
      <c r="L224" s="16"/>
      <c r="M224" s="30" t="s">
        <v>34</v>
      </c>
      <c r="T224" s="64"/>
      <c r="U224" s="64"/>
      <c r="V224" s="2" t="s">
        <v>10524</v>
      </c>
      <c r="W224" s="2">
        <v>6</v>
      </c>
    </row>
    <row r="225" spans="1:23" ht="78" x14ac:dyDescent="0.35">
      <c r="A225" s="33">
        <v>224</v>
      </c>
      <c r="B225" s="21" t="s">
        <v>10523</v>
      </c>
      <c r="C225" s="29" t="s">
        <v>10522</v>
      </c>
      <c r="D225" s="29" t="s">
        <v>10522</v>
      </c>
      <c r="E225" s="21" t="s">
        <v>10521</v>
      </c>
      <c r="F225" s="16"/>
      <c r="G225" s="7"/>
      <c r="H225" s="7"/>
      <c r="I225" s="7"/>
      <c r="J225" s="7"/>
      <c r="K225" s="7" t="s">
        <v>34</v>
      </c>
      <c r="L225" s="16"/>
      <c r="M225" s="30" t="s">
        <v>34</v>
      </c>
      <c r="T225" s="64"/>
      <c r="U225" s="64"/>
      <c r="V225" s="2" t="s">
        <v>10520</v>
      </c>
      <c r="W225" s="2">
        <v>6</v>
      </c>
    </row>
    <row r="226" spans="1:23" ht="52" x14ac:dyDescent="0.35">
      <c r="A226" s="33">
        <v>225</v>
      </c>
      <c r="B226" s="21" t="s">
        <v>10519</v>
      </c>
      <c r="C226" s="29" t="s">
        <v>10518</v>
      </c>
      <c r="D226" s="29" t="s">
        <v>10518</v>
      </c>
      <c r="E226" s="21" t="s">
        <v>10517</v>
      </c>
      <c r="F226" s="16"/>
      <c r="G226" s="7"/>
      <c r="H226" s="7"/>
      <c r="I226" s="7"/>
      <c r="J226" s="7" t="s">
        <v>34</v>
      </c>
      <c r="K226" s="7"/>
      <c r="L226" s="16"/>
      <c r="M226" s="30" t="s">
        <v>34</v>
      </c>
      <c r="T226" s="64"/>
      <c r="U226" s="64"/>
      <c r="V226" s="2" t="s">
        <v>10513</v>
      </c>
      <c r="W226" s="2">
        <v>6</v>
      </c>
    </row>
    <row r="227" spans="1:23" ht="39" x14ac:dyDescent="0.35">
      <c r="A227" s="33">
        <v>226</v>
      </c>
      <c r="B227" s="21" t="s">
        <v>10516</v>
      </c>
      <c r="C227" s="29" t="s">
        <v>10515</v>
      </c>
      <c r="D227" s="29" t="s">
        <v>10515</v>
      </c>
      <c r="E227" s="21" t="s">
        <v>10514</v>
      </c>
      <c r="F227" s="16"/>
      <c r="G227" s="7"/>
      <c r="H227" s="7"/>
      <c r="I227" s="7"/>
      <c r="J227" s="7" t="s">
        <v>34</v>
      </c>
      <c r="K227" s="7"/>
      <c r="L227" s="16"/>
      <c r="M227" s="30" t="s">
        <v>34</v>
      </c>
      <c r="T227" s="64"/>
      <c r="U227" s="64"/>
      <c r="V227" s="2" t="s">
        <v>10513</v>
      </c>
      <c r="W227" s="2">
        <v>6</v>
      </c>
    </row>
    <row r="228" spans="1:23" ht="117" x14ac:dyDescent="0.35">
      <c r="A228" s="33">
        <v>227</v>
      </c>
      <c r="B228" s="21" t="s">
        <v>10512</v>
      </c>
      <c r="C228" s="29" t="s">
        <v>10511</v>
      </c>
      <c r="D228" s="29" t="s">
        <v>10511</v>
      </c>
      <c r="E228" s="21" t="s">
        <v>10510</v>
      </c>
      <c r="F228" s="16"/>
      <c r="G228" s="7"/>
      <c r="H228" s="7"/>
      <c r="I228" s="7"/>
      <c r="J228" s="7"/>
      <c r="K228" s="7" t="s">
        <v>34</v>
      </c>
      <c r="L228" s="16"/>
      <c r="M228" s="30" t="s">
        <v>34</v>
      </c>
      <c r="T228" s="64"/>
      <c r="U228" s="64"/>
      <c r="V228" s="2" t="s">
        <v>10509</v>
      </c>
      <c r="W228" s="2">
        <v>6</v>
      </c>
    </row>
    <row r="229" spans="1:23" ht="104" x14ac:dyDescent="0.35">
      <c r="A229" s="33">
        <v>228</v>
      </c>
      <c r="B229" s="21" t="s">
        <v>10508</v>
      </c>
      <c r="C229" s="29" t="s">
        <v>10507</v>
      </c>
      <c r="D229" s="29" t="s">
        <v>10507</v>
      </c>
      <c r="E229" s="21" t="s">
        <v>10506</v>
      </c>
      <c r="F229" s="16"/>
      <c r="G229" s="7"/>
      <c r="H229" s="7"/>
      <c r="I229" s="7"/>
      <c r="J229" s="7" t="s">
        <v>34</v>
      </c>
      <c r="K229" s="7"/>
      <c r="L229" s="16"/>
      <c r="M229" s="30" t="s">
        <v>34</v>
      </c>
      <c r="T229" s="64"/>
      <c r="U229" s="64"/>
      <c r="V229" s="2" t="s">
        <v>10505</v>
      </c>
      <c r="W229" s="2">
        <v>6</v>
      </c>
    </row>
    <row r="230" spans="1:23" ht="91" x14ac:dyDescent="0.35">
      <c r="A230" s="33">
        <v>229</v>
      </c>
      <c r="B230" s="21" t="s">
        <v>10504</v>
      </c>
      <c r="C230" s="29" t="s">
        <v>10503</v>
      </c>
      <c r="D230" s="29" t="s">
        <v>10503</v>
      </c>
      <c r="E230" s="21" t="s">
        <v>10502</v>
      </c>
      <c r="F230" s="16"/>
      <c r="G230" s="7"/>
      <c r="H230" s="7"/>
      <c r="I230" s="7"/>
      <c r="J230" s="7" t="s">
        <v>34</v>
      </c>
      <c r="K230" s="7"/>
      <c r="L230" s="16"/>
      <c r="M230" s="30" t="s">
        <v>34</v>
      </c>
      <c r="T230" s="64"/>
      <c r="U230" s="64"/>
      <c r="V230" s="2" t="s">
        <v>10501</v>
      </c>
      <c r="W230" s="2">
        <v>6</v>
      </c>
    </row>
    <row r="231" spans="1:23" ht="78" x14ac:dyDescent="0.35">
      <c r="A231" s="33">
        <v>230</v>
      </c>
      <c r="B231" s="21" t="s">
        <v>10500</v>
      </c>
      <c r="C231" s="29" t="s">
        <v>10499</v>
      </c>
      <c r="D231" s="29" t="s">
        <v>10499</v>
      </c>
      <c r="E231" s="21" t="s">
        <v>10498</v>
      </c>
      <c r="F231" s="16"/>
      <c r="G231" s="7"/>
      <c r="H231" s="7"/>
      <c r="I231" s="7"/>
      <c r="J231" s="7" t="s">
        <v>34</v>
      </c>
      <c r="K231" s="7"/>
      <c r="L231" s="16"/>
      <c r="M231" s="30" t="s">
        <v>34</v>
      </c>
      <c r="T231" s="64"/>
      <c r="U231" s="64"/>
      <c r="V231" s="2" t="s">
        <v>10497</v>
      </c>
      <c r="W231" s="2">
        <v>6</v>
      </c>
    </row>
    <row r="232" spans="1:23" ht="78" x14ac:dyDescent="0.35">
      <c r="A232" s="33">
        <v>231</v>
      </c>
      <c r="B232" s="21" t="s">
        <v>10496</v>
      </c>
      <c r="C232" s="29" t="s">
        <v>10495</v>
      </c>
      <c r="D232" s="29" t="s">
        <v>10495</v>
      </c>
      <c r="E232" s="21" t="s">
        <v>10494</v>
      </c>
      <c r="F232" s="16"/>
      <c r="G232" s="7"/>
      <c r="H232" s="7"/>
      <c r="I232" s="7"/>
      <c r="J232" s="7" t="s">
        <v>34</v>
      </c>
      <c r="K232" s="7"/>
      <c r="L232" s="16"/>
      <c r="M232" s="30" t="s">
        <v>34</v>
      </c>
      <c r="T232" s="64"/>
      <c r="U232" s="64"/>
      <c r="V232" s="2" t="s">
        <v>10493</v>
      </c>
      <c r="W232" s="2">
        <v>6</v>
      </c>
    </row>
    <row r="233" spans="1:23" ht="104" x14ac:dyDescent="0.35">
      <c r="A233" s="33">
        <v>232</v>
      </c>
      <c r="B233" s="21" t="s">
        <v>10492</v>
      </c>
      <c r="C233" s="29" t="s">
        <v>10491</v>
      </c>
      <c r="D233" s="29" t="s">
        <v>10491</v>
      </c>
      <c r="E233" s="21" t="s">
        <v>10490</v>
      </c>
      <c r="F233" s="16"/>
      <c r="G233" s="7"/>
      <c r="H233" s="7"/>
      <c r="I233" s="7"/>
      <c r="J233" s="7" t="s">
        <v>34</v>
      </c>
      <c r="K233" s="7"/>
      <c r="L233" s="16"/>
      <c r="M233" s="30" t="s">
        <v>34</v>
      </c>
      <c r="T233" s="64"/>
      <c r="U233" s="64"/>
      <c r="V233" s="2" t="s">
        <v>10489</v>
      </c>
      <c r="W233" s="2">
        <v>6</v>
      </c>
    </row>
    <row r="234" spans="1:23" ht="130" x14ac:dyDescent="0.35">
      <c r="A234" s="33">
        <v>233</v>
      </c>
      <c r="B234" s="21" t="s">
        <v>10488</v>
      </c>
      <c r="C234" s="29" t="s">
        <v>10487</v>
      </c>
      <c r="D234" s="29" t="s">
        <v>10487</v>
      </c>
      <c r="E234" s="21" t="s">
        <v>10486</v>
      </c>
      <c r="F234" s="16"/>
      <c r="G234" s="7"/>
      <c r="H234" s="7"/>
      <c r="I234" s="7"/>
      <c r="J234" s="7" t="s">
        <v>34</v>
      </c>
      <c r="K234" s="7"/>
      <c r="L234" s="16"/>
      <c r="M234" s="30" t="s">
        <v>34</v>
      </c>
      <c r="T234" s="64"/>
      <c r="U234" s="64"/>
      <c r="V234" s="2" t="s">
        <v>10485</v>
      </c>
      <c r="W234" s="2">
        <v>6</v>
      </c>
    </row>
    <row r="235" spans="1:23" ht="52" x14ac:dyDescent="0.35">
      <c r="A235" s="33">
        <v>234</v>
      </c>
      <c r="B235" s="21" t="s">
        <v>10484</v>
      </c>
      <c r="C235" s="29" t="s">
        <v>10483</v>
      </c>
      <c r="D235" s="29" t="s">
        <v>10483</v>
      </c>
      <c r="E235" s="21" t="s">
        <v>10482</v>
      </c>
      <c r="F235" s="16"/>
      <c r="G235" s="7"/>
      <c r="H235" s="7"/>
      <c r="I235" s="7"/>
      <c r="J235" s="7" t="s">
        <v>34</v>
      </c>
      <c r="K235" s="7"/>
      <c r="L235" s="16"/>
      <c r="M235" s="30" t="s">
        <v>34</v>
      </c>
      <c r="T235" s="64"/>
      <c r="U235" s="64"/>
      <c r="V235" s="2" t="s">
        <v>10481</v>
      </c>
      <c r="W235" s="2">
        <v>6</v>
      </c>
    </row>
    <row r="236" spans="1:23" ht="26" x14ac:dyDescent="0.35">
      <c r="A236" s="33">
        <v>235</v>
      </c>
      <c r="B236" s="18" t="s">
        <v>10480</v>
      </c>
      <c r="D236" s="27"/>
      <c r="E236" s="18" t="s">
        <v>10480</v>
      </c>
      <c r="F236" s="16"/>
      <c r="G236" s="7"/>
      <c r="H236" s="7"/>
      <c r="I236" s="7"/>
      <c r="J236" s="7"/>
      <c r="K236" s="7"/>
      <c r="L236" s="16"/>
      <c r="M236" s="32"/>
      <c r="T236" s="64"/>
      <c r="U236" s="64"/>
      <c r="W236" s="2"/>
    </row>
    <row r="237" spans="1:23" ht="52" x14ac:dyDescent="0.35">
      <c r="A237" s="33">
        <v>236</v>
      </c>
      <c r="B237" s="21" t="s">
        <v>10479</v>
      </c>
      <c r="C237" s="29" t="s">
        <v>10478</v>
      </c>
      <c r="D237" s="29" t="s">
        <v>10478</v>
      </c>
      <c r="E237" s="21" t="s">
        <v>10477</v>
      </c>
      <c r="F237" s="16"/>
      <c r="G237" s="7"/>
      <c r="H237" s="7"/>
      <c r="I237" s="7"/>
      <c r="J237" s="7" t="s">
        <v>34</v>
      </c>
      <c r="K237" s="7"/>
      <c r="L237" s="16"/>
      <c r="M237" s="30" t="s">
        <v>34</v>
      </c>
      <c r="T237" s="64"/>
      <c r="U237" s="64"/>
      <c r="V237" s="2" t="s">
        <v>10476</v>
      </c>
      <c r="W237" s="2">
        <v>5</v>
      </c>
    </row>
    <row r="238" spans="1:23" ht="26" x14ac:dyDescent="0.35">
      <c r="A238" s="33">
        <v>237</v>
      </c>
      <c r="B238" s="21" t="s">
        <v>10475</v>
      </c>
      <c r="C238" s="29" t="s">
        <v>10474</v>
      </c>
      <c r="D238" s="29" t="s">
        <v>10474</v>
      </c>
      <c r="E238" s="21" t="s">
        <v>10473</v>
      </c>
      <c r="F238" s="16"/>
      <c r="G238" s="7"/>
      <c r="H238" s="7"/>
      <c r="I238" s="7"/>
      <c r="J238" s="7" t="s">
        <v>34</v>
      </c>
      <c r="K238" s="7"/>
      <c r="L238" s="16"/>
      <c r="M238" s="30" t="s">
        <v>34</v>
      </c>
      <c r="T238" s="64"/>
      <c r="U238" s="64"/>
      <c r="V238" s="2" t="s">
        <v>10472</v>
      </c>
      <c r="W238" s="2">
        <v>6</v>
      </c>
    </row>
    <row r="239" spans="1:23" ht="26" x14ac:dyDescent="0.35">
      <c r="A239" s="33">
        <v>238</v>
      </c>
      <c r="B239" s="21" t="s">
        <v>10471</v>
      </c>
      <c r="C239" s="29" t="s">
        <v>10470</v>
      </c>
      <c r="D239" s="29" t="s">
        <v>10470</v>
      </c>
      <c r="E239" s="21" t="s">
        <v>10469</v>
      </c>
      <c r="F239" s="16"/>
      <c r="G239" s="7"/>
      <c r="H239" s="7"/>
      <c r="I239" s="7"/>
      <c r="J239" s="7" t="s">
        <v>34</v>
      </c>
      <c r="K239" s="7"/>
      <c r="L239" s="16"/>
      <c r="M239" s="30" t="s">
        <v>34</v>
      </c>
      <c r="T239" s="64"/>
      <c r="U239" s="64"/>
      <c r="V239" s="2" t="s">
        <v>10468</v>
      </c>
      <c r="W239" s="2">
        <v>6</v>
      </c>
    </row>
    <row r="240" spans="1:23" ht="91" x14ac:dyDescent="0.35">
      <c r="A240" s="33">
        <v>239</v>
      </c>
      <c r="B240" s="21" t="s">
        <v>10467</v>
      </c>
      <c r="C240" s="29" t="s">
        <v>10466</v>
      </c>
      <c r="D240" s="29" t="s">
        <v>10466</v>
      </c>
      <c r="E240" s="21" t="s">
        <v>10465</v>
      </c>
      <c r="F240" s="16"/>
      <c r="G240" s="7"/>
      <c r="H240" s="7"/>
      <c r="I240" s="7"/>
      <c r="J240" s="7" t="s">
        <v>34</v>
      </c>
      <c r="K240" s="7"/>
      <c r="L240" s="16"/>
      <c r="M240" s="30" t="s">
        <v>34</v>
      </c>
      <c r="T240" s="64"/>
      <c r="U240" s="64"/>
      <c r="V240" s="2" t="s">
        <v>10464</v>
      </c>
      <c r="W240" s="2">
        <v>6</v>
      </c>
    </row>
    <row r="241" spans="1:23" ht="52" x14ac:dyDescent="0.35">
      <c r="A241" s="33">
        <v>240</v>
      </c>
      <c r="B241" s="21" t="s">
        <v>10463</v>
      </c>
      <c r="C241" s="29" t="s">
        <v>10462</v>
      </c>
      <c r="D241" s="29" t="s">
        <v>10462</v>
      </c>
      <c r="E241" s="21" t="s">
        <v>10461</v>
      </c>
      <c r="F241" s="16"/>
      <c r="G241" s="7"/>
      <c r="H241" s="7"/>
      <c r="I241" s="7"/>
      <c r="J241" s="7"/>
      <c r="K241" s="7" t="s">
        <v>34</v>
      </c>
      <c r="L241" s="16"/>
      <c r="M241" s="30" t="s">
        <v>34</v>
      </c>
      <c r="T241" s="64"/>
      <c r="U241" s="64"/>
      <c r="V241" s="2" t="s">
        <v>10460</v>
      </c>
      <c r="W241" s="2">
        <v>6</v>
      </c>
    </row>
    <row r="242" spans="1:23" ht="52" x14ac:dyDescent="0.35">
      <c r="A242" s="33">
        <v>241</v>
      </c>
      <c r="B242" s="21" t="s">
        <v>10459</v>
      </c>
      <c r="C242" s="29" t="s">
        <v>10458</v>
      </c>
      <c r="D242" s="29" t="s">
        <v>10458</v>
      </c>
      <c r="E242" s="21" t="s">
        <v>10457</v>
      </c>
      <c r="F242" s="16"/>
      <c r="G242" s="7"/>
      <c r="H242" s="7"/>
      <c r="I242" s="7"/>
      <c r="J242" s="7" t="s">
        <v>34</v>
      </c>
      <c r="K242" s="7"/>
      <c r="L242" s="16"/>
      <c r="M242" s="30" t="s">
        <v>34</v>
      </c>
      <c r="T242" s="64"/>
      <c r="U242" s="64"/>
      <c r="V242" s="2" t="s">
        <v>10453</v>
      </c>
      <c r="W242" s="2">
        <v>5</v>
      </c>
    </row>
    <row r="243" spans="1:23" ht="52" x14ac:dyDescent="0.35">
      <c r="A243" s="33">
        <v>242</v>
      </c>
      <c r="B243" s="21" t="s">
        <v>10456</v>
      </c>
      <c r="C243" s="29" t="s">
        <v>10455</v>
      </c>
      <c r="D243" s="29" t="s">
        <v>10455</v>
      </c>
      <c r="E243" s="21" t="s">
        <v>10454</v>
      </c>
      <c r="F243" s="16"/>
      <c r="G243" s="7"/>
      <c r="H243" s="7"/>
      <c r="I243" s="7"/>
      <c r="J243" s="7" t="s">
        <v>34</v>
      </c>
      <c r="K243" s="7"/>
      <c r="L243" s="16"/>
      <c r="M243" s="30" t="s">
        <v>34</v>
      </c>
      <c r="T243" s="64"/>
      <c r="U243" s="64"/>
      <c r="V243" s="2" t="s">
        <v>10453</v>
      </c>
      <c r="W243" s="2">
        <v>5</v>
      </c>
    </row>
    <row r="244" spans="1:23" ht="39" x14ac:dyDescent="0.35">
      <c r="A244" s="33">
        <v>243</v>
      </c>
      <c r="B244" s="21" t="s">
        <v>10452</v>
      </c>
      <c r="C244" s="29" t="s">
        <v>10451</v>
      </c>
      <c r="D244" s="29" t="s">
        <v>10451</v>
      </c>
      <c r="E244" s="21" t="s">
        <v>10450</v>
      </c>
      <c r="F244" s="16"/>
      <c r="G244" s="7"/>
      <c r="H244" s="7"/>
      <c r="I244" s="7"/>
      <c r="J244" s="7" t="s">
        <v>34</v>
      </c>
      <c r="K244" s="7"/>
      <c r="L244" s="16"/>
      <c r="M244" s="30" t="s">
        <v>34</v>
      </c>
      <c r="T244" s="64"/>
      <c r="U244" s="64"/>
      <c r="V244" s="2" t="s">
        <v>10449</v>
      </c>
      <c r="W244" s="2">
        <v>5</v>
      </c>
    </row>
    <row r="245" spans="1:23" ht="52" x14ac:dyDescent="0.35">
      <c r="A245" s="33">
        <v>244</v>
      </c>
      <c r="B245" s="21" t="s">
        <v>10448</v>
      </c>
      <c r="C245" s="29" t="s">
        <v>10447</v>
      </c>
      <c r="D245" s="29" t="s">
        <v>10447</v>
      </c>
      <c r="E245" s="21" t="s">
        <v>10446</v>
      </c>
      <c r="F245" s="16"/>
      <c r="G245" s="7"/>
      <c r="H245" s="7"/>
      <c r="I245" s="7"/>
      <c r="J245" s="7" t="s">
        <v>34</v>
      </c>
      <c r="K245" s="7"/>
      <c r="L245" s="16"/>
      <c r="M245" s="30" t="s">
        <v>34</v>
      </c>
      <c r="T245" s="64"/>
      <c r="U245" s="64"/>
      <c r="V245" s="2" t="s">
        <v>10445</v>
      </c>
      <c r="W245" s="2">
        <v>6</v>
      </c>
    </row>
    <row r="246" spans="1:23" ht="39" x14ac:dyDescent="0.35">
      <c r="A246" s="33">
        <v>245</v>
      </c>
      <c r="B246" s="21" t="s">
        <v>10444</v>
      </c>
      <c r="C246" s="29" t="s">
        <v>10443</v>
      </c>
      <c r="D246" s="29" t="s">
        <v>10443</v>
      </c>
      <c r="E246" s="21" t="s">
        <v>10442</v>
      </c>
      <c r="F246" s="16"/>
      <c r="G246" s="7"/>
      <c r="H246" s="7"/>
      <c r="I246" s="7"/>
      <c r="J246" s="7" t="s">
        <v>34</v>
      </c>
      <c r="K246" s="7"/>
      <c r="L246" s="16"/>
      <c r="M246" s="30" t="s">
        <v>34</v>
      </c>
      <c r="T246" s="64"/>
      <c r="U246" s="64"/>
      <c r="V246" s="2" t="s">
        <v>10441</v>
      </c>
      <c r="W246" s="2">
        <v>6</v>
      </c>
    </row>
    <row r="247" spans="1:23" ht="65" x14ac:dyDescent="0.35">
      <c r="A247" s="33">
        <v>246</v>
      </c>
      <c r="B247" s="21" t="s">
        <v>10440</v>
      </c>
      <c r="C247" s="29" t="s">
        <v>10439</v>
      </c>
      <c r="D247" s="29" t="s">
        <v>10439</v>
      </c>
      <c r="E247" s="21" t="s">
        <v>10438</v>
      </c>
      <c r="F247" s="16"/>
      <c r="G247" s="7"/>
      <c r="H247" s="7"/>
      <c r="I247" s="7"/>
      <c r="J247" s="7" t="s">
        <v>34</v>
      </c>
      <c r="K247" s="7"/>
      <c r="L247" s="16"/>
      <c r="M247" s="30" t="s">
        <v>34</v>
      </c>
      <c r="T247" s="64"/>
      <c r="U247" s="64"/>
      <c r="V247" s="2" t="s">
        <v>10437</v>
      </c>
      <c r="W247" s="2">
        <v>6</v>
      </c>
    </row>
    <row r="248" spans="1:23" ht="39" x14ac:dyDescent="0.35">
      <c r="A248" s="33">
        <v>247</v>
      </c>
      <c r="B248" s="21" t="s">
        <v>10436</v>
      </c>
      <c r="C248" s="29" t="s">
        <v>10435</v>
      </c>
      <c r="D248" s="29" t="s">
        <v>10435</v>
      </c>
      <c r="E248" s="21" t="s">
        <v>10434</v>
      </c>
      <c r="F248" s="16"/>
      <c r="G248" s="7"/>
      <c r="H248" s="7"/>
      <c r="I248" s="7"/>
      <c r="J248" s="7" t="s">
        <v>34</v>
      </c>
      <c r="K248" s="7"/>
      <c r="L248" s="16"/>
      <c r="M248" s="30" t="s">
        <v>34</v>
      </c>
      <c r="T248" s="64"/>
      <c r="U248" s="64"/>
      <c r="V248" s="2" t="s">
        <v>10433</v>
      </c>
      <c r="W248" s="2">
        <v>6</v>
      </c>
    </row>
    <row r="249" spans="1:23" ht="65" x14ac:dyDescent="0.35">
      <c r="A249" s="33">
        <v>248</v>
      </c>
      <c r="B249" s="21" t="s">
        <v>10432</v>
      </c>
      <c r="C249" s="29" t="s">
        <v>10431</v>
      </c>
      <c r="D249" s="29" t="s">
        <v>10431</v>
      </c>
      <c r="E249" s="21" t="s">
        <v>10430</v>
      </c>
      <c r="F249" s="16"/>
      <c r="G249" s="7"/>
      <c r="H249" s="7"/>
      <c r="I249" s="7"/>
      <c r="J249" s="7" t="s">
        <v>34</v>
      </c>
      <c r="K249" s="7"/>
      <c r="L249" s="16"/>
      <c r="M249" s="30" t="s">
        <v>34</v>
      </c>
      <c r="T249" s="64"/>
      <c r="U249" s="64"/>
      <c r="V249" s="2" t="s">
        <v>10429</v>
      </c>
      <c r="W249" s="2">
        <v>6</v>
      </c>
    </row>
    <row r="250" spans="1:23" x14ac:dyDescent="0.35">
      <c r="A250" s="33">
        <v>249</v>
      </c>
      <c r="B250" s="18" t="s">
        <v>10428</v>
      </c>
      <c r="D250" s="27"/>
      <c r="E250" s="18" t="s">
        <v>10428</v>
      </c>
      <c r="F250" s="16"/>
      <c r="G250" s="7"/>
      <c r="H250" s="7"/>
      <c r="I250" s="7"/>
      <c r="J250" s="7"/>
      <c r="K250" s="7"/>
      <c r="L250" s="16"/>
      <c r="M250" s="32"/>
      <c r="T250" s="64"/>
      <c r="U250" s="64"/>
      <c r="W250" s="2"/>
    </row>
    <row r="251" spans="1:23" ht="91" x14ac:dyDescent="0.35">
      <c r="A251" s="33">
        <v>250</v>
      </c>
      <c r="B251" s="21" t="s">
        <v>10427</v>
      </c>
      <c r="C251" s="29" t="s">
        <v>10426</v>
      </c>
      <c r="D251" s="29" t="s">
        <v>10426</v>
      </c>
      <c r="E251" s="21" t="s">
        <v>10425</v>
      </c>
      <c r="F251" s="16"/>
      <c r="G251" s="7"/>
      <c r="H251" s="7"/>
      <c r="I251" s="7"/>
      <c r="J251" s="7" t="s">
        <v>34</v>
      </c>
      <c r="K251" s="7"/>
      <c r="L251" s="16"/>
      <c r="M251" s="30" t="s">
        <v>34</v>
      </c>
      <c r="T251" s="64"/>
      <c r="U251" s="64"/>
      <c r="V251" s="2" t="s">
        <v>10424</v>
      </c>
      <c r="W251" s="2">
        <v>6</v>
      </c>
    </row>
    <row r="252" spans="1:23" x14ac:dyDescent="0.35">
      <c r="A252" s="33">
        <v>251</v>
      </c>
      <c r="B252" s="18" t="s">
        <v>10423</v>
      </c>
      <c r="D252" s="27"/>
      <c r="E252" s="18" t="s">
        <v>10423</v>
      </c>
      <c r="F252" s="16"/>
      <c r="G252" s="7"/>
      <c r="H252" s="7"/>
      <c r="I252" s="7"/>
      <c r="J252" s="7"/>
      <c r="K252" s="7"/>
      <c r="L252" s="16"/>
      <c r="M252" s="32"/>
      <c r="T252" s="64"/>
      <c r="U252" s="64"/>
      <c r="W252" s="2"/>
    </row>
    <row r="253" spans="1:23" ht="91" x14ac:dyDescent="0.35">
      <c r="A253" s="33">
        <v>252</v>
      </c>
      <c r="B253" s="21" t="s">
        <v>10422</v>
      </c>
      <c r="C253" s="29" t="s">
        <v>10421</v>
      </c>
      <c r="D253" s="29" t="s">
        <v>10421</v>
      </c>
      <c r="E253" s="21" t="s">
        <v>10420</v>
      </c>
      <c r="F253" s="16"/>
      <c r="G253" s="7"/>
      <c r="H253" s="7"/>
      <c r="I253" s="7"/>
      <c r="J253" s="7"/>
      <c r="K253" s="7" t="s">
        <v>34</v>
      </c>
      <c r="L253" s="16"/>
      <c r="M253" s="30" t="s">
        <v>34</v>
      </c>
      <c r="T253" s="64"/>
      <c r="U253" s="64"/>
      <c r="V253" s="2" t="s">
        <v>10419</v>
      </c>
      <c r="W253" s="2">
        <v>6</v>
      </c>
    </row>
    <row r="254" spans="1:23" ht="78" x14ac:dyDescent="0.35">
      <c r="A254" s="33">
        <v>253</v>
      </c>
      <c r="B254" s="21" t="s">
        <v>10418</v>
      </c>
      <c r="C254" s="29" t="s">
        <v>10417</v>
      </c>
      <c r="D254" s="29" t="s">
        <v>10417</v>
      </c>
      <c r="E254" s="21" t="s">
        <v>10416</v>
      </c>
      <c r="F254" s="16"/>
      <c r="G254" s="7"/>
      <c r="H254" s="7"/>
      <c r="I254" s="7"/>
      <c r="J254" s="7" t="s">
        <v>34</v>
      </c>
      <c r="K254" s="7"/>
      <c r="L254" s="16"/>
      <c r="M254" s="30" t="s">
        <v>34</v>
      </c>
      <c r="T254" s="64"/>
      <c r="U254" s="64"/>
      <c r="V254" s="2" t="s">
        <v>10415</v>
      </c>
      <c r="W254" s="2">
        <v>6</v>
      </c>
    </row>
    <row r="255" spans="1:23" ht="65" x14ac:dyDescent="0.35">
      <c r="A255" s="33">
        <v>254</v>
      </c>
      <c r="B255" s="21" t="s">
        <v>10414</v>
      </c>
      <c r="C255" s="29" t="s">
        <v>10413</v>
      </c>
      <c r="D255" s="29" t="s">
        <v>10413</v>
      </c>
      <c r="E255" s="21" t="s">
        <v>10412</v>
      </c>
      <c r="F255" s="16"/>
      <c r="G255" s="7"/>
      <c r="H255" s="7"/>
      <c r="I255" s="7"/>
      <c r="J255" s="7"/>
      <c r="K255" s="7" t="s">
        <v>34</v>
      </c>
      <c r="L255" s="16"/>
      <c r="M255" s="30" t="s">
        <v>34</v>
      </c>
      <c r="T255" s="64"/>
      <c r="U255" s="64"/>
      <c r="V255" s="2" t="s">
        <v>10411</v>
      </c>
      <c r="W255" s="2">
        <v>6</v>
      </c>
    </row>
    <row r="256" spans="1:23" ht="26" x14ac:dyDescent="0.35">
      <c r="A256" s="33">
        <v>255</v>
      </c>
      <c r="B256" s="18" t="s">
        <v>10409</v>
      </c>
      <c r="C256" s="35" t="s">
        <v>10410</v>
      </c>
      <c r="D256" s="35" t="s">
        <v>10410</v>
      </c>
      <c r="E256" s="18" t="s">
        <v>10409</v>
      </c>
      <c r="F256" s="20"/>
      <c r="G256" s="19"/>
      <c r="H256" s="19"/>
      <c r="I256" s="19"/>
      <c r="J256" s="19"/>
      <c r="K256" s="19"/>
      <c r="L256" s="20"/>
      <c r="M256" s="32"/>
      <c r="T256" s="64"/>
      <c r="U256" s="64"/>
      <c r="W256" s="2"/>
    </row>
    <row r="257" spans="1:23" ht="52" x14ac:dyDescent="0.35">
      <c r="A257" s="33">
        <v>256</v>
      </c>
      <c r="B257" s="21" t="s">
        <v>10408</v>
      </c>
      <c r="C257" s="29" t="s">
        <v>10407</v>
      </c>
      <c r="D257" s="29" t="s">
        <v>10407</v>
      </c>
      <c r="E257" s="21" t="s">
        <v>10406</v>
      </c>
      <c r="F257" s="16"/>
      <c r="G257" s="7"/>
      <c r="H257" s="7"/>
      <c r="I257" s="7"/>
      <c r="J257" s="7" t="s">
        <v>34</v>
      </c>
      <c r="K257" s="7"/>
      <c r="L257" s="16"/>
      <c r="M257" s="30" t="s">
        <v>34</v>
      </c>
      <c r="T257" s="64"/>
      <c r="U257" s="64"/>
      <c r="V257" s="2" t="s">
        <v>10405</v>
      </c>
      <c r="W257" s="2">
        <v>6</v>
      </c>
    </row>
    <row r="258" spans="1:23" ht="91" x14ac:dyDescent="0.35">
      <c r="A258" s="33">
        <v>257</v>
      </c>
      <c r="B258" s="21" t="s">
        <v>10404</v>
      </c>
      <c r="C258" s="29" t="s">
        <v>10403</v>
      </c>
      <c r="D258" s="29" t="s">
        <v>10403</v>
      </c>
      <c r="E258" s="21" t="s">
        <v>10402</v>
      </c>
      <c r="F258" s="16"/>
      <c r="G258" s="7"/>
      <c r="H258" s="7"/>
      <c r="I258" s="7"/>
      <c r="J258" s="7" t="s">
        <v>34</v>
      </c>
      <c r="K258" s="7"/>
      <c r="L258" s="16"/>
      <c r="M258" s="30" t="s">
        <v>34</v>
      </c>
      <c r="T258" s="64"/>
      <c r="U258" s="64"/>
      <c r="V258" s="2" t="s">
        <v>10401</v>
      </c>
      <c r="W258" s="2">
        <v>3</v>
      </c>
    </row>
    <row r="259" spans="1:23" ht="39" x14ac:dyDescent="0.35">
      <c r="A259" s="33">
        <v>258</v>
      </c>
      <c r="B259" s="21" t="s">
        <v>10400</v>
      </c>
      <c r="C259" s="29" t="s">
        <v>10399</v>
      </c>
      <c r="D259" s="29" t="s">
        <v>10399</v>
      </c>
      <c r="E259" s="21" t="s">
        <v>10398</v>
      </c>
      <c r="F259" s="16"/>
      <c r="G259" s="7"/>
      <c r="H259" s="7"/>
      <c r="I259" s="7"/>
      <c r="J259" s="7" t="s">
        <v>34</v>
      </c>
      <c r="K259" s="7"/>
      <c r="L259" s="16"/>
      <c r="M259" s="30" t="s">
        <v>34</v>
      </c>
      <c r="T259" s="64"/>
      <c r="U259" s="64"/>
      <c r="V259" s="2" t="s">
        <v>10383</v>
      </c>
      <c r="W259" s="2">
        <v>4</v>
      </c>
    </row>
    <row r="260" spans="1:23" ht="52" x14ac:dyDescent="0.35">
      <c r="A260" s="33">
        <v>259</v>
      </c>
      <c r="B260" s="21" t="s">
        <v>10397</v>
      </c>
      <c r="C260" s="29" t="s">
        <v>10396</v>
      </c>
      <c r="D260" s="29" t="s">
        <v>10396</v>
      </c>
      <c r="E260" s="21" t="s">
        <v>10395</v>
      </c>
      <c r="F260" s="16"/>
      <c r="G260" s="7"/>
      <c r="H260" s="7"/>
      <c r="I260" s="7"/>
      <c r="J260" s="7" t="s">
        <v>34</v>
      </c>
      <c r="K260" s="7"/>
      <c r="L260" s="16"/>
      <c r="M260" s="30" t="s">
        <v>34</v>
      </c>
      <c r="T260" s="64"/>
      <c r="U260" s="64"/>
      <c r="V260" s="2" t="s">
        <v>10394</v>
      </c>
      <c r="W260" s="2"/>
    </row>
    <row r="261" spans="1:23" ht="148.5" customHeight="1" x14ac:dyDescent="0.35">
      <c r="A261" s="33">
        <v>260</v>
      </c>
      <c r="B261" s="21" t="s">
        <v>10393</v>
      </c>
      <c r="C261" s="29" t="s">
        <v>10392</v>
      </c>
      <c r="D261" s="29" t="s">
        <v>10392</v>
      </c>
      <c r="E261" s="21" t="s">
        <v>10391</v>
      </c>
      <c r="F261" s="16"/>
      <c r="G261" s="7"/>
      <c r="H261" s="7"/>
      <c r="I261" s="7"/>
      <c r="J261" s="7" t="s">
        <v>34</v>
      </c>
      <c r="K261" s="7"/>
      <c r="L261" s="16"/>
      <c r="M261" s="30" t="s">
        <v>34</v>
      </c>
      <c r="T261" s="64"/>
      <c r="U261" s="64"/>
      <c r="V261" s="2" t="s">
        <v>10390</v>
      </c>
      <c r="W261" s="2">
        <v>4</v>
      </c>
    </row>
    <row r="262" spans="1:23" ht="169" x14ac:dyDescent="0.35">
      <c r="A262" s="33">
        <v>261</v>
      </c>
      <c r="B262" s="21" t="s">
        <v>10388</v>
      </c>
      <c r="C262" s="29" t="s">
        <v>10389</v>
      </c>
      <c r="D262" s="29" t="s">
        <v>10389</v>
      </c>
      <c r="E262" s="21" t="s">
        <v>10388</v>
      </c>
      <c r="F262" s="16"/>
      <c r="G262" s="7"/>
      <c r="H262" s="7"/>
      <c r="I262" s="7" t="s">
        <v>34</v>
      </c>
      <c r="J262" s="7"/>
      <c r="K262" s="7"/>
      <c r="L262" s="16"/>
      <c r="M262" s="30" t="s">
        <v>34</v>
      </c>
      <c r="T262" s="64"/>
      <c r="U262" s="64"/>
      <c r="V262" s="2" t="s">
        <v>10387</v>
      </c>
      <c r="W262" s="2">
        <v>3</v>
      </c>
    </row>
    <row r="263" spans="1:23" ht="78" x14ac:dyDescent="0.35">
      <c r="A263" s="33">
        <v>262</v>
      </c>
      <c r="B263" s="21" t="s">
        <v>10386</v>
      </c>
      <c r="C263" s="29" t="s">
        <v>10385</v>
      </c>
      <c r="D263" s="29" t="s">
        <v>10385</v>
      </c>
      <c r="E263" s="21" t="s">
        <v>10384</v>
      </c>
      <c r="F263" s="16"/>
      <c r="G263" s="7"/>
      <c r="H263" s="7"/>
      <c r="I263" s="7"/>
      <c r="J263" s="7" t="s">
        <v>34</v>
      </c>
      <c r="K263" s="7"/>
      <c r="L263" s="16"/>
      <c r="M263" s="30" t="s">
        <v>34</v>
      </c>
      <c r="T263" s="64"/>
      <c r="U263" s="64"/>
      <c r="V263" s="2" t="s">
        <v>10383</v>
      </c>
      <c r="W263" s="2">
        <v>4</v>
      </c>
    </row>
    <row r="264" spans="1:23" ht="78" x14ac:dyDescent="0.35">
      <c r="A264" s="33">
        <v>263</v>
      </c>
      <c r="B264" s="21" t="s">
        <v>10382</v>
      </c>
      <c r="C264" s="29" t="s">
        <v>10381</v>
      </c>
      <c r="D264" s="29" t="s">
        <v>10381</v>
      </c>
      <c r="E264" s="21" t="s">
        <v>10380</v>
      </c>
      <c r="F264" s="16"/>
      <c r="G264" s="7"/>
      <c r="H264" s="7"/>
      <c r="I264" s="7"/>
      <c r="J264" s="7" t="s">
        <v>34</v>
      </c>
      <c r="K264" s="7"/>
      <c r="L264" s="16"/>
      <c r="M264" s="30" t="s">
        <v>34</v>
      </c>
      <c r="T264" s="64"/>
      <c r="U264" s="64"/>
      <c r="V264" s="2" t="s">
        <v>10379</v>
      </c>
      <c r="W264" s="2">
        <v>3</v>
      </c>
    </row>
    <row r="265" spans="1:23" ht="78" x14ac:dyDescent="0.35">
      <c r="A265" s="33">
        <v>264</v>
      </c>
      <c r="B265" s="21" t="s">
        <v>10378</v>
      </c>
      <c r="C265" s="29" t="s">
        <v>10377</v>
      </c>
      <c r="D265" s="29" t="s">
        <v>10377</v>
      </c>
      <c r="E265" s="21" t="s">
        <v>10376</v>
      </c>
      <c r="F265" s="16"/>
      <c r="G265" s="7"/>
      <c r="H265" s="7"/>
      <c r="I265" s="7" t="s">
        <v>34</v>
      </c>
      <c r="J265" s="7"/>
      <c r="K265" s="7"/>
      <c r="L265" s="16"/>
      <c r="M265" s="30" t="s">
        <v>34</v>
      </c>
      <c r="T265" s="64"/>
      <c r="U265" s="64"/>
      <c r="V265" s="2" t="s">
        <v>10375</v>
      </c>
      <c r="W265" s="2">
        <v>6</v>
      </c>
    </row>
    <row r="266" spans="1:23" ht="26" x14ac:dyDescent="0.35">
      <c r="A266" s="33">
        <v>265</v>
      </c>
      <c r="B266" s="9" t="s">
        <v>10373</v>
      </c>
      <c r="C266" s="37" t="s">
        <v>10374</v>
      </c>
      <c r="D266" s="37" t="s">
        <v>10374</v>
      </c>
      <c r="E266" s="9" t="s">
        <v>10373</v>
      </c>
      <c r="F266" s="15"/>
      <c r="G266" s="10"/>
      <c r="H266" s="10"/>
      <c r="I266" s="10"/>
      <c r="J266" s="10"/>
      <c r="K266" s="10"/>
      <c r="L266" s="15"/>
      <c r="M266" s="32"/>
      <c r="T266" s="64"/>
      <c r="U266" s="64"/>
      <c r="W266" s="2"/>
    </row>
    <row r="267" spans="1:23" ht="26" x14ac:dyDescent="0.35">
      <c r="A267" s="33">
        <v>266</v>
      </c>
      <c r="B267" s="9" t="s">
        <v>10371</v>
      </c>
      <c r="C267" s="37" t="s">
        <v>10372</v>
      </c>
      <c r="D267" s="37" t="s">
        <v>10372</v>
      </c>
      <c r="E267" s="9" t="s">
        <v>10371</v>
      </c>
      <c r="F267" s="15"/>
      <c r="G267" s="10"/>
      <c r="H267" s="10"/>
      <c r="I267" s="10"/>
      <c r="J267" s="10"/>
      <c r="K267" s="10"/>
      <c r="L267" s="15"/>
      <c r="M267" s="32"/>
      <c r="T267" s="64"/>
      <c r="U267" s="64"/>
      <c r="V267" s="2" t="s">
        <v>10370</v>
      </c>
      <c r="W267" s="2"/>
    </row>
    <row r="268" spans="1:23" x14ac:dyDescent="0.35">
      <c r="A268" s="33">
        <v>267</v>
      </c>
      <c r="B268" s="18" t="s">
        <v>10368</v>
      </c>
      <c r="C268" s="35" t="s">
        <v>10369</v>
      </c>
      <c r="D268" s="35" t="s">
        <v>10369</v>
      </c>
      <c r="E268" s="18" t="s">
        <v>10368</v>
      </c>
      <c r="F268" s="20"/>
      <c r="G268" s="19"/>
      <c r="H268" s="19"/>
      <c r="I268" s="19"/>
      <c r="J268" s="19"/>
      <c r="K268" s="19"/>
      <c r="L268" s="20"/>
      <c r="M268" s="32"/>
      <c r="T268" s="64"/>
      <c r="U268" s="64"/>
      <c r="W268" s="2">
        <v>3</v>
      </c>
    </row>
    <row r="269" spans="1:23" ht="39" x14ac:dyDescent="0.35">
      <c r="A269" s="33">
        <v>268</v>
      </c>
      <c r="B269" s="21" t="s">
        <v>10367</v>
      </c>
      <c r="C269" s="29" t="s">
        <v>10366</v>
      </c>
      <c r="D269" s="29" t="s">
        <v>10366</v>
      </c>
      <c r="E269" s="21" t="s">
        <v>10365</v>
      </c>
      <c r="F269" s="16"/>
      <c r="G269" s="7"/>
      <c r="H269" s="7"/>
      <c r="I269" s="7"/>
      <c r="J269" s="7" t="s">
        <v>34</v>
      </c>
      <c r="K269" s="7"/>
      <c r="L269" s="16"/>
      <c r="M269" s="30" t="s">
        <v>34</v>
      </c>
      <c r="N269" s="29" t="s">
        <v>34</v>
      </c>
      <c r="O269" s="29" t="s">
        <v>34</v>
      </c>
      <c r="P269" s="29" t="s">
        <v>34</v>
      </c>
      <c r="Q269" s="29" t="s">
        <v>34</v>
      </c>
      <c r="T269" s="64"/>
      <c r="U269" s="64"/>
      <c r="V269" s="2" t="s">
        <v>10364</v>
      </c>
      <c r="W269" s="2">
        <v>3</v>
      </c>
    </row>
    <row r="270" spans="1:23" ht="96" customHeight="1" x14ac:dyDescent="0.35">
      <c r="A270" s="33">
        <v>269</v>
      </c>
      <c r="B270" s="21" t="s">
        <v>10363</v>
      </c>
      <c r="C270" s="29" t="s">
        <v>10362</v>
      </c>
      <c r="D270" s="29" t="s">
        <v>10362</v>
      </c>
      <c r="E270" s="21" t="s">
        <v>10361</v>
      </c>
      <c r="F270" s="16"/>
      <c r="G270" s="7"/>
      <c r="H270" s="7"/>
      <c r="I270" s="7"/>
      <c r="J270" s="7" t="s">
        <v>34</v>
      </c>
      <c r="K270" s="7"/>
      <c r="L270" s="16"/>
      <c r="M270" s="30" t="s">
        <v>34</v>
      </c>
      <c r="N270" s="29" t="s">
        <v>34</v>
      </c>
      <c r="O270" s="29" t="s">
        <v>34</v>
      </c>
      <c r="P270" s="29" t="s">
        <v>34</v>
      </c>
      <c r="Q270" s="29" t="s">
        <v>34</v>
      </c>
      <c r="T270" s="64"/>
      <c r="U270" s="64"/>
      <c r="V270" s="2" t="s">
        <v>10360</v>
      </c>
      <c r="W270" s="2">
        <v>3</v>
      </c>
    </row>
    <row r="271" spans="1:23" ht="39" x14ac:dyDescent="0.35">
      <c r="A271" s="33">
        <v>270</v>
      </c>
      <c r="B271" s="21" t="s">
        <v>10359</v>
      </c>
      <c r="C271" s="29" t="s">
        <v>10358</v>
      </c>
      <c r="D271" s="29" t="s">
        <v>10358</v>
      </c>
      <c r="E271" s="21" t="s">
        <v>10357</v>
      </c>
      <c r="F271" s="16"/>
      <c r="G271" s="7"/>
      <c r="H271" s="7"/>
      <c r="I271" s="7"/>
      <c r="J271" s="7" t="s">
        <v>34</v>
      </c>
      <c r="K271" s="7"/>
      <c r="L271" s="16"/>
      <c r="M271" s="30" t="s">
        <v>34</v>
      </c>
      <c r="N271" s="29" t="s">
        <v>34</v>
      </c>
      <c r="O271" s="29" t="s">
        <v>34</v>
      </c>
      <c r="P271" s="29" t="s">
        <v>34</v>
      </c>
      <c r="Q271" s="29" t="s">
        <v>34</v>
      </c>
      <c r="T271" s="64"/>
      <c r="U271" s="64"/>
      <c r="V271" s="2" t="s">
        <v>10356</v>
      </c>
      <c r="W271" s="2">
        <v>3</v>
      </c>
    </row>
    <row r="272" spans="1:23" ht="39" x14ac:dyDescent="0.35">
      <c r="A272" s="33">
        <v>271</v>
      </c>
      <c r="B272" s="21" t="s">
        <v>10355</v>
      </c>
      <c r="C272" s="29" t="s">
        <v>10354</v>
      </c>
      <c r="D272" s="29" t="s">
        <v>10354</v>
      </c>
      <c r="E272" s="21" t="s">
        <v>10353</v>
      </c>
      <c r="F272" s="16"/>
      <c r="G272" s="7"/>
      <c r="H272" s="7"/>
      <c r="I272" s="7"/>
      <c r="J272" s="7" t="s">
        <v>34</v>
      </c>
      <c r="K272" s="7"/>
      <c r="L272" s="16"/>
      <c r="M272" s="30" t="s">
        <v>34</v>
      </c>
      <c r="N272" s="29" t="s">
        <v>34</v>
      </c>
      <c r="O272" s="29" t="s">
        <v>34</v>
      </c>
      <c r="P272" s="29" t="s">
        <v>34</v>
      </c>
      <c r="Q272" s="29" t="s">
        <v>34</v>
      </c>
      <c r="T272" s="64"/>
      <c r="U272" s="64"/>
      <c r="V272" s="2" t="s">
        <v>10352</v>
      </c>
      <c r="W272" s="2">
        <v>3</v>
      </c>
    </row>
    <row r="273" spans="1:23" ht="52" x14ac:dyDescent="0.35">
      <c r="A273" s="33">
        <v>272</v>
      </c>
      <c r="B273" s="21" t="s">
        <v>10351</v>
      </c>
      <c r="C273" s="29" t="s">
        <v>10350</v>
      </c>
      <c r="D273" s="29" t="s">
        <v>10350</v>
      </c>
      <c r="E273" s="21" t="s">
        <v>10349</v>
      </c>
      <c r="F273" s="16"/>
      <c r="G273" s="7"/>
      <c r="H273" s="7"/>
      <c r="I273" s="7"/>
      <c r="J273" s="7" t="s">
        <v>34</v>
      </c>
      <c r="K273" s="7"/>
      <c r="L273" s="16"/>
      <c r="M273" s="30" t="s">
        <v>34</v>
      </c>
      <c r="N273" s="29" t="s">
        <v>34</v>
      </c>
      <c r="O273" s="29" t="s">
        <v>34</v>
      </c>
      <c r="P273" s="29" t="s">
        <v>34</v>
      </c>
      <c r="Q273" s="29" t="s">
        <v>34</v>
      </c>
      <c r="T273" s="64"/>
      <c r="U273" s="64"/>
      <c r="V273" s="2" t="s">
        <v>10348</v>
      </c>
      <c r="W273" s="2">
        <v>3</v>
      </c>
    </row>
    <row r="274" spans="1:23" ht="104" x14ac:dyDescent="0.35">
      <c r="A274" s="33">
        <v>273</v>
      </c>
      <c r="B274" s="21" t="s">
        <v>10347</v>
      </c>
      <c r="C274" s="29" t="s">
        <v>10346</v>
      </c>
      <c r="D274" s="29" t="s">
        <v>10346</v>
      </c>
      <c r="E274" s="21" t="s">
        <v>10345</v>
      </c>
      <c r="F274" s="16"/>
      <c r="G274" s="7"/>
      <c r="H274" s="7"/>
      <c r="I274" s="7"/>
      <c r="J274" s="7" t="s">
        <v>34</v>
      </c>
      <c r="K274" s="7"/>
      <c r="L274" s="16"/>
      <c r="M274" s="30" t="s">
        <v>34</v>
      </c>
      <c r="N274" s="29" t="s">
        <v>34</v>
      </c>
      <c r="O274" s="29" t="s">
        <v>34</v>
      </c>
      <c r="P274" s="29" t="s">
        <v>34</v>
      </c>
      <c r="Q274" s="29" t="s">
        <v>34</v>
      </c>
      <c r="T274" s="64"/>
      <c r="U274" s="64"/>
      <c r="V274" s="2" t="s">
        <v>10344</v>
      </c>
      <c r="W274" s="2">
        <v>3</v>
      </c>
    </row>
    <row r="275" spans="1:23" ht="130" x14ac:dyDescent="0.35">
      <c r="A275" s="33">
        <v>274</v>
      </c>
      <c r="B275" s="21" t="s">
        <v>10343</v>
      </c>
      <c r="C275" s="29" t="s">
        <v>10342</v>
      </c>
      <c r="D275" s="29" t="s">
        <v>10342</v>
      </c>
      <c r="E275" s="21" t="s">
        <v>10341</v>
      </c>
      <c r="F275" s="16"/>
      <c r="G275" s="7"/>
      <c r="H275" s="7"/>
      <c r="I275" s="7"/>
      <c r="J275" s="7" t="s">
        <v>34</v>
      </c>
      <c r="K275" s="7"/>
      <c r="L275" s="16"/>
      <c r="M275" s="30" t="s">
        <v>34</v>
      </c>
      <c r="N275" s="29" t="s">
        <v>34</v>
      </c>
      <c r="O275" s="29" t="s">
        <v>34</v>
      </c>
      <c r="P275" s="29" t="s">
        <v>34</v>
      </c>
      <c r="Q275" s="29" t="s">
        <v>34</v>
      </c>
      <c r="T275" s="64"/>
      <c r="U275" s="64"/>
      <c r="V275" s="2" t="s">
        <v>10334</v>
      </c>
      <c r="W275" s="2">
        <v>3</v>
      </c>
    </row>
    <row r="276" spans="1:23" ht="117" x14ac:dyDescent="0.35">
      <c r="A276" s="33">
        <v>275</v>
      </c>
      <c r="B276" s="21" t="s">
        <v>10340</v>
      </c>
      <c r="C276" s="29" t="s">
        <v>10339</v>
      </c>
      <c r="D276" s="29" t="s">
        <v>10339</v>
      </c>
      <c r="E276" s="21" t="s">
        <v>10338</v>
      </c>
      <c r="F276" s="16"/>
      <c r="G276" s="7"/>
      <c r="H276" s="7"/>
      <c r="I276" s="7"/>
      <c r="J276" s="7" t="s">
        <v>34</v>
      </c>
      <c r="K276" s="7"/>
      <c r="L276" s="16"/>
      <c r="M276" s="30" t="s">
        <v>34</v>
      </c>
      <c r="N276" s="29" t="s">
        <v>34</v>
      </c>
      <c r="T276" s="64"/>
      <c r="U276" s="64"/>
      <c r="V276" s="2" t="s">
        <v>10334</v>
      </c>
      <c r="W276" s="2">
        <v>3</v>
      </c>
    </row>
    <row r="277" spans="1:23" ht="78" x14ac:dyDescent="0.35">
      <c r="A277" s="33">
        <v>276</v>
      </c>
      <c r="B277" s="21" t="s">
        <v>10337</v>
      </c>
      <c r="C277" s="29" t="s">
        <v>10336</v>
      </c>
      <c r="D277" s="29" t="s">
        <v>10336</v>
      </c>
      <c r="E277" s="21" t="s">
        <v>10335</v>
      </c>
      <c r="F277" s="16"/>
      <c r="G277" s="7"/>
      <c r="H277" s="7"/>
      <c r="I277" s="7"/>
      <c r="J277" s="7" t="s">
        <v>34</v>
      </c>
      <c r="K277" s="7"/>
      <c r="L277" s="16"/>
      <c r="M277" s="32"/>
      <c r="O277" s="29" t="s">
        <v>34</v>
      </c>
      <c r="P277" s="29" t="s">
        <v>34</v>
      </c>
      <c r="Q277" s="29" t="s">
        <v>34</v>
      </c>
      <c r="T277" s="64"/>
      <c r="U277" s="64"/>
      <c r="V277" s="2" t="s">
        <v>10334</v>
      </c>
      <c r="W277" s="2">
        <v>3</v>
      </c>
    </row>
    <row r="278" spans="1:23" ht="26" x14ac:dyDescent="0.35">
      <c r="A278" s="33">
        <v>277</v>
      </c>
      <c r="B278" s="18" t="s">
        <v>10332</v>
      </c>
      <c r="C278" s="35" t="s">
        <v>10333</v>
      </c>
      <c r="D278" s="35" t="s">
        <v>10333</v>
      </c>
      <c r="E278" s="18" t="s">
        <v>10332</v>
      </c>
      <c r="F278" s="20"/>
      <c r="G278" s="19"/>
      <c r="H278" s="19"/>
      <c r="I278" s="19"/>
      <c r="J278" s="19"/>
      <c r="K278" s="19"/>
      <c r="L278" s="20"/>
      <c r="M278" s="32"/>
      <c r="T278" s="64"/>
      <c r="U278" s="64"/>
      <c r="W278" s="2"/>
    </row>
    <row r="279" spans="1:23" ht="91" x14ac:dyDescent="0.35">
      <c r="A279" s="33">
        <v>278</v>
      </c>
      <c r="B279" s="21" t="s">
        <v>10331</v>
      </c>
      <c r="C279" s="29" t="s">
        <v>10330</v>
      </c>
      <c r="D279" s="29" t="s">
        <v>10330</v>
      </c>
      <c r="E279" s="21" t="s">
        <v>10329</v>
      </c>
      <c r="F279" s="16"/>
      <c r="G279" s="7"/>
      <c r="H279" s="7"/>
      <c r="I279" s="7"/>
      <c r="J279" s="7" t="s">
        <v>34</v>
      </c>
      <c r="K279" s="7"/>
      <c r="L279" s="16"/>
      <c r="M279" s="30" t="s">
        <v>34</v>
      </c>
      <c r="N279" s="29" t="s">
        <v>34</v>
      </c>
      <c r="O279" s="29" t="s">
        <v>34</v>
      </c>
      <c r="P279" s="29" t="s">
        <v>34</v>
      </c>
      <c r="Q279" s="29" t="s">
        <v>34</v>
      </c>
      <c r="T279" s="64"/>
      <c r="U279" s="64"/>
      <c r="V279" s="2" t="s">
        <v>10328</v>
      </c>
      <c r="W279" s="2">
        <v>3</v>
      </c>
    </row>
    <row r="280" spans="1:23" ht="91" x14ac:dyDescent="0.35">
      <c r="A280" s="33">
        <v>279</v>
      </c>
      <c r="B280" s="21" t="s">
        <v>10327</v>
      </c>
      <c r="C280" s="29" t="s">
        <v>10326</v>
      </c>
      <c r="D280" s="29" t="s">
        <v>10326</v>
      </c>
      <c r="E280" s="21" t="s">
        <v>10325</v>
      </c>
      <c r="F280" s="16"/>
      <c r="G280" s="7"/>
      <c r="H280" s="7"/>
      <c r="I280" s="7"/>
      <c r="J280" s="7" t="s">
        <v>34</v>
      </c>
      <c r="K280" s="7"/>
      <c r="L280" s="16"/>
      <c r="M280" s="30" t="s">
        <v>34</v>
      </c>
      <c r="N280" s="29" t="s">
        <v>34</v>
      </c>
      <c r="T280" s="64"/>
      <c r="U280" s="64"/>
      <c r="V280" s="2" t="s">
        <v>10321</v>
      </c>
      <c r="W280" s="2">
        <v>3</v>
      </c>
    </row>
    <row r="281" spans="1:23" ht="91" x14ac:dyDescent="0.35">
      <c r="A281" s="33">
        <v>280</v>
      </c>
      <c r="B281" s="21" t="s">
        <v>10324</v>
      </c>
      <c r="C281" s="29" t="s">
        <v>10323</v>
      </c>
      <c r="D281" s="29" t="s">
        <v>10323</v>
      </c>
      <c r="E281" s="21" t="s">
        <v>10322</v>
      </c>
      <c r="F281" s="16"/>
      <c r="G281" s="7"/>
      <c r="H281" s="7"/>
      <c r="I281" s="7"/>
      <c r="J281" s="7" t="s">
        <v>34</v>
      </c>
      <c r="K281" s="7"/>
      <c r="L281" s="16"/>
      <c r="M281" s="32"/>
      <c r="O281" s="29" t="s">
        <v>34</v>
      </c>
      <c r="P281" s="29" t="s">
        <v>34</v>
      </c>
      <c r="Q281" s="29" t="s">
        <v>34</v>
      </c>
      <c r="T281" s="64"/>
      <c r="U281" s="64"/>
      <c r="V281" s="2" t="s">
        <v>10321</v>
      </c>
      <c r="W281" s="2">
        <v>3</v>
      </c>
    </row>
    <row r="282" spans="1:23" ht="26" x14ac:dyDescent="0.35">
      <c r="A282" s="33">
        <v>281</v>
      </c>
      <c r="B282" s="18" t="s">
        <v>10319</v>
      </c>
      <c r="C282" s="35" t="s">
        <v>10320</v>
      </c>
      <c r="D282" s="35" t="s">
        <v>10320</v>
      </c>
      <c r="E282" s="18" t="s">
        <v>10319</v>
      </c>
      <c r="F282" s="20"/>
      <c r="G282" s="19"/>
      <c r="H282" s="19"/>
      <c r="I282" s="19"/>
      <c r="J282" s="19"/>
      <c r="K282" s="19"/>
      <c r="L282" s="20"/>
      <c r="M282" s="32"/>
      <c r="T282" s="64"/>
      <c r="U282" s="64"/>
      <c r="W282" s="2"/>
    </row>
    <row r="283" spans="1:23" ht="75" customHeight="1" x14ac:dyDescent="0.35">
      <c r="A283" s="33">
        <v>282</v>
      </c>
      <c r="B283" s="21" t="s">
        <v>10318</v>
      </c>
      <c r="C283" s="29" t="s">
        <v>10317</v>
      </c>
      <c r="D283" s="29" t="s">
        <v>10317</v>
      </c>
      <c r="E283" s="21" t="s">
        <v>10316</v>
      </c>
      <c r="F283" s="16"/>
      <c r="G283" s="7"/>
      <c r="H283" s="7"/>
      <c r="I283" s="7"/>
      <c r="J283" s="7" t="s">
        <v>34</v>
      </c>
      <c r="K283" s="7"/>
      <c r="L283" s="16"/>
      <c r="M283" s="30" t="s">
        <v>34</v>
      </c>
      <c r="N283" s="29" t="s">
        <v>34</v>
      </c>
      <c r="O283" s="29" t="s">
        <v>34</v>
      </c>
      <c r="P283" s="29" t="s">
        <v>34</v>
      </c>
      <c r="Q283" s="29" t="s">
        <v>34</v>
      </c>
      <c r="T283" s="64"/>
      <c r="U283" s="64"/>
      <c r="V283" s="2" t="s">
        <v>10315</v>
      </c>
      <c r="W283" s="2">
        <v>6</v>
      </c>
    </row>
    <row r="284" spans="1:23" ht="78" x14ac:dyDescent="0.35">
      <c r="A284" s="33">
        <v>283</v>
      </c>
      <c r="B284" s="21" t="s">
        <v>10314</v>
      </c>
      <c r="C284" s="29" t="s">
        <v>10313</v>
      </c>
      <c r="D284" s="29" t="s">
        <v>10313</v>
      </c>
      <c r="E284" s="21" t="s">
        <v>10312</v>
      </c>
      <c r="F284" s="16"/>
      <c r="G284" s="7"/>
      <c r="H284" s="7"/>
      <c r="I284" s="7"/>
      <c r="J284" s="7" t="s">
        <v>34</v>
      </c>
      <c r="K284" s="7"/>
      <c r="L284" s="16"/>
      <c r="M284" s="30" t="s">
        <v>34</v>
      </c>
      <c r="N284" s="29" t="s">
        <v>34</v>
      </c>
      <c r="O284" s="29" t="s">
        <v>34</v>
      </c>
      <c r="P284" s="29" t="s">
        <v>34</v>
      </c>
      <c r="Q284" s="29" t="s">
        <v>34</v>
      </c>
      <c r="T284" s="64"/>
      <c r="U284" s="64"/>
      <c r="V284" s="2" t="s">
        <v>10311</v>
      </c>
      <c r="W284" s="2">
        <v>3</v>
      </c>
    </row>
    <row r="285" spans="1:23" ht="26" x14ac:dyDescent="0.35">
      <c r="A285" s="33">
        <v>284</v>
      </c>
      <c r="B285" s="21" t="s">
        <v>10310</v>
      </c>
      <c r="C285" s="29" t="s">
        <v>10309</v>
      </c>
      <c r="D285" s="29" t="s">
        <v>10309</v>
      </c>
      <c r="E285" s="21" t="s">
        <v>10308</v>
      </c>
      <c r="F285" s="16"/>
      <c r="G285" s="7"/>
      <c r="H285" s="7"/>
      <c r="I285" s="7"/>
      <c r="J285" s="7" t="s">
        <v>34</v>
      </c>
      <c r="K285" s="7"/>
      <c r="L285" s="16"/>
      <c r="M285" s="30" t="s">
        <v>34</v>
      </c>
      <c r="N285" s="29" t="s">
        <v>34</v>
      </c>
      <c r="O285" s="29" t="s">
        <v>34</v>
      </c>
      <c r="P285" s="29" t="s">
        <v>34</v>
      </c>
      <c r="Q285" s="29" t="s">
        <v>34</v>
      </c>
      <c r="T285" s="64"/>
      <c r="U285" s="64"/>
      <c r="V285" s="2" t="s">
        <v>10307</v>
      </c>
      <c r="W285" s="2">
        <v>3</v>
      </c>
    </row>
    <row r="286" spans="1:23" ht="78" x14ac:dyDescent="0.35">
      <c r="A286" s="33">
        <v>285</v>
      </c>
      <c r="B286" s="21" t="s">
        <v>10306</v>
      </c>
      <c r="C286" s="29" t="s">
        <v>10305</v>
      </c>
      <c r="D286" s="29" t="s">
        <v>10305</v>
      </c>
      <c r="E286" s="21" t="s">
        <v>10304</v>
      </c>
      <c r="F286" s="16"/>
      <c r="G286" s="7"/>
      <c r="H286" s="7"/>
      <c r="I286" s="7"/>
      <c r="J286" s="7" t="s">
        <v>34</v>
      </c>
      <c r="K286" s="7"/>
      <c r="L286" s="16"/>
      <c r="M286" s="30" t="s">
        <v>34</v>
      </c>
      <c r="N286" s="29" t="s">
        <v>34</v>
      </c>
      <c r="O286" s="29" t="s">
        <v>34</v>
      </c>
      <c r="P286" s="29" t="s">
        <v>34</v>
      </c>
      <c r="Q286" s="29" t="s">
        <v>34</v>
      </c>
      <c r="T286" s="64"/>
      <c r="U286" s="64"/>
      <c r="V286" s="2" t="s">
        <v>10303</v>
      </c>
      <c r="W286" s="2">
        <v>3</v>
      </c>
    </row>
    <row r="287" spans="1:23" ht="52" x14ac:dyDescent="0.35">
      <c r="A287" s="33">
        <v>286</v>
      </c>
      <c r="B287" s="21" t="s">
        <v>10302</v>
      </c>
      <c r="C287" s="29" t="s">
        <v>10301</v>
      </c>
      <c r="D287" s="29" t="s">
        <v>10301</v>
      </c>
      <c r="E287" s="21" t="s">
        <v>10300</v>
      </c>
      <c r="F287" s="16"/>
      <c r="G287" s="7"/>
      <c r="H287" s="7"/>
      <c r="I287" s="7"/>
      <c r="J287" s="7" t="s">
        <v>34</v>
      </c>
      <c r="K287" s="7"/>
      <c r="L287" s="16"/>
      <c r="M287" s="30" t="s">
        <v>34</v>
      </c>
      <c r="N287" s="29" t="s">
        <v>34</v>
      </c>
      <c r="O287" s="29" t="s">
        <v>34</v>
      </c>
      <c r="P287" s="29" t="s">
        <v>34</v>
      </c>
      <c r="Q287" s="29" t="s">
        <v>34</v>
      </c>
      <c r="T287" s="64"/>
      <c r="U287" s="64"/>
      <c r="V287" s="2" t="s">
        <v>10299</v>
      </c>
      <c r="W287" s="2">
        <v>6</v>
      </c>
    </row>
    <row r="288" spans="1:23" ht="78" x14ac:dyDescent="0.35">
      <c r="A288" s="33">
        <v>287</v>
      </c>
      <c r="B288" s="21" t="s">
        <v>10298</v>
      </c>
      <c r="C288" s="29" t="s">
        <v>10297</v>
      </c>
      <c r="D288" s="29" t="s">
        <v>10297</v>
      </c>
      <c r="E288" s="21" t="s">
        <v>10296</v>
      </c>
      <c r="F288" s="16"/>
      <c r="G288" s="7"/>
      <c r="H288" s="7"/>
      <c r="I288" s="7"/>
      <c r="J288" s="7" t="s">
        <v>34</v>
      </c>
      <c r="K288" s="7"/>
      <c r="L288" s="16"/>
      <c r="M288" s="30" t="s">
        <v>34</v>
      </c>
      <c r="N288" s="29" t="s">
        <v>34</v>
      </c>
      <c r="O288" s="29" t="s">
        <v>34</v>
      </c>
      <c r="P288" s="29" t="s">
        <v>34</v>
      </c>
      <c r="Q288" s="29" t="s">
        <v>34</v>
      </c>
      <c r="T288" s="64"/>
      <c r="U288" s="64"/>
      <c r="V288" s="2" t="s">
        <v>10295</v>
      </c>
      <c r="W288" s="2">
        <v>6</v>
      </c>
    </row>
    <row r="289" spans="1:23" x14ac:dyDescent="0.35">
      <c r="A289" s="33">
        <v>288</v>
      </c>
      <c r="B289" s="9" t="s">
        <v>10293</v>
      </c>
      <c r="C289" s="37" t="s">
        <v>10294</v>
      </c>
      <c r="D289" s="37" t="s">
        <v>10294</v>
      </c>
      <c r="E289" s="9" t="s">
        <v>10293</v>
      </c>
      <c r="F289" s="15"/>
      <c r="G289" s="10"/>
      <c r="H289" s="10"/>
      <c r="I289" s="10"/>
      <c r="J289" s="10"/>
      <c r="K289" s="10"/>
      <c r="L289" s="15"/>
      <c r="M289" s="32"/>
      <c r="T289" s="64"/>
      <c r="U289" s="64"/>
      <c r="W289" s="2"/>
    </row>
    <row r="290" spans="1:23" ht="26" x14ac:dyDescent="0.35">
      <c r="A290" s="33">
        <v>289</v>
      </c>
      <c r="B290" s="18" t="s">
        <v>10291</v>
      </c>
      <c r="C290" s="35" t="s">
        <v>10292</v>
      </c>
      <c r="D290" s="35" t="s">
        <v>10292</v>
      </c>
      <c r="E290" s="18" t="s">
        <v>10291</v>
      </c>
      <c r="F290" s="20"/>
      <c r="G290" s="19"/>
      <c r="H290" s="19"/>
      <c r="I290" s="19"/>
      <c r="J290" s="19"/>
      <c r="K290" s="19"/>
      <c r="L290" s="20"/>
      <c r="M290" s="32"/>
      <c r="T290" s="64"/>
      <c r="U290" s="64"/>
      <c r="W290" s="2"/>
    </row>
    <row r="291" spans="1:23" ht="104" x14ac:dyDescent="0.35">
      <c r="A291" s="33">
        <v>290</v>
      </c>
      <c r="B291" s="21" t="s">
        <v>10290</v>
      </c>
      <c r="C291" s="29" t="s">
        <v>10289</v>
      </c>
      <c r="D291" s="29" t="s">
        <v>10289</v>
      </c>
      <c r="E291" s="21" t="s">
        <v>10288</v>
      </c>
      <c r="F291" s="16"/>
      <c r="G291" s="7"/>
      <c r="H291" s="7"/>
      <c r="I291" s="7"/>
      <c r="J291" s="7" t="s">
        <v>34</v>
      </c>
      <c r="K291" s="7"/>
      <c r="L291" s="16"/>
      <c r="M291" s="30" t="s">
        <v>34</v>
      </c>
      <c r="N291" s="29" t="s">
        <v>34</v>
      </c>
      <c r="T291" s="64"/>
      <c r="U291" s="64"/>
      <c r="V291" s="2" t="s">
        <v>10287</v>
      </c>
      <c r="W291" s="2">
        <v>5</v>
      </c>
    </row>
    <row r="292" spans="1:23" ht="65" x14ac:dyDescent="0.35">
      <c r="A292" s="33">
        <v>291</v>
      </c>
      <c r="B292" s="21" t="s">
        <v>10286</v>
      </c>
      <c r="C292" s="29" t="s">
        <v>10285</v>
      </c>
      <c r="D292" s="29" t="s">
        <v>10285</v>
      </c>
      <c r="E292" s="21" t="s">
        <v>10284</v>
      </c>
      <c r="F292" s="16"/>
      <c r="G292" s="7"/>
      <c r="H292" s="7"/>
      <c r="I292" s="7"/>
      <c r="J292" s="7" t="s">
        <v>34</v>
      </c>
      <c r="K292" s="7"/>
      <c r="L292" s="16"/>
      <c r="M292" s="30" t="s">
        <v>34</v>
      </c>
      <c r="N292" s="29" t="s">
        <v>34</v>
      </c>
      <c r="T292" s="64"/>
      <c r="U292" s="64"/>
      <c r="V292" s="2" t="s">
        <v>10283</v>
      </c>
      <c r="W292" s="2">
        <v>3</v>
      </c>
    </row>
    <row r="293" spans="1:23" ht="117" x14ac:dyDescent="0.35">
      <c r="A293" s="33">
        <v>292</v>
      </c>
      <c r="B293" s="21" t="s">
        <v>10282</v>
      </c>
      <c r="C293" s="29" t="s">
        <v>10281</v>
      </c>
      <c r="D293" s="29" t="s">
        <v>10281</v>
      </c>
      <c r="E293" s="21" t="s">
        <v>10280</v>
      </c>
      <c r="F293" s="16"/>
      <c r="G293" s="7"/>
      <c r="H293" s="7"/>
      <c r="I293" s="7"/>
      <c r="J293" s="7" t="s">
        <v>34</v>
      </c>
      <c r="K293" s="7"/>
      <c r="L293" s="16"/>
      <c r="M293" s="30" t="s">
        <v>34</v>
      </c>
      <c r="N293" s="29" t="s">
        <v>34</v>
      </c>
      <c r="O293" s="29" t="s">
        <v>34</v>
      </c>
      <c r="P293" s="29" t="s">
        <v>34</v>
      </c>
      <c r="Q293" s="29" t="s">
        <v>34</v>
      </c>
      <c r="T293" s="64"/>
      <c r="U293" s="64"/>
      <c r="V293" s="2" t="s">
        <v>10279</v>
      </c>
      <c r="W293" s="2">
        <v>5</v>
      </c>
    </row>
    <row r="294" spans="1:23" ht="117" x14ac:dyDescent="0.35">
      <c r="A294" s="33">
        <v>293</v>
      </c>
      <c r="B294" s="21" t="s">
        <v>10278</v>
      </c>
      <c r="C294" s="29" t="s">
        <v>10277</v>
      </c>
      <c r="D294" s="29" t="s">
        <v>10277</v>
      </c>
      <c r="E294" s="21" t="s">
        <v>10276</v>
      </c>
      <c r="F294" s="16"/>
      <c r="G294" s="7"/>
      <c r="H294" s="7"/>
      <c r="I294" s="7"/>
      <c r="J294" s="7" t="s">
        <v>34</v>
      </c>
      <c r="K294" s="7"/>
      <c r="L294" s="16"/>
      <c r="M294" s="30" t="s">
        <v>34</v>
      </c>
      <c r="N294" s="29" t="s">
        <v>34</v>
      </c>
      <c r="T294" s="64"/>
      <c r="U294" s="64"/>
      <c r="V294" s="2" t="s">
        <v>10275</v>
      </c>
      <c r="W294" s="2">
        <v>5</v>
      </c>
    </row>
    <row r="295" spans="1:23" ht="286" x14ac:dyDescent="0.35">
      <c r="A295" s="33">
        <v>294</v>
      </c>
      <c r="B295" s="21" t="s">
        <v>10274</v>
      </c>
      <c r="C295" s="29" t="s">
        <v>10273</v>
      </c>
      <c r="D295" s="29" t="s">
        <v>10273</v>
      </c>
      <c r="E295" s="21" t="s">
        <v>10272</v>
      </c>
      <c r="F295" s="16"/>
      <c r="G295" s="7"/>
      <c r="H295" s="7"/>
      <c r="I295" s="7"/>
      <c r="J295" s="7" t="s">
        <v>34</v>
      </c>
      <c r="K295" s="7"/>
      <c r="L295" s="16"/>
      <c r="M295" s="30" t="s">
        <v>34</v>
      </c>
      <c r="N295" s="29" t="s">
        <v>34</v>
      </c>
      <c r="T295" s="64"/>
      <c r="U295" s="64"/>
      <c r="V295" s="2" t="s">
        <v>10271</v>
      </c>
      <c r="W295" s="2">
        <v>5</v>
      </c>
    </row>
    <row r="296" spans="1:23" ht="117" x14ac:dyDescent="0.35">
      <c r="A296" s="33">
        <v>295</v>
      </c>
      <c r="B296" s="21" t="s">
        <v>10270</v>
      </c>
      <c r="C296" s="29" t="s">
        <v>10269</v>
      </c>
      <c r="D296" s="29" t="s">
        <v>10269</v>
      </c>
      <c r="E296" s="21" t="s">
        <v>10268</v>
      </c>
      <c r="F296" s="16"/>
      <c r="G296" s="7"/>
      <c r="H296" s="7"/>
      <c r="I296" s="7"/>
      <c r="J296" s="7" t="s">
        <v>34</v>
      </c>
      <c r="K296" s="7"/>
      <c r="L296" s="16"/>
      <c r="M296" s="30" t="s">
        <v>34</v>
      </c>
      <c r="N296" s="29" t="s">
        <v>34</v>
      </c>
      <c r="T296" s="64"/>
      <c r="U296" s="64"/>
      <c r="V296" s="2" t="s">
        <v>10267</v>
      </c>
      <c r="W296" s="2">
        <v>5</v>
      </c>
    </row>
    <row r="297" spans="1:23" ht="65" x14ac:dyDescent="0.35">
      <c r="A297" s="33">
        <v>296</v>
      </c>
      <c r="B297" s="21" t="s">
        <v>10266</v>
      </c>
      <c r="C297" s="29" t="s">
        <v>10265</v>
      </c>
      <c r="D297" s="29" t="s">
        <v>10265</v>
      </c>
      <c r="E297" s="21" t="s">
        <v>10264</v>
      </c>
      <c r="F297" s="16"/>
      <c r="G297" s="7"/>
      <c r="H297" s="7"/>
      <c r="I297" s="7"/>
      <c r="J297" s="7" t="s">
        <v>34</v>
      </c>
      <c r="K297" s="7"/>
      <c r="L297" s="16"/>
      <c r="M297" s="30" t="s">
        <v>34</v>
      </c>
      <c r="N297" s="29" t="s">
        <v>34</v>
      </c>
      <c r="T297" s="64"/>
      <c r="U297" s="64"/>
      <c r="V297" s="2" t="s">
        <v>10263</v>
      </c>
      <c r="W297" s="2">
        <v>3</v>
      </c>
    </row>
    <row r="298" spans="1:23" ht="130" x14ac:dyDescent="0.35">
      <c r="A298" s="33">
        <v>297</v>
      </c>
      <c r="B298" s="21" t="s">
        <v>10262</v>
      </c>
      <c r="C298" s="29" t="s">
        <v>10261</v>
      </c>
      <c r="D298" s="29" t="s">
        <v>10261</v>
      </c>
      <c r="E298" s="21" t="s">
        <v>10260</v>
      </c>
      <c r="F298" s="16"/>
      <c r="G298" s="7"/>
      <c r="H298" s="7"/>
      <c r="I298" s="7"/>
      <c r="J298" s="7" t="s">
        <v>34</v>
      </c>
      <c r="K298" s="7"/>
      <c r="L298" s="16"/>
      <c r="M298" s="30" t="s">
        <v>34</v>
      </c>
      <c r="N298" s="29" t="s">
        <v>34</v>
      </c>
      <c r="O298" s="29" t="s">
        <v>34</v>
      </c>
      <c r="P298" s="29" t="s">
        <v>34</v>
      </c>
      <c r="Q298" s="29" t="s">
        <v>34</v>
      </c>
      <c r="T298" s="64"/>
      <c r="U298" s="64"/>
      <c r="V298" s="2" t="s">
        <v>10259</v>
      </c>
      <c r="W298" s="2">
        <v>5</v>
      </c>
    </row>
    <row r="299" spans="1:23" ht="104" x14ac:dyDescent="0.35">
      <c r="A299" s="33">
        <v>298</v>
      </c>
      <c r="B299" s="21" t="s">
        <v>10258</v>
      </c>
      <c r="C299" s="29" t="s">
        <v>10257</v>
      </c>
      <c r="D299" s="29" t="s">
        <v>10257</v>
      </c>
      <c r="E299" s="21" t="s">
        <v>10256</v>
      </c>
      <c r="F299" s="16"/>
      <c r="G299" s="7"/>
      <c r="H299" s="7"/>
      <c r="I299" s="7"/>
      <c r="J299" s="7" t="s">
        <v>34</v>
      </c>
      <c r="K299" s="7"/>
      <c r="L299" s="16"/>
      <c r="M299" s="30" t="s">
        <v>34</v>
      </c>
      <c r="N299" s="29" t="s">
        <v>34</v>
      </c>
      <c r="O299" s="29" t="s">
        <v>34</v>
      </c>
      <c r="P299" s="29" t="s">
        <v>34</v>
      </c>
      <c r="Q299" s="29" t="s">
        <v>34</v>
      </c>
      <c r="T299" s="64"/>
      <c r="U299" s="64"/>
      <c r="V299" s="2" t="s">
        <v>10255</v>
      </c>
      <c r="W299" s="2">
        <v>5</v>
      </c>
    </row>
    <row r="300" spans="1:23" ht="189.75" customHeight="1" x14ac:dyDescent="0.35">
      <c r="A300" s="33">
        <v>299</v>
      </c>
      <c r="B300" s="21" t="s">
        <v>10254</v>
      </c>
      <c r="C300" s="29" t="s">
        <v>10253</v>
      </c>
      <c r="D300" s="29" t="s">
        <v>10253</v>
      </c>
      <c r="E300" s="21" t="s">
        <v>10252</v>
      </c>
      <c r="F300" s="16"/>
      <c r="G300" s="7"/>
      <c r="H300" s="7"/>
      <c r="I300" s="7"/>
      <c r="J300" s="7" t="s">
        <v>34</v>
      </c>
      <c r="K300" s="7"/>
      <c r="L300" s="16"/>
      <c r="M300" s="30" t="s">
        <v>34</v>
      </c>
      <c r="N300" s="29" t="s">
        <v>34</v>
      </c>
      <c r="O300" s="29" t="s">
        <v>34</v>
      </c>
      <c r="P300" s="29" t="s">
        <v>34</v>
      </c>
      <c r="Q300" s="29" t="s">
        <v>34</v>
      </c>
      <c r="T300" s="64"/>
      <c r="U300" s="64"/>
      <c r="V300" s="2" t="s">
        <v>10251</v>
      </c>
      <c r="W300" s="2">
        <v>3</v>
      </c>
    </row>
    <row r="301" spans="1:23" ht="65" x14ac:dyDescent="0.35">
      <c r="A301" s="33">
        <v>300</v>
      </c>
      <c r="B301" s="21" t="s">
        <v>10250</v>
      </c>
      <c r="C301" s="29" t="s">
        <v>10249</v>
      </c>
      <c r="D301" s="29" t="s">
        <v>10249</v>
      </c>
      <c r="E301" s="21" t="s">
        <v>10248</v>
      </c>
      <c r="F301" s="16"/>
      <c r="G301" s="7"/>
      <c r="H301" s="7"/>
      <c r="I301" s="7"/>
      <c r="J301" s="7" t="s">
        <v>34</v>
      </c>
      <c r="K301" s="7"/>
      <c r="L301" s="16"/>
      <c r="M301" s="30" t="s">
        <v>34</v>
      </c>
      <c r="N301" s="29" t="s">
        <v>34</v>
      </c>
      <c r="O301" s="29" t="s">
        <v>34</v>
      </c>
      <c r="P301" s="29" t="s">
        <v>34</v>
      </c>
      <c r="Q301" s="29" t="s">
        <v>34</v>
      </c>
      <c r="T301" s="64"/>
      <c r="U301" s="64"/>
      <c r="V301" s="2" t="s">
        <v>10227</v>
      </c>
      <c r="W301" s="2">
        <v>5</v>
      </c>
    </row>
    <row r="302" spans="1:23" ht="26" x14ac:dyDescent="0.35">
      <c r="A302" s="33">
        <v>301</v>
      </c>
      <c r="B302" s="18" t="s">
        <v>10246</v>
      </c>
      <c r="C302" s="35" t="s">
        <v>10247</v>
      </c>
      <c r="D302" s="35" t="s">
        <v>10247</v>
      </c>
      <c r="E302" s="18" t="s">
        <v>10246</v>
      </c>
      <c r="F302" s="20"/>
      <c r="G302" s="19"/>
      <c r="H302" s="19"/>
      <c r="I302" s="19"/>
      <c r="J302" s="19"/>
      <c r="K302" s="19"/>
      <c r="L302" s="20"/>
      <c r="M302" s="32"/>
      <c r="T302" s="64"/>
      <c r="U302" s="64"/>
      <c r="W302" s="2"/>
    </row>
    <row r="303" spans="1:23" ht="91" x14ac:dyDescent="0.35">
      <c r="A303" s="33">
        <v>302</v>
      </c>
      <c r="B303" s="21" t="s">
        <v>10245</v>
      </c>
      <c r="C303" s="29" t="s">
        <v>10244</v>
      </c>
      <c r="D303" s="29" t="s">
        <v>10244</v>
      </c>
      <c r="E303" s="21" t="s">
        <v>10243</v>
      </c>
      <c r="F303" s="16"/>
      <c r="G303" s="7"/>
      <c r="H303" s="7"/>
      <c r="I303" s="7"/>
      <c r="J303" s="7" t="s">
        <v>34</v>
      </c>
      <c r="K303" s="7"/>
      <c r="L303" s="16"/>
      <c r="M303" s="30" t="s">
        <v>34</v>
      </c>
      <c r="N303" s="29" t="s">
        <v>34</v>
      </c>
      <c r="O303" s="29" t="s">
        <v>34</v>
      </c>
      <c r="P303" s="29" t="s">
        <v>34</v>
      </c>
      <c r="Q303" s="29" t="s">
        <v>34</v>
      </c>
      <c r="T303" s="64"/>
      <c r="U303" s="64"/>
      <c r="V303" s="2" t="s">
        <v>10227</v>
      </c>
      <c r="W303" s="2">
        <v>3</v>
      </c>
    </row>
    <row r="304" spans="1:23" ht="104" x14ac:dyDescent="0.35">
      <c r="A304" s="33">
        <v>303</v>
      </c>
      <c r="B304" s="21" t="s">
        <v>10242</v>
      </c>
      <c r="C304" s="29" t="s">
        <v>10241</v>
      </c>
      <c r="D304" s="29" t="s">
        <v>10241</v>
      </c>
      <c r="E304" s="21" t="s">
        <v>10240</v>
      </c>
      <c r="F304" s="16"/>
      <c r="G304" s="7"/>
      <c r="H304" s="7"/>
      <c r="I304" s="7"/>
      <c r="J304" s="7" t="s">
        <v>34</v>
      </c>
      <c r="K304" s="7"/>
      <c r="L304" s="16"/>
      <c r="M304" s="30" t="s">
        <v>34</v>
      </c>
      <c r="N304" s="29" t="s">
        <v>34</v>
      </c>
      <c r="O304" s="29" t="s">
        <v>34</v>
      </c>
      <c r="P304" s="29" t="s">
        <v>34</v>
      </c>
      <c r="Q304" s="29" t="s">
        <v>34</v>
      </c>
      <c r="T304" s="64"/>
      <c r="U304" s="64"/>
      <c r="V304" s="2" t="s">
        <v>10239</v>
      </c>
      <c r="W304" s="2">
        <v>6</v>
      </c>
    </row>
    <row r="305" spans="1:23" ht="78" x14ac:dyDescent="0.35">
      <c r="A305" s="33">
        <v>304</v>
      </c>
      <c r="B305" s="21" t="s">
        <v>10238</v>
      </c>
      <c r="C305" s="29" t="s">
        <v>10237</v>
      </c>
      <c r="D305" s="29" t="s">
        <v>10237</v>
      </c>
      <c r="E305" s="21" t="s">
        <v>10236</v>
      </c>
      <c r="F305" s="16"/>
      <c r="G305" s="7"/>
      <c r="H305" s="7"/>
      <c r="I305" s="7"/>
      <c r="J305" s="7" t="s">
        <v>34</v>
      </c>
      <c r="K305" s="7"/>
      <c r="L305" s="16"/>
      <c r="M305" s="30" t="s">
        <v>34</v>
      </c>
      <c r="N305" s="29" t="s">
        <v>34</v>
      </c>
      <c r="O305" s="29" t="s">
        <v>34</v>
      </c>
      <c r="P305" s="29" t="s">
        <v>34</v>
      </c>
      <c r="Q305" s="29" t="s">
        <v>34</v>
      </c>
      <c r="T305" s="64"/>
      <c r="U305" s="64"/>
      <c r="V305" s="2" t="s">
        <v>10235</v>
      </c>
      <c r="W305" s="2">
        <v>3</v>
      </c>
    </row>
    <row r="306" spans="1:23" ht="78" x14ac:dyDescent="0.35">
      <c r="A306" s="33">
        <v>305</v>
      </c>
      <c r="B306" s="21" t="s">
        <v>10234</v>
      </c>
      <c r="C306" s="29" t="s">
        <v>10233</v>
      </c>
      <c r="D306" s="29" t="s">
        <v>10233</v>
      </c>
      <c r="E306" s="21" t="s">
        <v>10232</v>
      </c>
      <c r="F306" s="16"/>
      <c r="G306" s="7"/>
      <c r="H306" s="7"/>
      <c r="I306" s="7"/>
      <c r="J306" s="7" t="s">
        <v>34</v>
      </c>
      <c r="K306" s="7"/>
      <c r="L306" s="16"/>
      <c r="M306" s="30" t="s">
        <v>34</v>
      </c>
      <c r="N306" s="29" t="s">
        <v>34</v>
      </c>
      <c r="O306" s="29" t="s">
        <v>34</v>
      </c>
      <c r="P306" s="29" t="s">
        <v>34</v>
      </c>
      <c r="Q306" s="29" t="s">
        <v>34</v>
      </c>
      <c r="T306" s="64"/>
      <c r="U306" s="64"/>
      <c r="V306" s="2" t="s">
        <v>10231</v>
      </c>
      <c r="W306" s="2">
        <v>3</v>
      </c>
    </row>
    <row r="307" spans="1:23" ht="78" x14ac:dyDescent="0.35">
      <c r="A307" s="33">
        <v>306</v>
      </c>
      <c r="B307" s="21" t="s">
        <v>10230</v>
      </c>
      <c r="C307" s="29" t="s">
        <v>10229</v>
      </c>
      <c r="D307" s="29" t="s">
        <v>10229</v>
      </c>
      <c r="E307" s="21" t="s">
        <v>10228</v>
      </c>
      <c r="F307" s="16"/>
      <c r="G307" s="7"/>
      <c r="H307" s="7"/>
      <c r="I307" s="7"/>
      <c r="J307" s="7" t="s">
        <v>34</v>
      </c>
      <c r="K307" s="7"/>
      <c r="L307" s="16"/>
      <c r="M307" s="30" t="s">
        <v>34</v>
      </c>
      <c r="N307" s="29" t="s">
        <v>34</v>
      </c>
      <c r="O307" s="29" t="s">
        <v>34</v>
      </c>
      <c r="P307" s="29" t="s">
        <v>34</v>
      </c>
      <c r="Q307" s="29" t="s">
        <v>34</v>
      </c>
      <c r="T307" s="64"/>
      <c r="U307" s="64"/>
      <c r="V307" s="2" t="s">
        <v>10227</v>
      </c>
      <c r="W307" s="2">
        <v>3</v>
      </c>
    </row>
    <row r="308" spans="1:23" ht="52" x14ac:dyDescent="0.35">
      <c r="A308" s="33">
        <v>307</v>
      </c>
      <c r="B308" s="21" t="s">
        <v>10226</v>
      </c>
      <c r="C308" s="29" t="s">
        <v>10225</v>
      </c>
      <c r="D308" s="29" t="s">
        <v>10225</v>
      </c>
      <c r="E308" s="21" t="s">
        <v>10224</v>
      </c>
      <c r="F308" s="16"/>
      <c r="G308" s="7"/>
      <c r="H308" s="7"/>
      <c r="I308" s="7"/>
      <c r="J308" s="7" t="s">
        <v>34</v>
      </c>
      <c r="K308" s="7"/>
      <c r="L308" s="16"/>
      <c r="M308" s="30" t="s">
        <v>34</v>
      </c>
      <c r="N308" s="29" t="s">
        <v>34</v>
      </c>
      <c r="O308" s="29" t="s">
        <v>34</v>
      </c>
      <c r="P308" s="29" t="s">
        <v>34</v>
      </c>
      <c r="Q308" s="29" t="s">
        <v>34</v>
      </c>
      <c r="T308" s="64"/>
      <c r="U308" s="64"/>
      <c r="V308" s="2" t="s">
        <v>10220</v>
      </c>
      <c r="W308" s="2">
        <v>5</v>
      </c>
    </row>
    <row r="309" spans="1:23" ht="52" x14ac:dyDescent="0.35">
      <c r="A309" s="33">
        <v>308</v>
      </c>
      <c r="B309" s="21" t="s">
        <v>10223</v>
      </c>
      <c r="C309" s="29" t="s">
        <v>10222</v>
      </c>
      <c r="D309" s="29" t="s">
        <v>10222</v>
      </c>
      <c r="E309" s="21" t="s">
        <v>10221</v>
      </c>
      <c r="F309" s="16"/>
      <c r="G309" s="7"/>
      <c r="H309" s="7"/>
      <c r="I309" s="7"/>
      <c r="J309" s="7" t="s">
        <v>34</v>
      </c>
      <c r="K309" s="7"/>
      <c r="L309" s="16"/>
      <c r="M309" s="30" t="s">
        <v>34</v>
      </c>
      <c r="N309" s="29" t="s">
        <v>34</v>
      </c>
      <c r="O309" s="29" t="s">
        <v>34</v>
      </c>
      <c r="P309" s="29" t="s">
        <v>34</v>
      </c>
      <c r="Q309" s="29" t="s">
        <v>34</v>
      </c>
      <c r="T309" s="64"/>
      <c r="U309" s="64"/>
      <c r="V309" s="2" t="s">
        <v>10220</v>
      </c>
      <c r="W309" s="2">
        <v>5</v>
      </c>
    </row>
    <row r="310" spans="1:23" x14ac:dyDescent="0.35">
      <c r="A310" s="33">
        <v>309</v>
      </c>
      <c r="B310" s="9" t="s">
        <v>10218</v>
      </c>
      <c r="C310" s="37" t="s">
        <v>10219</v>
      </c>
      <c r="D310" s="37" t="s">
        <v>10219</v>
      </c>
      <c r="E310" s="9" t="s">
        <v>10218</v>
      </c>
      <c r="F310" s="15"/>
      <c r="G310" s="10"/>
      <c r="H310" s="10"/>
      <c r="I310" s="10"/>
      <c r="J310" s="10"/>
      <c r="K310" s="10"/>
      <c r="L310" s="15"/>
      <c r="M310" s="32"/>
      <c r="T310" s="64"/>
      <c r="U310" s="64"/>
      <c r="W310" s="2"/>
    </row>
    <row r="311" spans="1:23" x14ac:dyDescent="0.35">
      <c r="A311" s="33">
        <v>310</v>
      </c>
      <c r="B311" s="18" t="s">
        <v>10216</v>
      </c>
      <c r="C311" s="35" t="s">
        <v>10217</v>
      </c>
      <c r="D311" s="35" t="s">
        <v>10217</v>
      </c>
      <c r="E311" s="18" t="s">
        <v>10216</v>
      </c>
      <c r="F311" s="20"/>
      <c r="G311" s="19"/>
      <c r="H311" s="19"/>
      <c r="I311" s="19"/>
      <c r="J311" s="19"/>
      <c r="K311" s="19"/>
      <c r="L311" s="20"/>
      <c r="M311" s="32"/>
      <c r="T311" s="64"/>
      <c r="U311" s="64"/>
      <c r="W311" s="2"/>
    </row>
    <row r="312" spans="1:23" ht="104" x14ac:dyDescent="0.35">
      <c r="A312" s="33">
        <v>311</v>
      </c>
      <c r="B312" s="21" t="s">
        <v>10215</v>
      </c>
      <c r="C312" s="29" t="s">
        <v>10214</v>
      </c>
      <c r="D312" s="29" t="s">
        <v>10214</v>
      </c>
      <c r="E312" s="21" t="s">
        <v>10213</v>
      </c>
      <c r="F312" s="16"/>
      <c r="G312" s="7"/>
      <c r="H312" s="7"/>
      <c r="I312" s="7"/>
      <c r="J312" s="7" t="s">
        <v>34</v>
      </c>
      <c r="K312" s="7"/>
      <c r="L312" s="16"/>
      <c r="M312" s="30" t="s">
        <v>34</v>
      </c>
      <c r="N312" s="29" t="s">
        <v>34</v>
      </c>
      <c r="O312" s="29" t="s">
        <v>34</v>
      </c>
      <c r="P312" s="29" t="s">
        <v>34</v>
      </c>
      <c r="Q312" s="29" t="s">
        <v>34</v>
      </c>
      <c r="T312" s="64"/>
      <c r="U312" s="64"/>
      <c r="V312" s="2" t="s">
        <v>10212</v>
      </c>
      <c r="W312" s="2">
        <v>6</v>
      </c>
    </row>
    <row r="313" spans="1:23" ht="104" x14ac:dyDescent="0.35">
      <c r="A313" s="33">
        <v>312</v>
      </c>
      <c r="B313" s="21" t="s">
        <v>10211</v>
      </c>
      <c r="C313" s="29" t="s">
        <v>10210</v>
      </c>
      <c r="D313" s="29" t="s">
        <v>10210</v>
      </c>
      <c r="E313" s="21" t="s">
        <v>10209</v>
      </c>
      <c r="F313" s="16"/>
      <c r="G313" s="7"/>
      <c r="H313" s="7"/>
      <c r="I313" s="7"/>
      <c r="J313" s="7" t="s">
        <v>34</v>
      </c>
      <c r="K313" s="7"/>
      <c r="L313" s="16"/>
      <c r="M313" s="30" t="s">
        <v>34</v>
      </c>
      <c r="N313" s="29" t="s">
        <v>34</v>
      </c>
      <c r="O313" s="29" t="s">
        <v>34</v>
      </c>
      <c r="P313" s="29" t="s">
        <v>34</v>
      </c>
      <c r="Q313" s="29" t="s">
        <v>34</v>
      </c>
      <c r="T313" s="64"/>
      <c r="U313" s="64"/>
      <c r="V313" s="2" t="s">
        <v>10208</v>
      </c>
      <c r="W313" s="2">
        <v>6</v>
      </c>
    </row>
    <row r="314" spans="1:23" ht="52" x14ac:dyDescent="0.35">
      <c r="A314" s="33">
        <v>313</v>
      </c>
      <c r="B314" s="21" t="s">
        <v>10207</v>
      </c>
      <c r="C314" s="29" t="s">
        <v>10206</v>
      </c>
      <c r="D314" s="29" t="s">
        <v>10206</v>
      </c>
      <c r="E314" s="21" t="s">
        <v>10205</v>
      </c>
      <c r="F314" s="16"/>
      <c r="G314" s="7"/>
      <c r="H314" s="7"/>
      <c r="I314" s="7"/>
      <c r="J314" s="7" t="s">
        <v>34</v>
      </c>
      <c r="K314" s="7"/>
      <c r="L314" s="16"/>
      <c r="M314" s="30" t="s">
        <v>34</v>
      </c>
      <c r="N314" s="29" t="s">
        <v>34</v>
      </c>
      <c r="O314" s="29" t="s">
        <v>34</v>
      </c>
      <c r="P314" s="29" t="s">
        <v>34</v>
      </c>
      <c r="Q314" s="29" t="s">
        <v>34</v>
      </c>
      <c r="T314" s="64"/>
      <c r="U314" s="64"/>
      <c r="V314" s="2" t="s">
        <v>10204</v>
      </c>
      <c r="W314" s="2">
        <v>6</v>
      </c>
    </row>
    <row r="315" spans="1:23" ht="52" x14ac:dyDescent="0.35">
      <c r="A315" s="33">
        <v>314</v>
      </c>
      <c r="B315" s="21" t="s">
        <v>10203</v>
      </c>
      <c r="C315" s="29" t="s">
        <v>10202</v>
      </c>
      <c r="D315" s="29" t="s">
        <v>10202</v>
      </c>
      <c r="E315" s="21" t="s">
        <v>10201</v>
      </c>
      <c r="F315" s="16"/>
      <c r="G315" s="7"/>
      <c r="H315" s="7"/>
      <c r="I315" s="7"/>
      <c r="J315" s="7" t="s">
        <v>34</v>
      </c>
      <c r="K315" s="7"/>
      <c r="L315" s="16"/>
      <c r="M315" s="30" t="s">
        <v>34</v>
      </c>
      <c r="N315" s="29" t="s">
        <v>34</v>
      </c>
      <c r="O315" s="29" t="s">
        <v>34</v>
      </c>
      <c r="P315" s="29" t="s">
        <v>34</v>
      </c>
      <c r="Q315" s="29" t="s">
        <v>34</v>
      </c>
      <c r="T315" s="64"/>
      <c r="U315" s="64"/>
      <c r="V315" s="2" t="s">
        <v>10200</v>
      </c>
      <c r="W315" s="2">
        <v>3</v>
      </c>
    </row>
    <row r="316" spans="1:23" ht="156" x14ac:dyDescent="0.35">
      <c r="A316" s="33">
        <v>315</v>
      </c>
      <c r="B316" s="21" t="s">
        <v>10199</v>
      </c>
      <c r="C316" s="29" t="s">
        <v>10198</v>
      </c>
      <c r="D316" s="29" t="s">
        <v>10198</v>
      </c>
      <c r="E316" s="21" t="s">
        <v>10197</v>
      </c>
      <c r="F316" s="16"/>
      <c r="G316" s="7"/>
      <c r="H316" s="7"/>
      <c r="I316" s="7"/>
      <c r="J316" s="7" t="s">
        <v>34</v>
      </c>
      <c r="K316" s="7"/>
      <c r="L316" s="16"/>
      <c r="M316" s="30" t="s">
        <v>34</v>
      </c>
      <c r="N316" s="29" t="s">
        <v>34</v>
      </c>
      <c r="O316" s="29" t="s">
        <v>34</v>
      </c>
      <c r="P316" s="29" t="s">
        <v>34</v>
      </c>
      <c r="Q316" s="29" t="s">
        <v>34</v>
      </c>
      <c r="T316" s="64"/>
      <c r="U316" s="64"/>
      <c r="V316" s="2" t="s">
        <v>10196</v>
      </c>
      <c r="W316" s="2">
        <v>5</v>
      </c>
    </row>
    <row r="317" spans="1:23" ht="52" x14ac:dyDescent="0.35">
      <c r="A317" s="33">
        <v>316</v>
      </c>
      <c r="B317" s="21" t="s">
        <v>10195</v>
      </c>
      <c r="C317" s="29" t="s">
        <v>10194</v>
      </c>
      <c r="D317" s="29" t="s">
        <v>10194</v>
      </c>
      <c r="E317" s="21" t="s">
        <v>10193</v>
      </c>
      <c r="F317" s="16"/>
      <c r="G317" s="7"/>
      <c r="H317" s="7"/>
      <c r="I317" s="7"/>
      <c r="J317" s="7" t="s">
        <v>34</v>
      </c>
      <c r="K317" s="7"/>
      <c r="L317" s="16"/>
      <c r="M317" s="30" t="s">
        <v>34</v>
      </c>
      <c r="N317" s="29" t="s">
        <v>34</v>
      </c>
      <c r="O317" s="29" t="s">
        <v>34</v>
      </c>
      <c r="P317" s="29" t="s">
        <v>34</v>
      </c>
      <c r="Q317" s="29" t="s">
        <v>34</v>
      </c>
      <c r="T317" s="64"/>
      <c r="U317" s="64"/>
      <c r="V317" s="2" t="s">
        <v>10192</v>
      </c>
      <c r="W317" s="2">
        <v>3</v>
      </c>
    </row>
    <row r="318" spans="1:23" ht="65" x14ac:dyDescent="0.35">
      <c r="A318" s="33">
        <v>317</v>
      </c>
      <c r="B318" s="21" t="s">
        <v>10191</v>
      </c>
      <c r="C318" s="29" t="s">
        <v>10190</v>
      </c>
      <c r="D318" s="29" t="s">
        <v>10190</v>
      </c>
      <c r="E318" s="21" t="s">
        <v>10189</v>
      </c>
      <c r="F318" s="16"/>
      <c r="G318" s="7"/>
      <c r="H318" s="7"/>
      <c r="I318" s="7"/>
      <c r="J318" s="7" t="s">
        <v>34</v>
      </c>
      <c r="K318" s="7"/>
      <c r="L318" s="16"/>
      <c r="M318" s="30" t="s">
        <v>34</v>
      </c>
      <c r="N318" s="29" t="s">
        <v>34</v>
      </c>
      <c r="O318" s="29" t="s">
        <v>34</v>
      </c>
      <c r="P318" s="29" t="s">
        <v>34</v>
      </c>
      <c r="Q318" s="29" t="s">
        <v>34</v>
      </c>
      <c r="T318" s="64"/>
      <c r="U318" s="64"/>
      <c r="V318" s="2" t="s">
        <v>10188</v>
      </c>
      <c r="W318" s="2">
        <v>6</v>
      </c>
    </row>
    <row r="319" spans="1:23" x14ac:dyDescent="0.35">
      <c r="A319" s="33">
        <v>318</v>
      </c>
      <c r="B319" s="9" t="s">
        <v>10186</v>
      </c>
      <c r="C319" s="37" t="s">
        <v>10187</v>
      </c>
      <c r="D319" s="37" t="s">
        <v>10187</v>
      </c>
      <c r="E319" s="9" t="s">
        <v>10186</v>
      </c>
      <c r="F319" s="15"/>
      <c r="G319" s="10"/>
      <c r="H319" s="10"/>
      <c r="I319" s="10"/>
      <c r="J319" s="10"/>
      <c r="K319" s="10"/>
      <c r="L319" s="15"/>
      <c r="M319" s="32"/>
      <c r="T319" s="64"/>
      <c r="U319" s="64"/>
      <c r="W319" s="2"/>
    </row>
    <row r="320" spans="1:23" x14ac:dyDescent="0.35">
      <c r="A320" s="33">
        <v>319</v>
      </c>
      <c r="B320" s="18" t="s">
        <v>10184</v>
      </c>
      <c r="C320" s="35" t="s">
        <v>10185</v>
      </c>
      <c r="D320" s="35" t="s">
        <v>10185</v>
      </c>
      <c r="E320" s="18" t="s">
        <v>10184</v>
      </c>
      <c r="F320" s="20"/>
      <c r="G320" s="19"/>
      <c r="H320" s="19"/>
      <c r="I320" s="19"/>
      <c r="J320" s="19"/>
      <c r="K320" s="19"/>
      <c r="L320" s="20"/>
      <c r="M320" s="32"/>
      <c r="T320" s="64"/>
      <c r="U320" s="64"/>
      <c r="W320" s="2"/>
    </row>
    <row r="321" spans="1:23" ht="78" x14ac:dyDescent="0.35">
      <c r="A321" s="33">
        <v>320</v>
      </c>
      <c r="B321" s="21" t="s">
        <v>10183</v>
      </c>
      <c r="C321" s="29" t="s">
        <v>10182</v>
      </c>
      <c r="D321" s="29" t="s">
        <v>10182</v>
      </c>
      <c r="E321" s="21" t="s">
        <v>10181</v>
      </c>
      <c r="F321" s="16"/>
      <c r="G321" s="7"/>
      <c r="H321" s="7"/>
      <c r="I321" s="7"/>
      <c r="J321" s="7" t="s">
        <v>34</v>
      </c>
      <c r="K321" s="7"/>
      <c r="L321" s="16"/>
      <c r="M321" s="30" t="s">
        <v>34</v>
      </c>
      <c r="N321" s="29" t="s">
        <v>34</v>
      </c>
      <c r="O321" s="29" t="s">
        <v>34</v>
      </c>
      <c r="P321" s="29" t="s">
        <v>34</v>
      </c>
      <c r="Q321" s="29" t="s">
        <v>34</v>
      </c>
      <c r="T321" s="64"/>
      <c r="U321" s="64"/>
      <c r="V321" s="2" t="s">
        <v>10180</v>
      </c>
      <c r="W321" s="2">
        <v>3</v>
      </c>
    </row>
    <row r="322" spans="1:23" ht="130" x14ac:dyDescent="0.35">
      <c r="A322" s="33">
        <v>321</v>
      </c>
      <c r="B322" s="21" t="s">
        <v>10179</v>
      </c>
      <c r="C322" s="29" t="s">
        <v>10178</v>
      </c>
      <c r="D322" s="29" t="s">
        <v>10178</v>
      </c>
      <c r="E322" s="21" t="s">
        <v>10177</v>
      </c>
      <c r="F322" s="16"/>
      <c r="G322" s="7"/>
      <c r="H322" s="7"/>
      <c r="I322" s="7"/>
      <c r="J322" s="7" t="s">
        <v>34</v>
      </c>
      <c r="K322" s="7"/>
      <c r="L322" s="16"/>
      <c r="M322" s="30" t="s">
        <v>34</v>
      </c>
      <c r="N322" s="29" t="s">
        <v>34</v>
      </c>
      <c r="O322" s="29" t="s">
        <v>34</v>
      </c>
      <c r="P322" s="29" t="s">
        <v>34</v>
      </c>
      <c r="Q322" s="29" t="s">
        <v>34</v>
      </c>
      <c r="T322" s="64"/>
      <c r="U322" s="64"/>
      <c r="V322" s="2" t="s">
        <v>10176</v>
      </c>
      <c r="W322" s="2">
        <v>6</v>
      </c>
    </row>
    <row r="323" spans="1:23" ht="91" x14ac:dyDescent="0.35">
      <c r="A323" s="33">
        <v>322</v>
      </c>
      <c r="B323" s="21" t="s">
        <v>10175</v>
      </c>
      <c r="C323" s="29" t="s">
        <v>10174</v>
      </c>
      <c r="D323" s="29" t="s">
        <v>10174</v>
      </c>
      <c r="E323" s="21" t="s">
        <v>10173</v>
      </c>
      <c r="F323" s="16"/>
      <c r="G323" s="7"/>
      <c r="H323" s="7"/>
      <c r="I323" s="7"/>
      <c r="J323" s="7" t="s">
        <v>34</v>
      </c>
      <c r="K323" s="7"/>
      <c r="L323" s="16"/>
      <c r="M323" s="30" t="s">
        <v>34</v>
      </c>
      <c r="N323" s="29" t="s">
        <v>34</v>
      </c>
      <c r="O323" s="29" t="s">
        <v>34</v>
      </c>
      <c r="P323" s="29" t="s">
        <v>34</v>
      </c>
      <c r="Q323" s="29" t="s">
        <v>34</v>
      </c>
      <c r="T323" s="64"/>
      <c r="U323" s="64"/>
      <c r="V323" s="2" t="s">
        <v>10172</v>
      </c>
      <c r="W323" s="2">
        <v>3</v>
      </c>
    </row>
    <row r="324" spans="1:23" ht="26" x14ac:dyDescent="0.35">
      <c r="A324" s="33">
        <v>323</v>
      </c>
      <c r="B324" s="18" t="s">
        <v>10170</v>
      </c>
      <c r="C324" s="35" t="s">
        <v>10171</v>
      </c>
      <c r="D324" s="35" t="s">
        <v>10171</v>
      </c>
      <c r="E324" s="18" t="s">
        <v>10170</v>
      </c>
      <c r="F324" s="20"/>
      <c r="G324" s="19"/>
      <c r="H324" s="19"/>
      <c r="I324" s="19"/>
      <c r="J324" s="19"/>
      <c r="K324" s="19"/>
      <c r="L324" s="20"/>
      <c r="M324" s="32"/>
      <c r="T324" s="64"/>
      <c r="U324" s="64"/>
      <c r="W324" s="2"/>
    </row>
    <row r="325" spans="1:23" ht="130" x14ac:dyDescent="0.35">
      <c r="A325" s="33">
        <v>324</v>
      </c>
      <c r="B325" s="21" t="s">
        <v>10169</v>
      </c>
      <c r="C325" s="29" t="s">
        <v>10168</v>
      </c>
      <c r="D325" s="29" t="s">
        <v>10168</v>
      </c>
      <c r="E325" s="21" t="s">
        <v>10167</v>
      </c>
      <c r="F325" s="16"/>
      <c r="G325" s="7"/>
      <c r="H325" s="7"/>
      <c r="I325" s="7"/>
      <c r="J325" s="7" t="s">
        <v>34</v>
      </c>
      <c r="K325" s="7"/>
      <c r="L325" s="16"/>
      <c r="M325" s="30" t="s">
        <v>34</v>
      </c>
      <c r="N325" s="29" t="s">
        <v>34</v>
      </c>
      <c r="T325" s="64"/>
      <c r="U325" s="64"/>
      <c r="V325" s="2" t="s">
        <v>10166</v>
      </c>
      <c r="W325" s="2">
        <v>6</v>
      </c>
    </row>
    <row r="326" spans="1:23" ht="65" x14ac:dyDescent="0.35">
      <c r="A326" s="33">
        <v>325</v>
      </c>
      <c r="B326" s="21" t="s">
        <v>10165</v>
      </c>
      <c r="C326" s="29" t="s">
        <v>10164</v>
      </c>
      <c r="D326" s="29" t="s">
        <v>10164</v>
      </c>
      <c r="E326" s="21" t="s">
        <v>10163</v>
      </c>
      <c r="F326" s="16"/>
      <c r="G326" s="7"/>
      <c r="H326" s="7"/>
      <c r="I326" s="7"/>
      <c r="J326" s="7" t="s">
        <v>34</v>
      </c>
      <c r="K326" s="7"/>
      <c r="L326" s="16"/>
      <c r="M326" s="30" t="s">
        <v>34</v>
      </c>
      <c r="N326" s="29" t="s">
        <v>34</v>
      </c>
      <c r="O326" s="29" t="s">
        <v>34</v>
      </c>
      <c r="P326" s="29" t="s">
        <v>34</v>
      </c>
      <c r="Q326" s="29" t="s">
        <v>34</v>
      </c>
      <c r="T326" s="64"/>
      <c r="U326" s="64"/>
      <c r="V326" s="2" t="s">
        <v>10162</v>
      </c>
      <c r="W326" s="2">
        <v>6</v>
      </c>
    </row>
    <row r="327" spans="1:23" ht="65" x14ac:dyDescent="0.35">
      <c r="A327" s="33">
        <v>326</v>
      </c>
      <c r="B327" s="21" t="s">
        <v>10161</v>
      </c>
      <c r="C327" s="29" t="s">
        <v>10160</v>
      </c>
      <c r="D327" s="29" t="s">
        <v>10160</v>
      </c>
      <c r="E327" s="21" t="s">
        <v>10159</v>
      </c>
      <c r="F327" s="16"/>
      <c r="G327" s="7"/>
      <c r="H327" s="7"/>
      <c r="I327" s="7"/>
      <c r="J327" s="7" t="s">
        <v>34</v>
      </c>
      <c r="K327" s="7"/>
      <c r="L327" s="16"/>
      <c r="M327" s="30" t="s">
        <v>34</v>
      </c>
      <c r="N327" s="29" t="s">
        <v>34</v>
      </c>
      <c r="O327" s="29" t="s">
        <v>34</v>
      </c>
      <c r="P327" s="29" t="s">
        <v>34</v>
      </c>
      <c r="Q327" s="29" t="s">
        <v>34</v>
      </c>
      <c r="T327" s="64"/>
      <c r="U327" s="64"/>
      <c r="V327" s="2" t="s">
        <v>10158</v>
      </c>
      <c r="W327" s="2">
        <v>6</v>
      </c>
    </row>
    <row r="328" spans="1:23" x14ac:dyDescent="0.35">
      <c r="A328" s="33">
        <v>327</v>
      </c>
      <c r="B328" s="18" t="s">
        <v>10156</v>
      </c>
      <c r="C328" s="35" t="s">
        <v>10157</v>
      </c>
      <c r="D328" s="35" t="s">
        <v>10157</v>
      </c>
      <c r="E328" s="18" t="s">
        <v>10156</v>
      </c>
      <c r="F328" s="20"/>
      <c r="G328" s="19"/>
      <c r="H328" s="19"/>
      <c r="I328" s="19"/>
      <c r="J328" s="19"/>
      <c r="K328" s="19"/>
      <c r="L328" s="20"/>
      <c r="M328" s="32"/>
      <c r="T328" s="64"/>
      <c r="U328" s="64"/>
      <c r="W328" s="2"/>
    </row>
    <row r="329" spans="1:23" ht="91" x14ac:dyDescent="0.35">
      <c r="A329" s="33">
        <v>328</v>
      </c>
      <c r="B329" s="21" t="s">
        <v>10155</v>
      </c>
      <c r="C329" s="29" t="s">
        <v>10154</v>
      </c>
      <c r="D329" s="29" t="s">
        <v>10154</v>
      </c>
      <c r="E329" s="21" t="s">
        <v>10153</v>
      </c>
      <c r="F329" s="16"/>
      <c r="G329" s="7"/>
      <c r="H329" s="7"/>
      <c r="I329" s="7"/>
      <c r="J329" s="7" t="s">
        <v>34</v>
      </c>
      <c r="K329" s="7"/>
      <c r="L329" s="16"/>
      <c r="M329" s="30" t="s">
        <v>34</v>
      </c>
      <c r="N329" s="29" t="s">
        <v>34</v>
      </c>
      <c r="T329" s="64"/>
      <c r="U329" s="64"/>
      <c r="V329" s="2" t="s">
        <v>10152</v>
      </c>
      <c r="W329" s="2">
        <v>3</v>
      </c>
    </row>
    <row r="330" spans="1:23" ht="104" x14ac:dyDescent="0.35">
      <c r="A330" s="33">
        <v>329</v>
      </c>
      <c r="B330" s="21" t="s">
        <v>10151</v>
      </c>
      <c r="C330" s="29" t="s">
        <v>10150</v>
      </c>
      <c r="D330" s="29" t="s">
        <v>10150</v>
      </c>
      <c r="E330" s="21" t="s">
        <v>10149</v>
      </c>
      <c r="F330" s="16"/>
      <c r="G330" s="7"/>
      <c r="H330" s="7"/>
      <c r="I330" s="7"/>
      <c r="J330" s="7" t="s">
        <v>34</v>
      </c>
      <c r="K330" s="7"/>
      <c r="L330" s="16"/>
      <c r="M330" s="30" t="s">
        <v>34</v>
      </c>
      <c r="N330" s="29" t="s">
        <v>34</v>
      </c>
      <c r="T330" s="64"/>
      <c r="U330" s="64"/>
      <c r="V330" s="2" t="s">
        <v>10148</v>
      </c>
      <c r="W330" s="2">
        <v>3</v>
      </c>
    </row>
    <row r="331" spans="1:23" ht="104" x14ac:dyDescent="0.35">
      <c r="A331" s="33">
        <v>330</v>
      </c>
      <c r="B331" s="21" t="s">
        <v>10147</v>
      </c>
      <c r="C331" s="29" t="s">
        <v>10146</v>
      </c>
      <c r="D331" s="29" t="s">
        <v>10146</v>
      </c>
      <c r="E331" s="21" t="s">
        <v>10145</v>
      </c>
      <c r="F331" s="16"/>
      <c r="G331" s="7"/>
      <c r="H331" s="7"/>
      <c r="I331" s="7"/>
      <c r="J331" s="7" t="s">
        <v>34</v>
      </c>
      <c r="K331" s="7"/>
      <c r="L331" s="16"/>
      <c r="M331" s="30" t="s">
        <v>34</v>
      </c>
      <c r="N331" s="29" t="s">
        <v>34</v>
      </c>
      <c r="T331" s="64"/>
      <c r="U331" s="64"/>
      <c r="V331" s="2" t="s">
        <v>10144</v>
      </c>
      <c r="W331" s="2">
        <v>3</v>
      </c>
    </row>
    <row r="332" spans="1:23" ht="26" x14ac:dyDescent="0.35">
      <c r="A332" s="33">
        <v>331</v>
      </c>
      <c r="B332" s="18" t="s">
        <v>10142</v>
      </c>
      <c r="C332" s="35" t="s">
        <v>10143</v>
      </c>
      <c r="D332" s="35" t="s">
        <v>10143</v>
      </c>
      <c r="E332" s="18" t="s">
        <v>10142</v>
      </c>
      <c r="F332" s="20"/>
      <c r="G332" s="19"/>
      <c r="H332" s="19"/>
      <c r="I332" s="19"/>
      <c r="J332" s="19"/>
      <c r="K332" s="19"/>
      <c r="L332" s="20"/>
      <c r="M332" s="32"/>
      <c r="T332" s="64"/>
      <c r="U332" s="64"/>
      <c r="W332" s="2"/>
    </row>
    <row r="333" spans="1:23" ht="39" x14ac:dyDescent="0.35">
      <c r="A333" s="33">
        <v>332</v>
      </c>
      <c r="B333" s="21" t="s">
        <v>10141</v>
      </c>
      <c r="C333" s="29" t="s">
        <v>10140</v>
      </c>
      <c r="D333" s="29" t="s">
        <v>10140</v>
      </c>
      <c r="E333" s="21" t="s">
        <v>10139</v>
      </c>
      <c r="F333" s="16"/>
      <c r="G333" s="7"/>
      <c r="H333" s="7"/>
      <c r="I333" s="7" t="s">
        <v>34</v>
      </c>
      <c r="J333" s="7"/>
      <c r="K333" s="7"/>
      <c r="L333" s="16"/>
      <c r="M333" s="32"/>
      <c r="O333" s="29" t="s">
        <v>34</v>
      </c>
      <c r="P333" s="29" t="s">
        <v>34</v>
      </c>
      <c r="Q333" s="29" t="s">
        <v>34</v>
      </c>
      <c r="T333" s="64"/>
      <c r="U333" s="64"/>
      <c r="W333" s="2"/>
    </row>
    <row r="334" spans="1:23" x14ac:dyDescent="0.35">
      <c r="A334" s="33">
        <v>333</v>
      </c>
      <c r="B334" s="9" t="s">
        <v>10137</v>
      </c>
      <c r="C334" s="37" t="s">
        <v>10138</v>
      </c>
      <c r="D334" s="37" t="s">
        <v>10138</v>
      </c>
      <c r="E334" s="9" t="s">
        <v>10137</v>
      </c>
      <c r="F334" s="15"/>
      <c r="G334" s="10"/>
      <c r="H334" s="10"/>
      <c r="I334" s="10"/>
      <c r="J334" s="10"/>
      <c r="K334" s="10"/>
      <c r="L334" s="15"/>
      <c r="M334" s="32"/>
      <c r="T334" s="64"/>
      <c r="U334" s="64"/>
      <c r="W334" s="2"/>
    </row>
    <row r="335" spans="1:23" x14ac:dyDescent="0.35">
      <c r="A335" s="33">
        <v>334</v>
      </c>
      <c r="B335" s="18" t="s">
        <v>10135</v>
      </c>
      <c r="C335" s="35" t="s">
        <v>10136</v>
      </c>
      <c r="D335" s="35" t="s">
        <v>10136</v>
      </c>
      <c r="E335" s="18" t="s">
        <v>10135</v>
      </c>
      <c r="F335" s="20"/>
      <c r="G335" s="19"/>
      <c r="H335" s="19"/>
      <c r="I335" s="19"/>
      <c r="J335" s="19"/>
      <c r="K335" s="19"/>
      <c r="L335" s="20"/>
      <c r="M335" s="32"/>
      <c r="T335" s="64"/>
      <c r="U335" s="64"/>
      <c r="W335" s="2"/>
    </row>
    <row r="336" spans="1:23" ht="39" x14ac:dyDescent="0.35">
      <c r="A336" s="33">
        <v>335</v>
      </c>
      <c r="B336" s="21" t="s">
        <v>10133</v>
      </c>
      <c r="C336" s="29" t="s">
        <v>10134</v>
      </c>
      <c r="D336" s="29" t="s">
        <v>10134</v>
      </c>
      <c r="E336" s="21" t="s">
        <v>10133</v>
      </c>
      <c r="F336" s="16"/>
      <c r="G336" s="7"/>
      <c r="H336" s="7"/>
      <c r="I336" s="7" t="s">
        <v>34</v>
      </c>
      <c r="J336" s="7"/>
      <c r="K336" s="7"/>
      <c r="L336" s="16"/>
      <c r="M336" s="30" t="s">
        <v>34</v>
      </c>
      <c r="N336" s="29" t="s">
        <v>34</v>
      </c>
      <c r="O336" s="29" t="s">
        <v>34</v>
      </c>
      <c r="P336" s="29" t="s">
        <v>34</v>
      </c>
      <c r="Q336" s="29" t="s">
        <v>34</v>
      </c>
      <c r="T336" s="64"/>
      <c r="U336" s="64"/>
      <c r="W336" s="2"/>
    </row>
    <row r="337" spans="1:23" x14ac:dyDescent="0.35">
      <c r="A337" s="33">
        <v>336</v>
      </c>
      <c r="B337" s="18" t="s">
        <v>10131</v>
      </c>
      <c r="C337" s="35" t="s">
        <v>10132</v>
      </c>
      <c r="D337" s="35" t="s">
        <v>10132</v>
      </c>
      <c r="E337" s="18" t="s">
        <v>10131</v>
      </c>
      <c r="F337" s="20"/>
      <c r="G337" s="19"/>
      <c r="H337" s="19"/>
      <c r="I337" s="19"/>
      <c r="J337" s="19"/>
      <c r="K337" s="19"/>
      <c r="L337" s="20"/>
      <c r="M337" s="32"/>
      <c r="T337" s="64"/>
      <c r="U337" s="64"/>
      <c r="W337" s="2"/>
    </row>
    <row r="338" spans="1:23" ht="39" x14ac:dyDescent="0.35">
      <c r="A338" s="33">
        <v>337</v>
      </c>
      <c r="B338" s="21" t="s">
        <v>10129</v>
      </c>
      <c r="C338" s="29" t="s">
        <v>10130</v>
      </c>
      <c r="D338" s="29" t="s">
        <v>10130</v>
      </c>
      <c r="E338" s="21" t="s">
        <v>10129</v>
      </c>
      <c r="F338" s="16"/>
      <c r="G338" s="7"/>
      <c r="H338" s="7"/>
      <c r="I338" s="7" t="s">
        <v>34</v>
      </c>
      <c r="J338" s="7"/>
      <c r="K338" s="7"/>
      <c r="L338" s="16"/>
      <c r="M338" s="30" t="s">
        <v>34</v>
      </c>
      <c r="N338" s="29" t="s">
        <v>34</v>
      </c>
      <c r="O338" s="29" t="s">
        <v>34</v>
      </c>
      <c r="P338" s="29" t="s">
        <v>34</v>
      </c>
      <c r="Q338" s="29" t="s">
        <v>34</v>
      </c>
      <c r="T338" s="64"/>
      <c r="U338" s="64"/>
      <c r="W338" s="2"/>
    </row>
    <row r="339" spans="1:23" ht="26" x14ac:dyDescent="0.35">
      <c r="A339" s="33">
        <v>338</v>
      </c>
      <c r="B339" s="18" t="s">
        <v>10127</v>
      </c>
      <c r="C339" s="35" t="s">
        <v>10128</v>
      </c>
      <c r="D339" s="35" t="s">
        <v>10128</v>
      </c>
      <c r="E339" s="18" t="s">
        <v>10127</v>
      </c>
      <c r="F339" s="20"/>
      <c r="G339" s="19"/>
      <c r="H339" s="19"/>
      <c r="I339" s="19"/>
      <c r="J339" s="19"/>
      <c r="K339" s="19"/>
      <c r="L339" s="20"/>
      <c r="M339" s="32"/>
      <c r="T339" s="64"/>
      <c r="U339" s="64"/>
      <c r="W339" s="2"/>
    </row>
    <row r="340" spans="1:23" ht="39" x14ac:dyDescent="0.35">
      <c r="A340" s="33">
        <v>339</v>
      </c>
      <c r="B340" s="21" t="s">
        <v>10125</v>
      </c>
      <c r="C340" s="29" t="s">
        <v>10126</v>
      </c>
      <c r="D340" s="29" t="s">
        <v>10126</v>
      </c>
      <c r="E340" s="21" t="s">
        <v>10125</v>
      </c>
      <c r="F340" s="16"/>
      <c r="G340" s="7"/>
      <c r="H340" s="7"/>
      <c r="I340" s="7" t="s">
        <v>34</v>
      </c>
      <c r="J340" s="7"/>
      <c r="K340" s="7"/>
      <c r="L340" s="16"/>
      <c r="M340" s="30" t="s">
        <v>34</v>
      </c>
      <c r="N340" s="29" t="s">
        <v>34</v>
      </c>
      <c r="O340" s="29" t="s">
        <v>34</v>
      </c>
      <c r="P340" s="29" t="s">
        <v>34</v>
      </c>
      <c r="Q340" s="29" t="s">
        <v>34</v>
      </c>
      <c r="T340" s="64"/>
      <c r="U340" s="64"/>
      <c r="W340" s="2"/>
    </row>
    <row r="341" spans="1:23" ht="26" x14ac:dyDescent="0.35">
      <c r="A341" s="33">
        <v>340</v>
      </c>
      <c r="B341" s="21" t="s">
        <v>10123</v>
      </c>
      <c r="C341" s="29" t="s">
        <v>10124</v>
      </c>
      <c r="D341" s="29" t="s">
        <v>10124</v>
      </c>
      <c r="E341" s="21" t="s">
        <v>10123</v>
      </c>
      <c r="F341" s="16"/>
      <c r="G341" s="7"/>
      <c r="H341" s="7"/>
      <c r="I341" s="7" t="s">
        <v>34</v>
      </c>
      <c r="J341" s="7"/>
      <c r="K341" s="7"/>
      <c r="L341" s="16"/>
      <c r="M341" s="30" t="s">
        <v>34</v>
      </c>
      <c r="N341" s="29" t="s">
        <v>34</v>
      </c>
      <c r="O341" s="29" t="s">
        <v>34</v>
      </c>
      <c r="P341" s="29" t="s">
        <v>34</v>
      </c>
      <c r="Q341" s="29" t="s">
        <v>34</v>
      </c>
      <c r="T341" s="64"/>
      <c r="U341" s="64"/>
      <c r="W341" s="2"/>
    </row>
    <row r="342" spans="1:23" ht="52" x14ac:dyDescent="0.35">
      <c r="A342" s="33">
        <v>341</v>
      </c>
      <c r="B342" s="21" t="s">
        <v>10121</v>
      </c>
      <c r="C342" s="29" t="s">
        <v>10122</v>
      </c>
      <c r="D342" s="29" t="s">
        <v>10122</v>
      </c>
      <c r="E342" s="21" t="s">
        <v>10121</v>
      </c>
      <c r="F342" s="16"/>
      <c r="G342" s="7"/>
      <c r="H342" s="7"/>
      <c r="I342" s="7" t="s">
        <v>34</v>
      </c>
      <c r="J342" s="7"/>
      <c r="K342" s="7"/>
      <c r="L342" s="16"/>
      <c r="M342" s="30" t="s">
        <v>34</v>
      </c>
      <c r="N342" s="29" t="s">
        <v>34</v>
      </c>
      <c r="O342" s="29" t="s">
        <v>34</v>
      </c>
      <c r="P342" s="29" t="s">
        <v>34</v>
      </c>
      <c r="Q342" s="29" t="s">
        <v>34</v>
      </c>
      <c r="T342" s="64"/>
      <c r="U342" s="64"/>
      <c r="W342" s="2"/>
    </row>
    <row r="343" spans="1:23" ht="26" x14ac:dyDescent="0.35">
      <c r="A343" s="33">
        <v>342</v>
      </c>
      <c r="B343" s="18" t="s">
        <v>10119</v>
      </c>
      <c r="C343" s="35" t="s">
        <v>10120</v>
      </c>
      <c r="D343" s="35" t="s">
        <v>10120</v>
      </c>
      <c r="E343" s="18" t="s">
        <v>10119</v>
      </c>
      <c r="F343" s="20"/>
      <c r="G343" s="19"/>
      <c r="H343" s="19"/>
      <c r="I343" s="19"/>
      <c r="J343" s="19"/>
      <c r="K343" s="19"/>
      <c r="L343" s="20"/>
      <c r="M343" s="32"/>
      <c r="T343" s="64"/>
      <c r="U343" s="64"/>
      <c r="W343" s="2"/>
    </row>
    <row r="344" spans="1:23" ht="52" x14ac:dyDescent="0.35">
      <c r="A344" s="33">
        <v>343</v>
      </c>
      <c r="B344" s="21" t="s">
        <v>10117</v>
      </c>
      <c r="C344" s="29" t="s">
        <v>10118</v>
      </c>
      <c r="D344" s="29" t="s">
        <v>10118</v>
      </c>
      <c r="E344" s="21" t="s">
        <v>10117</v>
      </c>
      <c r="F344" s="16"/>
      <c r="G344" s="7"/>
      <c r="H344" s="7"/>
      <c r="I344" s="7" t="s">
        <v>34</v>
      </c>
      <c r="J344" s="7"/>
      <c r="K344" s="7"/>
      <c r="L344" s="16"/>
      <c r="M344" s="30" t="s">
        <v>34</v>
      </c>
      <c r="N344" s="29" t="s">
        <v>34</v>
      </c>
      <c r="O344" s="29" t="s">
        <v>34</v>
      </c>
      <c r="P344" s="29" t="s">
        <v>34</v>
      </c>
      <c r="Q344" s="29" t="s">
        <v>34</v>
      </c>
      <c r="T344" s="64"/>
      <c r="U344" s="64"/>
      <c r="W344" s="2"/>
    </row>
    <row r="345" spans="1:23" x14ac:dyDescent="0.35">
      <c r="A345" s="33">
        <v>344</v>
      </c>
      <c r="B345" s="18" t="s">
        <v>10115</v>
      </c>
      <c r="C345" s="35" t="s">
        <v>10116</v>
      </c>
      <c r="D345" s="35" t="s">
        <v>10116</v>
      </c>
      <c r="E345" s="18" t="s">
        <v>10115</v>
      </c>
      <c r="F345" s="20"/>
      <c r="G345" s="19"/>
      <c r="H345" s="19"/>
      <c r="I345" s="19"/>
      <c r="J345" s="19"/>
      <c r="K345" s="19"/>
      <c r="L345" s="20"/>
      <c r="M345" s="32"/>
      <c r="T345" s="64"/>
      <c r="U345" s="64"/>
      <c r="W345" s="2"/>
    </row>
    <row r="346" spans="1:23" ht="39" x14ac:dyDescent="0.35">
      <c r="A346" s="33">
        <v>345</v>
      </c>
      <c r="B346" s="21" t="s">
        <v>10113</v>
      </c>
      <c r="C346" s="29" t="s">
        <v>10114</v>
      </c>
      <c r="D346" s="29" t="s">
        <v>10114</v>
      </c>
      <c r="E346" s="21" t="s">
        <v>10113</v>
      </c>
      <c r="F346" s="16"/>
      <c r="G346" s="7"/>
      <c r="H346" s="7"/>
      <c r="I346" s="7" t="s">
        <v>34</v>
      </c>
      <c r="J346" s="7"/>
      <c r="K346" s="7"/>
      <c r="L346" s="16"/>
      <c r="M346" s="30" t="s">
        <v>34</v>
      </c>
      <c r="N346" s="29" t="s">
        <v>34</v>
      </c>
      <c r="T346" s="64"/>
      <c r="U346" s="64"/>
      <c r="W346" s="2"/>
    </row>
    <row r="347" spans="1:23" ht="39" x14ac:dyDescent="0.35">
      <c r="A347" s="33">
        <v>346</v>
      </c>
      <c r="B347" s="21" t="s">
        <v>10111</v>
      </c>
      <c r="C347" s="29" t="s">
        <v>10112</v>
      </c>
      <c r="D347" s="29" t="s">
        <v>10112</v>
      </c>
      <c r="E347" s="21" t="s">
        <v>10111</v>
      </c>
      <c r="F347" s="16"/>
      <c r="G347" s="7"/>
      <c r="H347" s="7"/>
      <c r="I347" s="7" t="s">
        <v>34</v>
      </c>
      <c r="J347" s="7"/>
      <c r="K347" s="7"/>
      <c r="L347" s="16"/>
      <c r="M347" s="30" t="s">
        <v>34</v>
      </c>
      <c r="N347" s="29" t="s">
        <v>34</v>
      </c>
      <c r="T347" s="64"/>
      <c r="U347" s="64"/>
      <c r="W347" s="2"/>
    </row>
    <row r="348" spans="1:23" x14ac:dyDescent="0.35">
      <c r="A348" s="33">
        <v>347</v>
      </c>
      <c r="B348" s="9" t="s">
        <v>10109</v>
      </c>
      <c r="C348" s="37" t="s">
        <v>10110</v>
      </c>
      <c r="D348" s="37" t="s">
        <v>10110</v>
      </c>
      <c r="E348" s="9" t="s">
        <v>10109</v>
      </c>
      <c r="F348" s="15"/>
      <c r="G348" s="10"/>
      <c r="H348" s="10"/>
      <c r="I348" s="10"/>
      <c r="J348" s="10"/>
      <c r="K348" s="10"/>
      <c r="L348" s="15"/>
      <c r="M348" s="32"/>
      <c r="T348" s="64"/>
      <c r="U348" s="64"/>
      <c r="W348" s="2"/>
    </row>
    <row r="349" spans="1:23" x14ac:dyDescent="0.35">
      <c r="A349" s="33">
        <v>348</v>
      </c>
      <c r="B349" s="18" t="s">
        <v>10107</v>
      </c>
      <c r="C349" s="35" t="s">
        <v>10108</v>
      </c>
      <c r="D349" s="35" t="s">
        <v>10108</v>
      </c>
      <c r="E349" s="18" t="s">
        <v>10107</v>
      </c>
      <c r="F349" s="20"/>
      <c r="G349" s="19"/>
      <c r="H349" s="19"/>
      <c r="I349" s="19"/>
      <c r="J349" s="19"/>
      <c r="K349" s="19"/>
      <c r="L349" s="20"/>
      <c r="M349" s="32"/>
      <c r="T349" s="64"/>
      <c r="U349" s="64"/>
      <c r="W349" s="2"/>
    </row>
    <row r="350" spans="1:23" ht="39" x14ac:dyDescent="0.35">
      <c r="A350" s="33">
        <v>349</v>
      </c>
      <c r="B350" s="21" t="s">
        <v>10105</v>
      </c>
      <c r="C350" s="29" t="s">
        <v>10106</v>
      </c>
      <c r="D350" s="29" t="s">
        <v>10106</v>
      </c>
      <c r="E350" s="21" t="s">
        <v>10105</v>
      </c>
      <c r="F350" s="16"/>
      <c r="G350" s="7"/>
      <c r="H350" s="7"/>
      <c r="I350" s="7" t="s">
        <v>34</v>
      </c>
      <c r="J350" s="7"/>
      <c r="K350" s="7"/>
      <c r="L350" s="16"/>
      <c r="M350" s="30" t="s">
        <v>34</v>
      </c>
      <c r="N350" s="29" t="s">
        <v>34</v>
      </c>
      <c r="T350" s="64"/>
      <c r="U350" s="64"/>
      <c r="W350" s="2"/>
    </row>
    <row r="351" spans="1:23" ht="26" x14ac:dyDescent="0.35">
      <c r="A351" s="33">
        <v>350</v>
      </c>
      <c r="B351" s="21" t="s">
        <v>10103</v>
      </c>
      <c r="C351" s="29" t="s">
        <v>10104</v>
      </c>
      <c r="D351" s="29" t="s">
        <v>10104</v>
      </c>
      <c r="E351" s="21" t="s">
        <v>10103</v>
      </c>
      <c r="F351" s="16"/>
      <c r="G351" s="7"/>
      <c r="H351" s="7"/>
      <c r="I351" s="7" t="s">
        <v>34</v>
      </c>
      <c r="J351" s="7"/>
      <c r="K351" s="7"/>
      <c r="L351" s="16"/>
      <c r="M351" s="30" t="s">
        <v>34</v>
      </c>
      <c r="N351" s="29" t="s">
        <v>34</v>
      </c>
      <c r="T351" s="64"/>
      <c r="U351" s="64"/>
      <c r="W351" s="2"/>
    </row>
    <row r="352" spans="1:23" x14ac:dyDescent="0.35">
      <c r="A352" s="33">
        <v>351</v>
      </c>
      <c r="B352" s="18" t="s">
        <v>10101</v>
      </c>
      <c r="C352" s="35" t="s">
        <v>10102</v>
      </c>
      <c r="D352" s="35" t="s">
        <v>10102</v>
      </c>
      <c r="E352" s="18" t="s">
        <v>10101</v>
      </c>
      <c r="F352" s="20"/>
      <c r="G352" s="19"/>
      <c r="H352" s="19"/>
      <c r="I352" s="19"/>
      <c r="J352" s="19"/>
      <c r="K352" s="19"/>
      <c r="L352" s="20"/>
      <c r="M352" s="32"/>
      <c r="T352" s="64"/>
      <c r="U352" s="64"/>
      <c r="W352" s="2"/>
    </row>
    <row r="353" spans="1:23" ht="26" x14ac:dyDescent="0.35">
      <c r="A353" s="33">
        <v>352</v>
      </c>
      <c r="B353" s="21" t="s">
        <v>10099</v>
      </c>
      <c r="C353" s="29" t="s">
        <v>10100</v>
      </c>
      <c r="D353" s="29" t="s">
        <v>10100</v>
      </c>
      <c r="E353" s="21" t="s">
        <v>10099</v>
      </c>
      <c r="F353" s="16"/>
      <c r="G353" s="7"/>
      <c r="H353" s="7"/>
      <c r="I353" s="7" t="s">
        <v>34</v>
      </c>
      <c r="J353" s="7"/>
      <c r="K353" s="7"/>
      <c r="L353" s="16"/>
      <c r="M353" s="30" t="s">
        <v>34</v>
      </c>
      <c r="N353" s="29" t="s">
        <v>34</v>
      </c>
      <c r="T353" s="64"/>
      <c r="U353" s="64"/>
      <c r="W353" s="2"/>
    </row>
    <row r="354" spans="1:23" x14ac:dyDescent="0.35">
      <c r="A354" s="33">
        <v>353</v>
      </c>
      <c r="B354" s="18" t="s">
        <v>10097</v>
      </c>
      <c r="C354" s="35" t="s">
        <v>10098</v>
      </c>
      <c r="D354" s="35" t="s">
        <v>10098</v>
      </c>
      <c r="E354" s="18" t="s">
        <v>10097</v>
      </c>
      <c r="F354" s="20"/>
      <c r="G354" s="19"/>
      <c r="H354" s="19"/>
      <c r="I354" s="19"/>
      <c r="J354" s="19"/>
      <c r="K354" s="19"/>
      <c r="L354" s="20"/>
      <c r="M354" s="32"/>
      <c r="T354" s="64"/>
      <c r="U354" s="64"/>
      <c r="W354" s="2"/>
    </row>
    <row r="355" spans="1:23" ht="26" x14ac:dyDescent="0.35">
      <c r="A355" s="33">
        <v>354</v>
      </c>
      <c r="B355" s="21" t="s">
        <v>10095</v>
      </c>
      <c r="C355" s="29" t="s">
        <v>10096</v>
      </c>
      <c r="D355" s="29" t="s">
        <v>10096</v>
      </c>
      <c r="E355" s="21" t="s">
        <v>10095</v>
      </c>
      <c r="F355" s="16"/>
      <c r="G355" s="7"/>
      <c r="H355" s="7"/>
      <c r="I355" s="7" t="s">
        <v>34</v>
      </c>
      <c r="J355" s="7"/>
      <c r="K355" s="7"/>
      <c r="L355" s="16"/>
      <c r="M355" s="30" t="s">
        <v>34</v>
      </c>
      <c r="N355" s="29" t="s">
        <v>34</v>
      </c>
      <c r="T355" s="64"/>
      <c r="U355" s="64"/>
      <c r="W355" s="2"/>
    </row>
    <row r="356" spans="1:23" ht="39" x14ac:dyDescent="0.35">
      <c r="A356" s="33">
        <v>355</v>
      </c>
      <c r="B356" s="21" t="s">
        <v>10093</v>
      </c>
      <c r="C356" s="29" t="s">
        <v>10094</v>
      </c>
      <c r="D356" s="29" t="s">
        <v>10094</v>
      </c>
      <c r="E356" s="21" t="s">
        <v>10093</v>
      </c>
      <c r="F356" s="16"/>
      <c r="G356" s="7"/>
      <c r="H356" s="7"/>
      <c r="I356" s="7" t="s">
        <v>34</v>
      </c>
      <c r="J356" s="7"/>
      <c r="K356" s="7"/>
      <c r="L356" s="16"/>
      <c r="M356" s="30" t="s">
        <v>34</v>
      </c>
      <c r="N356" s="29" t="s">
        <v>34</v>
      </c>
      <c r="T356" s="64"/>
      <c r="U356" s="64"/>
      <c r="W356" s="2"/>
    </row>
    <row r="357" spans="1:23" x14ac:dyDescent="0.35">
      <c r="A357" s="33">
        <v>356</v>
      </c>
      <c r="B357" s="9" t="s">
        <v>10091</v>
      </c>
      <c r="C357" s="37" t="s">
        <v>10092</v>
      </c>
      <c r="D357" s="37" t="s">
        <v>10092</v>
      </c>
      <c r="E357" s="9" t="s">
        <v>10091</v>
      </c>
      <c r="F357" s="15"/>
      <c r="G357" s="10"/>
      <c r="H357" s="10"/>
      <c r="I357" s="10"/>
      <c r="J357" s="10"/>
      <c r="K357" s="10"/>
      <c r="L357" s="15"/>
      <c r="M357" s="32"/>
      <c r="T357" s="64"/>
      <c r="U357" s="64"/>
      <c r="V357" s="2" t="s">
        <v>10072</v>
      </c>
      <c r="W357" s="2">
        <v>6</v>
      </c>
    </row>
    <row r="358" spans="1:23" ht="26" x14ac:dyDescent="0.35">
      <c r="A358" s="33">
        <v>357</v>
      </c>
      <c r="B358" s="18" t="s">
        <v>10089</v>
      </c>
      <c r="C358" s="35" t="s">
        <v>10090</v>
      </c>
      <c r="D358" s="35" t="s">
        <v>10090</v>
      </c>
      <c r="E358" s="18" t="s">
        <v>10089</v>
      </c>
      <c r="F358" s="20"/>
      <c r="G358" s="19"/>
      <c r="H358" s="19"/>
      <c r="I358" s="19"/>
      <c r="J358" s="19"/>
      <c r="K358" s="19"/>
      <c r="L358" s="20"/>
      <c r="M358" s="32"/>
      <c r="T358" s="64"/>
      <c r="U358" s="64"/>
      <c r="V358" s="2" t="s">
        <v>10072</v>
      </c>
      <c r="W358" s="2"/>
    </row>
    <row r="359" spans="1:23" ht="26" x14ac:dyDescent="0.35">
      <c r="A359" s="33">
        <v>358</v>
      </c>
      <c r="B359" s="21" t="s">
        <v>10088</v>
      </c>
      <c r="C359" s="29" t="s">
        <v>10087</v>
      </c>
      <c r="D359" s="29" t="s">
        <v>10087</v>
      </c>
      <c r="E359" s="21" t="s">
        <v>10086</v>
      </c>
      <c r="F359" s="16"/>
      <c r="G359" s="7"/>
      <c r="H359" s="7"/>
      <c r="I359" s="7"/>
      <c r="J359" s="7" t="s">
        <v>34</v>
      </c>
      <c r="K359" s="7"/>
      <c r="L359" s="16"/>
      <c r="M359" s="30" t="s">
        <v>34</v>
      </c>
      <c r="N359" s="29" t="s">
        <v>34</v>
      </c>
      <c r="O359" s="29" t="s">
        <v>34</v>
      </c>
      <c r="P359" s="29" t="s">
        <v>34</v>
      </c>
      <c r="Q359" s="29" t="s">
        <v>34</v>
      </c>
      <c r="T359" s="64"/>
      <c r="U359" s="64"/>
      <c r="W359" s="2"/>
    </row>
    <row r="360" spans="1:23" ht="26" x14ac:dyDescent="0.35">
      <c r="A360" s="33">
        <v>359</v>
      </c>
      <c r="B360" s="18" t="s">
        <v>10084</v>
      </c>
      <c r="C360" s="35" t="s">
        <v>10085</v>
      </c>
      <c r="D360" s="35" t="s">
        <v>10085</v>
      </c>
      <c r="E360" s="18" t="s">
        <v>10084</v>
      </c>
      <c r="F360" s="20"/>
      <c r="G360" s="19"/>
      <c r="H360" s="19"/>
      <c r="I360" s="19"/>
      <c r="J360" s="19"/>
      <c r="K360" s="19"/>
      <c r="L360" s="20"/>
      <c r="M360" s="32"/>
      <c r="T360" s="64"/>
      <c r="U360" s="64"/>
      <c r="W360" s="2"/>
    </row>
    <row r="361" spans="1:23" ht="52" x14ac:dyDescent="0.35">
      <c r="A361" s="33">
        <v>360</v>
      </c>
      <c r="B361" s="21" t="s">
        <v>10083</v>
      </c>
      <c r="C361" s="29" t="s">
        <v>10082</v>
      </c>
      <c r="D361" s="29" t="s">
        <v>10082</v>
      </c>
      <c r="E361" s="21" t="s">
        <v>10081</v>
      </c>
      <c r="F361" s="16"/>
      <c r="G361" s="7"/>
      <c r="H361" s="7"/>
      <c r="I361" s="7"/>
      <c r="J361" s="7" t="s">
        <v>34</v>
      </c>
      <c r="K361" s="7"/>
      <c r="L361" s="16"/>
      <c r="M361" s="30" t="s">
        <v>34</v>
      </c>
      <c r="N361" s="29" t="s">
        <v>34</v>
      </c>
      <c r="O361" s="29" t="s">
        <v>34</v>
      </c>
      <c r="P361" s="29" t="s">
        <v>34</v>
      </c>
      <c r="Q361" s="29" t="s">
        <v>34</v>
      </c>
      <c r="T361" s="64"/>
      <c r="U361" s="64"/>
      <c r="V361" s="2" t="s">
        <v>10073</v>
      </c>
      <c r="W361" s="2">
        <v>6</v>
      </c>
    </row>
    <row r="362" spans="1:23" ht="39" x14ac:dyDescent="0.35">
      <c r="A362" s="33">
        <v>361</v>
      </c>
      <c r="B362" s="21" t="s">
        <v>10080</v>
      </c>
      <c r="C362" s="29" t="s">
        <v>10079</v>
      </c>
      <c r="D362" s="29" t="s">
        <v>10079</v>
      </c>
      <c r="E362" s="21" t="s">
        <v>10078</v>
      </c>
      <c r="F362" s="16"/>
      <c r="G362" s="7"/>
      <c r="H362" s="7"/>
      <c r="I362" s="7"/>
      <c r="J362" s="7" t="s">
        <v>34</v>
      </c>
      <c r="K362" s="7"/>
      <c r="L362" s="16"/>
      <c r="M362" s="30" t="s">
        <v>34</v>
      </c>
      <c r="N362" s="29" t="s">
        <v>34</v>
      </c>
      <c r="O362" s="29" t="s">
        <v>34</v>
      </c>
      <c r="P362" s="29" t="s">
        <v>34</v>
      </c>
      <c r="Q362" s="29" t="s">
        <v>34</v>
      </c>
      <c r="T362" s="64"/>
      <c r="U362" s="64"/>
      <c r="V362" s="2" t="s">
        <v>10077</v>
      </c>
      <c r="W362" s="2">
        <v>6</v>
      </c>
    </row>
    <row r="363" spans="1:23" ht="39" x14ac:dyDescent="0.35">
      <c r="A363" s="33">
        <v>362</v>
      </c>
      <c r="B363" s="21" t="s">
        <v>10076</v>
      </c>
      <c r="C363" s="29" t="s">
        <v>10075</v>
      </c>
      <c r="D363" s="29" t="s">
        <v>10075</v>
      </c>
      <c r="E363" s="21" t="s">
        <v>10074</v>
      </c>
      <c r="F363" s="16"/>
      <c r="G363" s="7"/>
      <c r="H363" s="7"/>
      <c r="I363" s="7"/>
      <c r="J363" s="7" t="s">
        <v>34</v>
      </c>
      <c r="K363" s="7"/>
      <c r="L363" s="16"/>
      <c r="M363" s="30" t="s">
        <v>34</v>
      </c>
      <c r="N363" s="29" t="s">
        <v>34</v>
      </c>
      <c r="O363" s="29" t="s">
        <v>34</v>
      </c>
      <c r="P363" s="29" t="s">
        <v>34</v>
      </c>
      <c r="Q363" s="29" t="s">
        <v>34</v>
      </c>
      <c r="T363" s="64"/>
      <c r="U363" s="64"/>
      <c r="V363" s="2" t="s">
        <v>10073</v>
      </c>
      <c r="W363" s="2">
        <v>6</v>
      </c>
    </row>
    <row r="364" spans="1:23" ht="26" x14ac:dyDescent="0.35">
      <c r="A364" s="33">
        <v>363</v>
      </c>
      <c r="B364" s="21" t="s">
        <v>10071</v>
      </c>
      <c r="C364" s="29" t="s">
        <v>10070</v>
      </c>
      <c r="D364" s="29" t="s">
        <v>10070</v>
      </c>
      <c r="E364" s="21" t="s">
        <v>10069</v>
      </c>
      <c r="F364" s="16"/>
      <c r="G364" s="7"/>
      <c r="H364" s="7"/>
      <c r="I364" s="7"/>
      <c r="J364" s="7" t="s">
        <v>34</v>
      </c>
      <c r="K364" s="7"/>
      <c r="L364" s="16"/>
      <c r="M364" s="30" t="s">
        <v>34</v>
      </c>
      <c r="N364" s="29" t="s">
        <v>34</v>
      </c>
      <c r="O364" s="29" t="s">
        <v>34</v>
      </c>
      <c r="P364" s="29" t="s">
        <v>34</v>
      </c>
      <c r="Q364" s="29" t="s">
        <v>34</v>
      </c>
      <c r="T364" s="64"/>
      <c r="U364" s="64"/>
      <c r="V364" s="2" t="s">
        <v>10068</v>
      </c>
      <c r="W364" s="2">
        <v>6</v>
      </c>
    </row>
    <row r="365" spans="1:23" x14ac:dyDescent="0.35">
      <c r="A365" s="33">
        <v>364</v>
      </c>
      <c r="B365" s="9" t="s">
        <v>1128</v>
      </c>
      <c r="C365" s="37" t="s">
        <v>10067</v>
      </c>
      <c r="D365" s="37" t="s">
        <v>10067</v>
      </c>
      <c r="E365" s="9" t="s">
        <v>1128</v>
      </c>
      <c r="F365" s="15"/>
      <c r="G365" s="10"/>
      <c r="H365" s="10"/>
      <c r="I365" s="10"/>
      <c r="J365" s="10"/>
      <c r="K365" s="10"/>
      <c r="L365" s="15"/>
      <c r="M365" s="32"/>
      <c r="T365" s="64"/>
      <c r="U365" s="64"/>
      <c r="W365" s="2"/>
    </row>
    <row r="366" spans="1:23" x14ac:dyDescent="0.35">
      <c r="A366" s="33">
        <v>365</v>
      </c>
      <c r="B366" s="18" t="s">
        <v>9977</v>
      </c>
      <c r="C366" s="35" t="s">
        <v>10066</v>
      </c>
      <c r="D366" s="35" t="s">
        <v>10066</v>
      </c>
      <c r="E366" s="18" t="s">
        <v>9977</v>
      </c>
      <c r="F366" s="20"/>
      <c r="G366" s="19"/>
      <c r="H366" s="19"/>
      <c r="I366" s="19"/>
      <c r="J366" s="19"/>
      <c r="K366" s="19"/>
      <c r="L366" s="20"/>
      <c r="M366" s="32"/>
      <c r="T366" s="64"/>
      <c r="U366" s="64"/>
      <c r="W366" s="2"/>
    </row>
    <row r="367" spans="1:23" ht="39" x14ac:dyDescent="0.35">
      <c r="A367" s="33">
        <v>366</v>
      </c>
      <c r="B367" s="21" t="s">
        <v>10065</v>
      </c>
      <c r="C367" s="29" t="s">
        <v>10064</v>
      </c>
      <c r="D367" s="29" t="s">
        <v>10064</v>
      </c>
      <c r="E367" s="21" t="s">
        <v>10063</v>
      </c>
      <c r="F367" s="16"/>
      <c r="G367" s="7"/>
      <c r="H367" s="7"/>
      <c r="I367" s="7"/>
      <c r="J367" s="7" t="s">
        <v>34</v>
      </c>
      <c r="K367" s="7"/>
      <c r="L367" s="16"/>
      <c r="M367" s="30" t="s">
        <v>34</v>
      </c>
      <c r="N367" s="29" t="s">
        <v>34</v>
      </c>
      <c r="O367" s="29" t="s">
        <v>34</v>
      </c>
      <c r="P367" s="29" t="s">
        <v>34</v>
      </c>
      <c r="Q367" s="29" t="s">
        <v>34</v>
      </c>
      <c r="T367" s="64"/>
      <c r="U367" s="64"/>
      <c r="V367" s="2" t="s">
        <v>10053</v>
      </c>
      <c r="W367" s="2">
        <v>3</v>
      </c>
    </row>
    <row r="368" spans="1:23" ht="39" x14ac:dyDescent="0.35">
      <c r="A368" s="33">
        <v>367</v>
      </c>
      <c r="B368" s="21" t="s">
        <v>10062</v>
      </c>
      <c r="C368" s="29" t="s">
        <v>10061</v>
      </c>
      <c r="D368" s="29" t="s">
        <v>10061</v>
      </c>
      <c r="E368" s="21" t="s">
        <v>10060</v>
      </c>
      <c r="F368" s="16"/>
      <c r="G368" s="7"/>
      <c r="H368" s="7"/>
      <c r="I368" s="7"/>
      <c r="J368" s="7" t="s">
        <v>34</v>
      </c>
      <c r="K368" s="7"/>
      <c r="L368" s="16"/>
      <c r="M368" s="30" t="s">
        <v>34</v>
      </c>
      <c r="N368" s="29" t="s">
        <v>34</v>
      </c>
      <c r="O368" s="29" t="s">
        <v>34</v>
      </c>
      <c r="P368" s="29" t="s">
        <v>34</v>
      </c>
      <c r="Q368" s="29" t="s">
        <v>34</v>
      </c>
      <c r="T368" s="64"/>
      <c r="U368" s="64"/>
      <c r="V368" s="2" t="s">
        <v>10053</v>
      </c>
      <c r="W368" s="2">
        <v>3</v>
      </c>
    </row>
    <row r="369" spans="1:23" ht="39" x14ac:dyDescent="0.35">
      <c r="A369" s="33">
        <v>368</v>
      </c>
      <c r="B369" s="21" t="s">
        <v>10059</v>
      </c>
      <c r="C369" s="29" t="s">
        <v>10058</v>
      </c>
      <c r="D369" s="29" t="s">
        <v>10058</v>
      </c>
      <c r="E369" s="21" t="s">
        <v>10057</v>
      </c>
      <c r="F369" s="16"/>
      <c r="G369" s="7"/>
      <c r="H369" s="7"/>
      <c r="I369" s="7"/>
      <c r="J369" s="7" t="s">
        <v>34</v>
      </c>
      <c r="K369" s="7"/>
      <c r="L369" s="16"/>
      <c r="M369" s="30" t="s">
        <v>34</v>
      </c>
      <c r="N369" s="29" t="s">
        <v>34</v>
      </c>
      <c r="O369" s="29" t="s">
        <v>34</v>
      </c>
      <c r="P369" s="29" t="s">
        <v>34</v>
      </c>
      <c r="Q369" s="29" t="s">
        <v>34</v>
      </c>
      <c r="T369" s="64"/>
      <c r="U369" s="64"/>
      <c r="V369" s="2" t="s">
        <v>10053</v>
      </c>
      <c r="W369" s="2">
        <v>3</v>
      </c>
    </row>
    <row r="370" spans="1:23" ht="39" x14ac:dyDescent="0.35">
      <c r="A370" s="33">
        <v>369</v>
      </c>
      <c r="B370" s="21" t="s">
        <v>10056</v>
      </c>
      <c r="C370" s="29" t="s">
        <v>10055</v>
      </c>
      <c r="D370" s="29" t="s">
        <v>10055</v>
      </c>
      <c r="E370" s="21" t="s">
        <v>10054</v>
      </c>
      <c r="F370" s="16"/>
      <c r="G370" s="7"/>
      <c r="H370" s="7"/>
      <c r="I370" s="7"/>
      <c r="J370" s="7" t="s">
        <v>34</v>
      </c>
      <c r="K370" s="7"/>
      <c r="L370" s="16"/>
      <c r="M370" s="30" t="s">
        <v>34</v>
      </c>
      <c r="N370" s="29" t="s">
        <v>34</v>
      </c>
      <c r="O370" s="29" t="s">
        <v>34</v>
      </c>
      <c r="P370" s="29" t="s">
        <v>34</v>
      </c>
      <c r="Q370" s="29" t="s">
        <v>34</v>
      </c>
      <c r="T370" s="64"/>
      <c r="U370" s="64"/>
      <c r="V370" s="2" t="s">
        <v>10053</v>
      </c>
      <c r="W370" s="2">
        <v>3</v>
      </c>
    </row>
    <row r="371" spans="1:23" x14ac:dyDescent="0.35">
      <c r="A371" s="33">
        <v>370</v>
      </c>
      <c r="B371" s="18" t="s">
        <v>10051</v>
      </c>
      <c r="C371" s="35" t="s">
        <v>10052</v>
      </c>
      <c r="D371" s="35" t="s">
        <v>10052</v>
      </c>
      <c r="E371" s="18" t="s">
        <v>10051</v>
      </c>
      <c r="F371" s="20"/>
      <c r="G371" s="19"/>
      <c r="H371" s="19"/>
      <c r="I371" s="19"/>
      <c r="J371" s="19"/>
      <c r="K371" s="19"/>
      <c r="L371" s="20"/>
      <c r="M371" s="32"/>
      <c r="T371" s="64"/>
      <c r="U371" s="64"/>
      <c r="W371" s="2"/>
    </row>
    <row r="372" spans="1:23" ht="52" x14ac:dyDescent="0.35">
      <c r="A372" s="33">
        <v>371</v>
      </c>
      <c r="B372" s="21" t="s">
        <v>10050</v>
      </c>
      <c r="C372" s="29" t="s">
        <v>10049</v>
      </c>
      <c r="D372" s="29" t="s">
        <v>10049</v>
      </c>
      <c r="E372" s="21" t="s">
        <v>10048</v>
      </c>
      <c r="F372" s="16"/>
      <c r="G372" s="7"/>
      <c r="H372" s="7"/>
      <c r="I372" s="7"/>
      <c r="J372" s="7" t="s">
        <v>34</v>
      </c>
      <c r="K372" s="7"/>
      <c r="L372" s="16"/>
      <c r="M372" s="30" t="s">
        <v>34</v>
      </c>
      <c r="N372" s="29" t="s">
        <v>34</v>
      </c>
      <c r="O372" s="29" t="s">
        <v>34</v>
      </c>
      <c r="P372" s="29" t="s">
        <v>34</v>
      </c>
      <c r="Q372" s="29" t="s">
        <v>34</v>
      </c>
      <c r="T372" s="64"/>
      <c r="U372" s="64"/>
      <c r="V372" s="2" t="s">
        <v>10044</v>
      </c>
      <c r="W372" s="2">
        <v>6</v>
      </c>
    </row>
    <row r="373" spans="1:23" ht="52" x14ac:dyDescent="0.35">
      <c r="A373" s="33">
        <v>372</v>
      </c>
      <c r="B373" s="21" t="s">
        <v>10047</v>
      </c>
      <c r="C373" s="29" t="s">
        <v>10046</v>
      </c>
      <c r="D373" s="29" t="s">
        <v>10046</v>
      </c>
      <c r="E373" s="21" t="s">
        <v>10045</v>
      </c>
      <c r="F373" s="16"/>
      <c r="G373" s="7"/>
      <c r="H373" s="7"/>
      <c r="I373" s="7"/>
      <c r="J373" s="7" t="s">
        <v>34</v>
      </c>
      <c r="K373" s="7"/>
      <c r="L373" s="16"/>
      <c r="M373" s="30" t="s">
        <v>34</v>
      </c>
      <c r="N373" s="29" t="s">
        <v>34</v>
      </c>
      <c r="O373" s="29" t="s">
        <v>34</v>
      </c>
      <c r="P373" s="29" t="s">
        <v>34</v>
      </c>
      <c r="Q373" s="29" t="s">
        <v>34</v>
      </c>
      <c r="T373" s="64"/>
      <c r="U373" s="64"/>
      <c r="V373" s="2" t="s">
        <v>10044</v>
      </c>
      <c r="W373" s="2">
        <v>6</v>
      </c>
    </row>
    <row r="374" spans="1:23" ht="26" x14ac:dyDescent="0.35">
      <c r="A374" s="33">
        <v>373</v>
      </c>
      <c r="B374" s="18" t="s">
        <v>10042</v>
      </c>
      <c r="C374" s="35" t="s">
        <v>10043</v>
      </c>
      <c r="D374" s="35" t="s">
        <v>10043</v>
      </c>
      <c r="E374" s="18" t="s">
        <v>10042</v>
      </c>
      <c r="F374" s="20"/>
      <c r="G374" s="19"/>
      <c r="H374" s="19"/>
      <c r="I374" s="19"/>
      <c r="J374" s="19"/>
      <c r="K374" s="19"/>
      <c r="L374" s="20"/>
      <c r="M374" s="32"/>
      <c r="T374" s="64"/>
      <c r="U374" s="64"/>
      <c r="W374" s="2"/>
    </row>
    <row r="375" spans="1:23" ht="156" x14ac:dyDescent="0.35">
      <c r="A375" s="33">
        <v>374</v>
      </c>
      <c r="B375" s="21" t="s">
        <v>10041</v>
      </c>
      <c r="C375" s="29" t="s">
        <v>10040</v>
      </c>
      <c r="D375" s="29" t="s">
        <v>10040</v>
      </c>
      <c r="E375" s="21" t="s">
        <v>10039</v>
      </c>
      <c r="F375" s="16"/>
      <c r="G375" s="7"/>
      <c r="H375" s="7"/>
      <c r="I375" s="7"/>
      <c r="J375" s="7" t="s">
        <v>34</v>
      </c>
      <c r="K375" s="7"/>
      <c r="L375" s="16"/>
      <c r="M375" s="30" t="s">
        <v>34</v>
      </c>
      <c r="N375" s="29" t="s">
        <v>34</v>
      </c>
      <c r="O375" s="29" t="s">
        <v>34</v>
      </c>
      <c r="P375" s="29" t="s">
        <v>34</v>
      </c>
      <c r="Q375" s="29" t="s">
        <v>34</v>
      </c>
      <c r="T375" s="64"/>
      <c r="U375" s="64"/>
      <c r="V375" s="2" t="s">
        <v>10038</v>
      </c>
      <c r="W375" s="2">
        <v>6</v>
      </c>
    </row>
    <row r="376" spans="1:23" x14ac:dyDescent="0.35">
      <c r="A376" s="33">
        <v>375</v>
      </c>
      <c r="B376" s="9" t="s">
        <v>10036</v>
      </c>
      <c r="C376" s="37" t="s">
        <v>10037</v>
      </c>
      <c r="D376" s="37" t="s">
        <v>10037</v>
      </c>
      <c r="E376" s="9" t="s">
        <v>10036</v>
      </c>
      <c r="F376" s="15"/>
      <c r="G376" s="10"/>
      <c r="H376" s="10"/>
      <c r="I376" s="10"/>
      <c r="J376" s="10"/>
      <c r="K376" s="10"/>
      <c r="L376" s="15"/>
      <c r="M376" s="32"/>
      <c r="T376" s="64"/>
      <c r="U376" s="64"/>
      <c r="W376" s="2"/>
    </row>
    <row r="377" spans="1:23" x14ac:dyDescent="0.35">
      <c r="A377" s="33">
        <v>376</v>
      </c>
      <c r="B377" s="18" t="s">
        <v>10034</v>
      </c>
      <c r="C377" s="35" t="s">
        <v>10035</v>
      </c>
      <c r="D377" s="35" t="s">
        <v>10035</v>
      </c>
      <c r="E377" s="18" t="s">
        <v>10034</v>
      </c>
      <c r="F377" s="20"/>
      <c r="G377" s="19"/>
      <c r="H377" s="19"/>
      <c r="I377" s="19"/>
      <c r="J377" s="19"/>
      <c r="K377" s="19"/>
      <c r="L377" s="20"/>
      <c r="M377" s="32"/>
      <c r="T377" s="64"/>
      <c r="U377" s="64"/>
      <c r="W377" s="2"/>
    </row>
    <row r="378" spans="1:23" ht="78" x14ac:dyDescent="0.35">
      <c r="A378" s="33">
        <v>377</v>
      </c>
      <c r="B378" s="21" t="s">
        <v>10033</v>
      </c>
      <c r="C378" s="29" t="s">
        <v>10032</v>
      </c>
      <c r="D378" s="29" t="s">
        <v>10032</v>
      </c>
      <c r="E378" s="21" t="s">
        <v>10031</v>
      </c>
      <c r="F378" s="16"/>
      <c r="G378" s="7"/>
      <c r="H378" s="7"/>
      <c r="I378" s="7"/>
      <c r="J378" s="7" t="s">
        <v>34</v>
      </c>
      <c r="K378" s="7"/>
      <c r="L378" s="16"/>
      <c r="M378" s="30" t="s">
        <v>34</v>
      </c>
      <c r="N378" s="29" t="s">
        <v>34</v>
      </c>
      <c r="O378" s="29" t="s">
        <v>34</v>
      </c>
      <c r="P378" s="29" t="s">
        <v>34</v>
      </c>
      <c r="Q378" s="29" t="s">
        <v>34</v>
      </c>
      <c r="T378" s="64"/>
      <c r="U378" s="64"/>
      <c r="V378" s="2" t="s">
        <v>10030</v>
      </c>
      <c r="W378" s="2">
        <v>5</v>
      </c>
    </row>
    <row r="379" spans="1:23" ht="26" x14ac:dyDescent="0.35">
      <c r="A379" s="33">
        <v>378</v>
      </c>
      <c r="B379" s="21" t="s">
        <v>10029</v>
      </c>
      <c r="C379" s="29" t="s">
        <v>10028</v>
      </c>
      <c r="D379" s="29" t="s">
        <v>10028</v>
      </c>
      <c r="E379" s="21" t="s">
        <v>2065</v>
      </c>
      <c r="F379" s="16"/>
      <c r="G379" s="7"/>
      <c r="H379" s="7"/>
      <c r="I379" s="7"/>
      <c r="J379" s="7" t="s">
        <v>34</v>
      </c>
      <c r="K379" s="7"/>
      <c r="L379" s="16"/>
      <c r="M379" s="30" t="s">
        <v>34</v>
      </c>
      <c r="N379" s="29" t="s">
        <v>34</v>
      </c>
      <c r="O379" s="29" t="s">
        <v>34</v>
      </c>
      <c r="P379" s="29" t="s">
        <v>34</v>
      </c>
      <c r="Q379" s="29" t="s">
        <v>34</v>
      </c>
      <c r="T379" s="64"/>
      <c r="U379" s="64"/>
      <c r="V379" s="2" t="s">
        <v>10027</v>
      </c>
      <c r="W379" s="2">
        <v>3</v>
      </c>
    </row>
    <row r="380" spans="1:23" x14ac:dyDescent="0.35">
      <c r="A380" s="33">
        <v>379</v>
      </c>
      <c r="B380" s="18" t="s">
        <v>10025</v>
      </c>
      <c r="C380" s="35" t="s">
        <v>10026</v>
      </c>
      <c r="D380" s="35" t="s">
        <v>10026</v>
      </c>
      <c r="E380" s="18" t="s">
        <v>10025</v>
      </c>
      <c r="F380" s="20"/>
      <c r="G380" s="19"/>
      <c r="H380" s="19"/>
      <c r="I380" s="19"/>
      <c r="J380" s="19"/>
      <c r="K380" s="19"/>
      <c r="L380" s="20"/>
      <c r="M380" s="32"/>
      <c r="T380" s="64"/>
      <c r="U380" s="64"/>
      <c r="W380" s="2"/>
    </row>
    <row r="381" spans="1:23" ht="39" x14ac:dyDescent="0.35">
      <c r="A381" s="33">
        <v>380</v>
      </c>
      <c r="B381" s="21" t="s">
        <v>10024</v>
      </c>
      <c r="C381" s="29" t="s">
        <v>10023</v>
      </c>
      <c r="D381" s="29" t="s">
        <v>10023</v>
      </c>
      <c r="E381" s="21" t="s">
        <v>10022</v>
      </c>
      <c r="F381" s="16"/>
      <c r="G381" s="7"/>
      <c r="H381" s="7"/>
      <c r="I381" s="7"/>
      <c r="J381" s="7" t="s">
        <v>34</v>
      </c>
      <c r="K381" s="7"/>
      <c r="L381" s="16"/>
      <c r="M381" s="30" t="s">
        <v>34</v>
      </c>
      <c r="N381" s="29" t="s">
        <v>34</v>
      </c>
      <c r="O381" s="29" t="s">
        <v>34</v>
      </c>
      <c r="P381" s="29" t="s">
        <v>34</v>
      </c>
      <c r="Q381" s="29" t="s">
        <v>34</v>
      </c>
      <c r="T381" s="64"/>
      <c r="U381" s="64"/>
      <c r="V381" s="2" t="s">
        <v>10012</v>
      </c>
      <c r="W381" s="2">
        <v>3</v>
      </c>
    </row>
    <row r="382" spans="1:23" ht="39" x14ac:dyDescent="0.35">
      <c r="A382" s="33">
        <v>381</v>
      </c>
      <c r="B382" s="21" t="s">
        <v>10021</v>
      </c>
      <c r="C382" s="29" t="s">
        <v>10020</v>
      </c>
      <c r="D382" s="29" t="s">
        <v>10020</v>
      </c>
      <c r="E382" s="21" t="s">
        <v>10019</v>
      </c>
      <c r="F382" s="16"/>
      <c r="G382" s="7"/>
      <c r="H382" s="7"/>
      <c r="I382" s="7"/>
      <c r="J382" s="7" t="s">
        <v>34</v>
      </c>
      <c r="K382" s="7"/>
      <c r="L382" s="16"/>
      <c r="M382" s="30" t="s">
        <v>34</v>
      </c>
      <c r="N382" s="29" t="s">
        <v>34</v>
      </c>
      <c r="O382" s="29" t="s">
        <v>34</v>
      </c>
      <c r="P382" s="29" t="s">
        <v>34</v>
      </c>
      <c r="Q382" s="29" t="s">
        <v>34</v>
      </c>
      <c r="T382" s="64"/>
      <c r="U382" s="64"/>
      <c r="V382" s="2" t="s">
        <v>10012</v>
      </c>
      <c r="W382" s="2">
        <v>3</v>
      </c>
    </row>
    <row r="383" spans="1:23" ht="52" x14ac:dyDescent="0.35">
      <c r="A383" s="33">
        <v>382</v>
      </c>
      <c r="B383" s="21" t="s">
        <v>10018</v>
      </c>
      <c r="C383" s="29" t="s">
        <v>10017</v>
      </c>
      <c r="D383" s="29" t="s">
        <v>10017</v>
      </c>
      <c r="E383" s="21" t="s">
        <v>10016</v>
      </c>
      <c r="F383" s="16"/>
      <c r="G383" s="7"/>
      <c r="H383" s="7"/>
      <c r="I383" s="7"/>
      <c r="J383" s="7" t="s">
        <v>34</v>
      </c>
      <c r="K383" s="7"/>
      <c r="L383" s="16"/>
      <c r="M383" s="30" t="s">
        <v>34</v>
      </c>
      <c r="N383" s="29" t="s">
        <v>34</v>
      </c>
      <c r="O383" s="29" t="s">
        <v>34</v>
      </c>
      <c r="P383" s="29" t="s">
        <v>34</v>
      </c>
      <c r="Q383" s="29" t="s">
        <v>34</v>
      </c>
      <c r="T383" s="64"/>
      <c r="U383" s="64"/>
      <c r="V383" s="2" t="s">
        <v>10012</v>
      </c>
      <c r="W383" s="2">
        <v>3</v>
      </c>
    </row>
    <row r="384" spans="1:23" ht="65" x14ac:dyDescent="0.35">
      <c r="A384" s="33">
        <v>383</v>
      </c>
      <c r="B384" s="21" t="s">
        <v>10015</v>
      </c>
      <c r="C384" s="29" t="s">
        <v>10014</v>
      </c>
      <c r="D384" s="29" t="s">
        <v>10014</v>
      </c>
      <c r="E384" s="21" t="s">
        <v>10013</v>
      </c>
      <c r="F384" s="16"/>
      <c r="G384" s="7"/>
      <c r="H384" s="7"/>
      <c r="I384" s="7"/>
      <c r="J384" s="7" t="s">
        <v>34</v>
      </c>
      <c r="K384" s="7"/>
      <c r="L384" s="16"/>
      <c r="M384" s="30" t="s">
        <v>34</v>
      </c>
      <c r="N384" s="29" t="s">
        <v>34</v>
      </c>
      <c r="O384" s="29" t="s">
        <v>34</v>
      </c>
      <c r="P384" s="29" t="s">
        <v>34</v>
      </c>
      <c r="Q384" s="29" t="s">
        <v>34</v>
      </c>
      <c r="T384" s="64"/>
      <c r="U384" s="64"/>
      <c r="V384" s="2" t="s">
        <v>10012</v>
      </c>
      <c r="W384" s="2">
        <v>3</v>
      </c>
    </row>
    <row r="385" spans="1:23" ht="26" x14ac:dyDescent="0.35">
      <c r="A385" s="33">
        <v>384</v>
      </c>
      <c r="B385" s="18" t="s">
        <v>10010</v>
      </c>
      <c r="C385" s="35" t="s">
        <v>10011</v>
      </c>
      <c r="D385" s="35" t="s">
        <v>10011</v>
      </c>
      <c r="E385" s="18" t="s">
        <v>10010</v>
      </c>
      <c r="F385" s="20"/>
      <c r="G385" s="19"/>
      <c r="H385" s="19"/>
      <c r="I385" s="19"/>
      <c r="J385" s="19"/>
      <c r="K385" s="19"/>
      <c r="L385" s="20"/>
      <c r="M385" s="32"/>
      <c r="T385" s="64"/>
      <c r="U385" s="64"/>
      <c r="W385" s="2"/>
    </row>
    <row r="386" spans="1:23" ht="39" x14ac:dyDescent="0.35">
      <c r="A386" s="33">
        <v>385</v>
      </c>
      <c r="B386" s="21" t="s">
        <v>10009</v>
      </c>
      <c r="C386" s="29" t="s">
        <v>10008</v>
      </c>
      <c r="D386" s="29" t="s">
        <v>10008</v>
      </c>
      <c r="E386" s="21" t="s">
        <v>10007</v>
      </c>
      <c r="F386" s="16"/>
      <c r="G386" s="7"/>
      <c r="H386" s="7"/>
      <c r="I386" s="7"/>
      <c r="J386" s="7" t="s">
        <v>34</v>
      </c>
      <c r="K386" s="7"/>
      <c r="L386" s="16"/>
      <c r="M386" s="30" t="s">
        <v>34</v>
      </c>
      <c r="N386" s="29" t="s">
        <v>34</v>
      </c>
      <c r="O386" s="29" t="s">
        <v>34</v>
      </c>
      <c r="P386" s="29" t="s">
        <v>34</v>
      </c>
      <c r="Q386" s="29" t="s">
        <v>34</v>
      </c>
      <c r="T386" s="64"/>
      <c r="U386" s="64"/>
      <c r="V386" s="2" t="s">
        <v>10006</v>
      </c>
      <c r="W386" s="2">
        <v>3</v>
      </c>
    </row>
    <row r="387" spans="1:23" ht="91" x14ac:dyDescent="0.35">
      <c r="A387" s="33">
        <v>386</v>
      </c>
      <c r="B387" s="21" t="s">
        <v>10005</v>
      </c>
      <c r="C387" s="29" t="s">
        <v>10004</v>
      </c>
      <c r="D387" s="29" t="s">
        <v>10004</v>
      </c>
      <c r="E387" s="21" t="s">
        <v>10003</v>
      </c>
      <c r="F387" s="16"/>
      <c r="G387" s="7"/>
      <c r="H387" s="7"/>
      <c r="I387" s="7"/>
      <c r="J387" s="7" t="s">
        <v>34</v>
      </c>
      <c r="K387" s="7"/>
      <c r="L387" s="16"/>
      <c r="M387" s="30" t="s">
        <v>34</v>
      </c>
      <c r="N387" s="29" t="s">
        <v>34</v>
      </c>
      <c r="O387" s="29" t="s">
        <v>34</v>
      </c>
      <c r="P387" s="29" t="s">
        <v>34</v>
      </c>
      <c r="Q387" s="29" t="s">
        <v>34</v>
      </c>
      <c r="T387" s="64"/>
      <c r="U387" s="64"/>
      <c r="V387" s="2" t="s">
        <v>10002</v>
      </c>
      <c r="W387" s="2">
        <v>5</v>
      </c>
    </row>
    <row r="388" spans="1:23" ht="65" x14ac:dyDescent="0.35">
      <c r="A388" s="33">
        <v>387</v>
      </c>
      <c r="B388" s="21" t="s">
        <v>10001</v>
      </c>
      <c r="C388" s="29" t="s">
        <v>10000</v>
      </c>
      <c r="D388" s="29" t="s">
        <v>10000</v>
      </c>
      <c r="E388" s="21" t="s">
        <v>9999</v>
      </c>
      <c r="F388" s="16"/>
      <c r="G388" s="7"/>
      <c r="H388" s="7"/>
      <c r="I388" s="7"/>
      <c r="J388" s="7" t="s">
        <v>34</v>
      </c>
      <c r="K388" s="7"/>
      <c r="L388" s="16"/>
      <c r="M388" s="30" t="s">
        <v>34</v>
      </c>
      <c r="N388" s="29" t="s">
        <v>34</v>
      </c>
      <c r="O388" s="29" t="s">
        <v>34</v>
      </c>
      <c r="P388" s="29" t="s">
        <v>34</v>
      </c>
      <c r="Q388" s="29" t="s">
        <v>34</v>
      </c>
      <c r="T388" s="64"/>
      <c r="U388" s="64"/>
      <c r="V388" s="2" t="s">
        <v>9998</v>
      </c>
      <c r="W388" s="2">
        <v>5</v>
      </c>
    </row>
    <row r="389" spans="1:23" ht="91" x14ac:dyDescent="0.35">
      <c r="A389" s="33">
        <v>388</v>
      </c>
      <c r="B389" s="21" t="s">
        <v>9997</v>
      </c>
      <c r="C389" s="29" t="s">
        <v>9996</v>
      </c>
      <c r="D389" s="29" t="s">
        <v>9996</v>
      </c>
      <c r="E389" s="21" t="s">
        <v>9995</v>
      </c>
      <c r="F389" s="16"/>
      <c r="G389" s="7"/>
      <c r="H389" s="7"/>
      <c r="I389" s="7"/>
      <c r="J389" s="7" t="s">
        <v>34</v>
      </c>
      <c r="K389" s="7"/>
      <c r="L389" s="16"/>
      <c r="M389" s="30" t="s">
        <v>34</v>
      </c>
      <c r="N389" s="29" t="s">
        <v>34</v>
      </c>
      <c r="O389" s="29" t="s">
        <v>34</v>
      </c>
      <c r="P389" s="29" t="s">
        <v>34</v>
      </c>
      <c r="Q389" s="29" t="s">
        <v>34</v>
      </c>
      <c r="T389" s="64"/>
      <c r="U389" s="64"/>
      <c r="V389" s="2" t="s">
        <v>9994</v>
      </c>
      <c r="W389" s="2">
        <v>5</v>
      </c>
    </row>
    <row r="390" spans="1:23" x14ac:dyDescent="0.35">
      <c r="A390" s="33">
        <v>389</v>
      </c>
      <c r="B390" s="9" t="s">
        <v>9992</v>
      </c>
      <c r="C390" s="37" t="s">
        <v>9993</v>
      </c>
      <c r="D390" s="37" t="s">
        <v>9993</v>
      </c>
      <c r="E390" s="9" t="s">
        <v>9992</v>
      </c>
      <c r="F390" s="15"/>
      <c r="G390" s="10"/>
      <c r="H390" s="10"/>
      <c r="I390" s="10"/>
      <c r="J390" s="10"/>
      <c r="K390" s="10"/>
      <c r="L390" s="15"/>
      <c r="M390" s="32"/>
      <c r="T390" s="64"/>
      <c r="U390" s="64"/>
      <c r="W390" s="2"/>
    </row>
    <row r="391" spans="1:23" x14ac:dyDescent="0.35">
      <c r="A391" s="33">
        <v>390</v>
      </c>
      <c r="B391" s="18" t="s">
        <v>9990</v>
      </c>
      <c r="C391" s="35" t="s">
        <v>9991</v>
      </c>
      <c r="D391" s="35" t="s">
        <v>9991</v>
      </c>
      <c r="E391" s="18" t="s">
        <v>9990</v>
      </c>
      <c r="F391" s="20"/>
      <c r="G391" s="19"/>
      <c r="H391" s="19"/>
      <c r="I391" s="19"/>
      <c r="J391" s="19"/>
      <c r="K391" s="19"/>
      <c r="L391" s="20"/>
      <c r="M391" s="32"/>
      <c r="T391" s="64"/>
      <c r="U391" s="64"/>
      <c r="W391" s="2"/>
    </row>
    <row r="392" spans="1:23" ht="26" x14ac:dyDescent="0.35">
      <c r="A392" s="33">
        <v>391</v>
      </c>
      <c r="B392" s="21" t="s">
        <v>9988</v>
      </c>
      <c r="C392" s="29" t="s">
        <v>9989</v>
      </c>
      <c r="D392" s="29" t="s">
        <v>9989</v>
      </c>
      <c r="E392" s="21" t="s">
        <v>9988</v>
      </c>
      <c r="F392" s="16"/>
      <c r="G392" s="7"/>
      <c r="H392" s="7"/>
      <c r="I392" s="7" t="s">
        <v>34</v>
      </c>
      <c r="J392" s="7"/>
      <c r="K392" s="7"/>
      <c r="L392" s="16"/>
      <c r="M392" s="30" t="s">
        <v>34</v>
      </c>
      <c r="N392" s="29" t="s">
        <v>34</v>
      </c>
      <c r="O392" s="29" t="s">
        <v>34</v>
      </c>
      <c r="P392" s="29" t="s">
        <v>34</v>
      </c>
      <c r="Q392" s="29" t="s">
        <v>34</v>
      </c>
      <c r="T392" s="64"/>
      <c r="U392" s="64"/>
      <c r="V392" s="2" t="s">
        <v>9987</v>
      </c>
      <c r="W392" s="2">
        <v>5</v>
      </c>
    </row>
    <row r="393" spans="1:23" x14ac:dyDescent="0.35">
      <c r="A393" s="33">
        <v>392</v>
      </c>
      <c r="B393" s="21" t="s">
        <v>9985</v>
      </c>
      <c r="C393" s="29" t="s">
        <v>9986</v>
      </c>
      <c r="D393" s="29" t="s">
        <v>9986</v>
      </c>
      <c r="E393" s="21" t="s">
        <v>9985</v>
      </c>
      <c r="F393" s="16"/>
      <c r="G393" s="7"/>
      <c r="H393" s="7"/>
      <c r="I393" s="7" t="s">
        <v>34</v>
      </c>
      <c r="J393" s="7"/>
      <c r="K393" s="7"/>
      <c r="L393" s="16"/>
      <c r="M393" s="30" t="s">
        <v>34</v>
      </c>
      <c r="N393" s="29" t="s">
        <v>34</v>
      </c>
      <c r="O393" s="29" t="s">
        <v>34</v>
      </c>
      <c r="P393" s="29" t="s">
        <v>34</v>
      </c>
      <c r="Q393" s="29" t="s">
        <v>34</v>
      </c>
      <c r="T393" s="64"/>
      <c r="U393" s="64"/>
      <c r="W393" s="2"/>
    </row>
    <row r="394" spans="1:23" x14ac:dyDescent="0.35">
      <c r="A394" s="33">
        <v>393</v>
      </c>
      <c r="B394" s="21" t="s">
        <v>9983</v>
      </c>
      <c r="C394" s="29" t="s">
        <v>9984</v>
      </c>
      <c r="D394" s="29" t="s">
        <v>9984</v>
      </c>
      <c r="E394" s="21" t="s">
        <v>9983</v>
      </c>
      <c r="F394" s="16"/>
      <c r="G394" s="7"/>
      <c r="H394" s="7"/>
      <c r="I394" s="7" t="s">
        <v>34</v>
      </c>
      <c r="J394" s="7"/>
      <c r="K394" s="7"/>
      <c r="L394" s="16"/>
      <c r="M394" s="30" t="s">
        <v>34</v>
      </c>
      <c r="N394" s="29" t="s">
        <v>34</v>
      </c>
      <c r="O394" s="29" t="s">
        <v>34</v>
      </c>
      <c r="P394" s="29" t="s">
        <v>34</v>
      </c>
      <c r="Q394" s="29" t="s">
        <v>34</v>
      </c>
      <c r="T394" s="64"/>
      <c r="U394" s="64"/>
      <c r="W394" s="2"/>
    </row>
    <row r="395" spans="1:23" x14ac:dyDescent="0.35">
      <c r="A395" s="33">
        <v>394</v>
      </c>
      <c r="B395" s="21" t="s">
        <v>9981</v>
      </c>
      <c r="C395" s="29" t="s">
        <v>9982</v>
      </c>
      <c r="D395" s="29" t="s">
        <v>9982</v>
      </c>
      <c r="E395" s="21" t="s">
        <v>9981</v>
      </c>
      <c r="F395" s="16"/>
      <c r="G395" s="7"/>
      <c r="H395" s="7"/>
      <c r="I395" s="7" t="s">
        <v>34</v>
      </c>
      <c r="J395" s="7"/>
      <c r="K395" s="7"/>
      <c r="L395" s="16"/>
      <c r="M395" s="30" t="s">
        <v>34</v>
      </c>
      <c r="N395" s="29" t="s">
        <v>34</v>
      </c>
      <c r="O395" s="29" t="s">
        <v>34</v>
      </c>
      <c r="P395" s="29" t="s">
        <v>34</v>
      </c>
      <c r="Q395" s="29" t="s">
        <v>34</v>
      </c>
      <c r="T395" s="64"/>
      <c r="U395" s="64"/>
      <c r="W395" s="2"/>
    </row>
    <row r="396" spans="1:23" ht="39" x14ac:dyDescent="0.35">
      <c r="A396" s="33">
        <v>395</v>
      </c>
      <c r="B396" s="21" t="s">
        <v>9979</v>
      </c>
      <c r="C396" s="29" t="s">
        <v>9980</v>
      </c>
      <c r="D396" s="29" t="s">
        <v>9980</v>
      </c>
      <c r="E396" s="21" t="s">
        <v>9979</v>
      </c>
      <c r="F396" s="16"/>
      <c r="G396" s="7"/>
      <c r="H396" s="7"/>
      <c r="I396" s="7" t="s">
        <v>34</v>
      </c>
      <c r="J396" s="7"/>
      <c r="K396" s="7"/>
      <c r="L396" s="16"/>
      <c r="M396" s="30" t="s">
        <v>34</v>
      </c>
      <c r="N396" s="29" t="s">
        <v>34</v>
      </c>
      <c r="O396" s="29" t="s">
        <v>34</v>
      </c>
      <c r="P396" s="29" t="s">
        <v>34</v>
      </c>
      <c r="Q396" s="29" t="s">
        <v>34</v>
      </c>
      <c r="T396" s="64"/>
      <c r="U396" s="64"/>
      <c r="W396" s="2"/>
    </row>
    <row r="397" spans="1:23" x14ac:dyDescent="0.35">
      <c r="A397" s="33">
        <v>396</v>
      </c>
      <c r="B397" s="18" t="s">
        <v>9977</v>
      </c>
      <c r="C397" s="35" t="s">
        <v>9978</v>
      </c>
      <c r="D397" s="35" t="s">
        <v>9978</v>
      </c>
      <c r="E397" s="18" t="s">
        <v>9977</v>
      </c>
      <c r="F397" s="20"/>
      <c r="G397" s="19"/>
      <c r="H397" s="19"/>
      <c r="I397" s="19"/>
      <c r="J397" s="19"/>
      <c r="K397" s="19"/>
      <c r="L397" s="20"/>
      <c r="M397" s="32"/>
      <c r="T397" s="64"/>
      <c r="U397" s="64"/>
      <c r="W397" s="2"/>
    </row>
    <row r="398" spans="1:23" ht="26" x14ac:dyDescent="0.35">
      <c r="A398" s="33">
        <v>397</v>
      </c>
      <c r="B398" s="21" t="s">
        <v>9975</v>
      </c>
      <c r="C398" s="29" t="s">
        <v>9976</v>
      </c>
      <c r="D398" s="29" t="s">
        <v>9976</v>
      </c>
      <c r="E398" s="21" t="s">
        <v>9975</v>
      </c>
      <c r="F398" s="16"/>
      <c r="G398" s="7"/>
      <c r="H398" s="7"/>
      <c r="I398" s="7" t="s">
        <v>34</v>
      </c>
      <c r="J398" s="7"/>
      <c r="K398" s="7"/>
      <c r="L398" s="16"/>
      <c r="M398" s="30" t="s">
        <v>34</v>
      </c>
      <c r="N398" s="29" t="s">
        <v>34</v>
      </c>
      <c r="O398" s="29" t="s">
        <v>34</v>
      </c>
      <c r="P398" s="29" t="s">
        <v>34</v>
      </c>
      <c r="Q398" s="29" t="s">
        <v>34</v>
      </c>
      <c r="T398" s="64"/>
      <c r="U398" s="64"/>
      <c r="W398" s="2"/>
    </row>
    <row r="399" spans="1:23" x14ac:dyDescent="0.35">
      <c r="A399" s="33">
        <v>398</v>
      </c>
      <c r="B399" s="18" t="s">
        <v>9973</v>
      </c>
      <c r="C399" s="35" t="s">
        <v>9974</v>
      </c>
      <c r="D399" s="35" t="s">
        <v>9974</v>
      </c>
      <c r="E399" s="18" t="s">
        <v>9973</v>
      </c>
      <c r="F399" s="20"/>
      <c r="G399" s="19"/>
      <c r="H399" s="19"/>
      <c r="I399" s="19"/>
      <c r="J399" s="19"/>
      <c r="K399" s="19"/>
      <c r="L399" s="20"/>
      <c r="M399" s="32"/>
      <c r="T399" s="64"/>
      <c r="U399" s="64"/>
      <c r="W399" s="2"/>
    </row>
    <row r="400" spans="1:23" ht="52" x14ac:dyDescent="0.35">
      <c r="A400" s="33">
        <v>399</v>
      </c>
      <c r="B400" s="21" t="s">
        <v>9972</v>
      </c>
      <c r="C400" s="29" t="s">
        <v>9971</v>
      </c>
      <c r="D400" s="29" t="s">
        <v>9971</v>
      </c>
      <c r="E400" s="21" t="s">
        <v>9970</v>
      </c>
      <c r="F400" s="16"/>
      <c r="G400" s="7"/>
      <c r="H400" s="7"/>
      <c r="I400" s="7"/>
      <c r="J400" s="7" t="s">
        <v>34</v>
      </c>
      <c r="K400" s="7"/>
      <c r="L400" s="16"/>
      <c r="M400" s="30" t="s">
        <v>34</v>
      </c>
      <c r="N400" s="29" t="s">
        <v>34</v>
      </c>
      <c r="O400" s="29" t="s">
        <v>34</v>
      </c>
      <c r="P400" s="29" t="s">
        <v>34</v>
      </c>
      <c r="Q400" s="29" t="s">
        <v>34</v>
      </c>
      <c r="T400" s="64"/>
      <c r="U400" s="64"/>
      <c r="V400" s="2" t="s">
        <v>9969</v>
      </c>
      <c r="W400" s="2">
        <v>3</v>
      </c>
    </row>
    <row r="401" spans="1:23" ht="26" x14ac:dyDescent="0.35">
      <c r="A401" s="33">
        <v>400</v>
      </c>
      <c r="B401" s="18" t="s">
        <v>9967</v>
      </c>
      <c r="C401" s="35" t="s">
        <v>9968</v>
      </c>
      <c r="D401" s="35" t="s">
        <v>9968</v>
      </c>
      <c r="E401" s="18" t="s">
        <v>9967</v>
      </c>
      <c r="F401" s="20"/>
      <c r="G401" s="19"/>
      <c r="H401" s="19"/>
      <c r="I401" s="19"/>
      <c r="J401" s="19"/>
      <c r="K401" s="19"/>
      <c r="L401" s="20"/>
      <c r="M401" s="32"/>
      <c r="T401" s="64"/>
      <c r="U401" s="64"/>
      <c r="W401" s="2"/>
    </row>
    <row r="402" spans="1:23" ht="26" x14ac:dyDescent="0.35">
      <c r="A402" s="33">
        <v>401</v>
      </c>
      <c r="B402" s="21" t="s">
        <v>9965</v>
      </c>
      <c r="C402" s="29" t="s">
        <v>9966</v>
      </c>
      <c r="D402" s="29" t="s">
        <v>9966</v>
      </c>
      <c r="E402" s="21" t="s">
        <v>9965</v>
      </c>
      <c r="F402" s="16"/>
      <c r="G402" s="7"/>
      <c r="H402" s="7"/>
      <c r="I402" s="7" t="s">
        <v>34</v>
      </c>
      <c r="J402" s="7"/>
      <c r="K402" s="7"/>
      <c r="L402" s="16"/>
      <c r="M402" s="30" t="s">
        <v>34</v>
      </c>
      <c r="N402" s="29" t="s">
        <v>34</v>
      </c>
      <c r="O402" s="29" t="s">
        <v>34</v>
      </c>
      <c r="P402" s="29" t="s">
        <v>34</v>
      </c>
      <c r="Q402" s="29" t="s">
        <v>34</v>
      </c>
      <c r="T402" s="64"/>
      <c r="U402" s="64"/>
      <c r="W402" s="2"/>
    </row>
    <row r="403" spans="1:23" x14ac:dyDescent="0.35">
      <c r="A403" s="33">
        <v>402</v>
      </c>
      <c r="B403" s="18" t="s">
        <v>9963</v>
      </c>
      <c r="C403" s="35" t="s">
        <v>9964</v>
      </c>
      <c r="D403" s="35" t="s">
        <v>9964</v>
      </c>
      <c r="E403" s="18" t="s">
        <v>9963</v>
      </c>
      <c r="F403" s="20"/>
      <c r="G403" s="19"/>
      <c r="H403" s="19"/>
      <c r="I403" s="19"/>
      <c r="J403" s="19"/>
      <c r="K403" s="19"/>
      <c r="L403" s="20"/>
      <c r="M403" s="32"/>
      <c r="T403" s="64"/>
      <c r="U403" s="64"/>
      <c r="W403" s="2"/>
    </row>
    <row r="404" spans="1:23" ht="39" x14ac:dyDescent="0.35">
      <c r="A404" s="33">
        <v>403</v>
      </c>
      <c r="B404" s="21" t="s">
        <v>9961</v>
      </c>
      <c r="C404" s="29" t="s">
        <v>9962</v>
      </c>
      <c r="D404" s="29" t="s">
        <v>9962</v>
      </c>
      <c r="E404" s="21" t="s">
        <v>9961</v>
      </c>
      <c r="F404" s="16"/>
      <c r="G404" s="7"/>
      <c r="H404" s="7"/>
      <c r="I404" s="7" t="s">
        <v>34</v>
      </c>
      <c r="J404" s="7"/>
      <c r="K404" s="7"/>
      <c r="L404" s="16"/>
      <c r="M404" s="30" t="s">
        <v>34</v>
      </c>
      <c r="N404" s="29" t="s">
        <v>34</v>
      </c>
      <c r="O404" s="29" t="s">
        <v>34</v>
      </c>
      <c r="P404" s="29" t="s">
        <v>34</v>
      </c>
      <c r="Q404" s="29" t="s">
        <v>34</v>
      </c>
      <c r="T404" s="64"/>
      <c r="U404" s="64"/>
      <c r="W404" s="2"/>
    </row>
    <row r="405" spans="1:23" ht="39" x14ac:dyDescent="0.35">
      <c r="A405" s="33">
        <v>404</v>
      </c>
      <c r="B405" s="21" t="s">
        <v>9960</v>
      </c>
      <c r="C405" s="29" t="s">
        <v>9959</v>
      </c>
      <c r="D405" s="29" t="s">
        <v>9959</v>
      </c>
      <c r="E405" s="21" t="s">
        <v>9958</v>
      </c>
      <c r="F405" s="16"/>
      <c r="G405" s="7"/>
      <c r="H405" s="7"/>
      <c r="I405" s="7"/>
      <c r="J405" s="7" t="s">
        <v>34</v>
      </c>
      <c r="K405" s="7"/>
      <c r="L405" s="16"/>
      <c r="M405" s="30" t="s">
        <v>34</v>
      </c>
      <c r="N405" s="29" t="s">
        <v>34</v>
      </c>
      <c r="T405" s="64"/>
      <c r="U405" s="64"/>
      <c r="V405" s="2" t="s">
        <v>9957</v>
      </c>
      <c r="W405" s="2">
        <v>3</v>
      </c>
    </row>
    <row r="406" spans="1:23" x14ac:dyDescent="0.35">
      <c r="A406" s="33">
        <v>405</v>
      </c>
      <c r="B406" s="9" t="s">
        <v>9955</v>
      </c>
      <c r="C406" s="37" t="s">
        <v>9956</v>
      </c>
      <c r="D406" s="37" t="s">
        <v>9956</v>
      </c>
      <c r="E406" s="9" t="s">
        <v>9955</v>
      </c>
      <c r="F406" s="15"/>
      <c r="G406" s="10"/>
      <c r="H406" s="10"/>
      <c r="I406" s="10"/>
      <c r="J406" s="10"/>
      <c r="K406" s="10"/>
      <c r="L406" s="15"/>
      <c r="M406" s="32"/>
      <c r="T406" s="64"/>
      <c r="U406" s="64"/>
      <c r="W406" s="2"/>
    </row>
    <row r="407" spans="1:23" x14ac:dyDescent="0.35">
      <c r="A407" s="33">
        <v>406</v>
      </c>
      <c r="B407" s="18" t="s">
        <v>9953</v>
      </c>
      <c r="C407" s="35" t="s">
        <v>9954</v>
      </c>
      <c r="D407" s="35" t="s">
        <v>9954</v>
      </c>
      <c r="E407" s="18" t="s">
        <v>9953</v>
      </c>
      <c r="F407" s="20"/>
      <c r="G407" s="19"/>
      <c r="H407" s="19"/>
      <c r="I407" s="19"/>
      <c r="J407" s="19"/>
      <c r="K407" s="19"/>
      <c r="L407" s="20"/>
      <c r="M407" s="32"/>
      <c r="T407" s="64"/>
      <c r="U407" s="64"/>
      <c r="W407" s="2"/>
    </row>
    <row r="408" spans="1:23" ht="78" x14ac:dyDescent="0.35">
      <c r="A408" s="33">
        <v>407</v>
      </c>
      <c r="B408" s="21" t="s">
        <v>9952</v>
      </c>
      <c r="C408" s="29" t="s">
        <v>9951</v>
      </c>
      <c r="D408" s="29" t="s">
        <v>9951</v>
      </c>
      <c r="E408" s="21" t="s">
        <v>9950</v>
      </c>
      <c r="F408" s="16"/>
      <c r="G408" s="7"/>
      <c r="H408" s="7"/>
      <c r="I408" s="7"/>
      <c r="J408" s="7" t="s">
        <v>34</v>
      </c>
      <c r="K408" s="7"/>
      <c r="L408" s="16"/>
      <c r="M408" s="30" t="s">
        <v>34</v>
      </c>
      <c r="N408" s="29" t="s">
        <v>34</v>
      </c>
      <c r="T408" s="64"/>
      <c r="U408" s="64"/>
      <c r="V408" s="2" t="s">
        <v>9949</v>
      </c>
      <c r="W408" s="2">
        <v>3</v>
      </c>
    </row>
    <row r="409" spans="1:23" ht="156" x14ac:dyDescent="0.35">
      <c r="A409" s="33">
        <v>408</v>
      </c>
      <c r="B409" s="21" t="s">
        <v>9948</v>
      </c>
      <c r="C409" s="29" t="s">
        <v>9947</v>
      </c>
      <c r="D409" s="29" t="s">
        <v>9947</v>
      </c>
      <c r="E409" s="21" t="s">
        <v>9946</v>
      </c>
      <c r="F409" s="16"/>
      <c r="G409" s="7"/>
      <c r="H409" s="7"/>
      <c r="I409" s="7"/>
      <c r="J409" s="7" t="s">
        <v>34</v>
      </c>
      <c r="K409" s="7"/>
      <c r="L409" s="16"/>
      <c r="M409" s="30" t="s">
        <v>34</v>
      </c>
      <c r="N409" s="29" t="s">
        <v>34</v>
      </c>
      <c r="T409" s="64"/>
      <c r="U409" s="64"/>
      <c r="V409" s="2" t="s">
        <v>9945</v>
      </c>
      <c r="W409" s="2">
        <v>3</v>
      </c>
    </row>
    <row r="410" spans="1:23" ht="39" x14ac:dyDescent="0.35">
      <c r="A410" s="33">
        <v>409</v>
      </c>
      <c r="B410" s="21" t="s">
        <v>9944</v>
      </c>
      <c r="C410" s="29" t="s">
        <v>9943</v>
      </c>
      <c r="D410" s="29" t="s">
        <v>9943</v>
      </c>
      <c r="E410" s="21" t="s">
        <v>9942</v>
      </c>
      <c r="F410" s="16"/>
      <c r="G410" s="7"/>
      <c r="H410" s="7"/>
      <c r="I410" s="7"/>
      <c r="J410" s="7" t="s">
        <v>34</v>
      </c>
      <c r="K410" s="7"/>
      <c r="L410" s="16"/>
      <c r="M410" s="30" t="s">
        <v>34</v>
      </c>
      <c r="N410" s="29" t="s">
        <v>34</v>
      </c>
      <c r="T410" s="64"/>
      <c r="U410" s="64"/>
      <c r="V410" s="2" t="s">
        <v>9936</v>
      </c>
      <c r="W410" s="2">
        <v>3</v>
      </c>
    </row>
    <row r="411" spans="1:23" x14ac:dyDescent="0.35">
      <c r="A411" s="33">
        <v>410</v>
      </c>
      <c r="B411" s="18" t="s">
        <v>9940</v>
      </c>
      <c r="C411" s="35" t="s">
        <v>9941</v>
      </c>
      <c r="D411" s="35" t="s">
        <v>9941</v>
      </c>
      <c r="E411" s="18" t="s">
        <v>9940</v>
      </c>
      <c r="F411" s="20"/>
      <c r="G411" s="19"/>
      <c r="H411" s="19"/>
      <c r="I411" s="19"/>
      <c r="J411" s="19"/>
      <c r="K411" s="19"/>
      <c r="L411" s="20"/>
      <c r="M411" s="32"/>
      <c r="T411" s="64"/>
      <c r="U411" s="64"/>
      <c r="W411" s="2"/>
    </row>
    <row r="412" spans="1:23" ht="39" x14ac:dyDescent="0.35">
      <c r="A412" s="33">
        <v>411</v>
      </c>
      <c r="B412" s="21" t="s">
        <v>9939</v>
      </c>
      <c r="C412" s="29" t="s">
        <v>9938</v>
      </c>
      <c r="D412" s="29" t="s">
        <v>9938</v>
      </c>
      <c r="E412" s="21" t="s">
        <v>9937</v>
      </c>
      <c r="F412" s="16"/>
      <c r="G412" s="7"/>
      <c r="H412" s="7"/>
      <c r="I412" s="7"/>
      <c r="J412" s="7" t="s">
        <v>34</v>
      </c>
      <c r="K412" s="7"/>
      <c r="L412" s="16"/>
      <c r="M412" s="30" t="s">
        <v>34</v>
      </c>
      <c r="N412" s="29" t="s">
        <v>34</v>
      </c>
      <c r="T412" s="64"/>
      <c r="U412" s="64"/>
      <c r="V412" s="2" t="s">
        <v>9936</v>
      </c>
      <c r="W412" s="2">
        <v>3</v>
      </c>
    </row>
    <row r="413" spans="1:23" x14ac:dyDescent="0.35">
      <c r="A413" s="33">
        <v>412</v>
      </c>
      <c r="B413" s="9" t="s">
        <v>9934</v>
      </c>
      <c r="C413" s="37" t="s">
        <v>9935</v>
      </c>
      <c r="D413" s="37" t="s">
        <v>9935</v>
      </c>
      <c r="E413" s="9" t="s">
        <v>9934</v>
      </c>
      <c r="F413" s="15"/>
      <c r="G413" s="10"/>
      <c r="H413" s="10"/>
      <c r="I413" s="10"/>
      <c r="J413" s="10"/>
      <c r="K413" s="10"/>
      <c r="L413" s="15"/>
      <c r="M413" s="32"/>
      <c r="T413" s="64"/>
      <c r="U413" s="64"/>
      <c r="W413" s="2"/>
    </row>
    <row r="414" spans="1:23" x14ac:dyDescent="0.35">
      <c r="A414" s="33">
        <v>413</v>
      </c>
      <c r="B414" s="18" t="s">
        <v>9933</v>
      </c>
      <c r="C414" s="35" t="s">
        <v>9932</v>
      </c>
      <c r="D414" s="35" t="s">
        <v>9932</v>
      </c>
      <c r="E414" s="18" t="s">
        <v>9931</v>
      </c>
      <c r="F414" s="20"/>
      <c r="G414" s="19"/>
      <c r="H414" s="19"/>
      <c r="I414" s="19"/>
      <c r="J414" s="7" t="s">
        <v>34</v>
      </c>
      <c r="K414" s="19"/>
      <c r="L414" s="20"/>
      <c r="M414" s="32"/>
      <c r="T414" s="64"/>
      <c r="U414" s="64"/>
      <c r="V414" s="2" t="s">
        <v>9930</v>
      </c>
      <c r="W414" s="2">
        <v>3</v>
      </c>
    </row>
    <row r="415" spans="1:23" ht="65" x14ac:dyDescent="0.35">
      <c r="A415" s="33">
        <v>414</v>
      </c>
      <c r="B415" s="21" t="s">
        <v>9929</v>
      </c>
      <c r="C415" s="29" t="s">
        <v>9928</v>
      </c>
      <c r="D415" s="29" t="s">
        <v>9928</v>
      </c>
      <c r="E415" s="21" t="s">
        <v>9927</v>
      </c>
      <c r="F415" s="16"/>
      <c r="G415" s="7"/>
      <c r="H415" s="7"/>
      <c r="I415" s="7"/>
      <c r="J415" s="7" t="s">
        <v>34</v>
      </c>
      <c r="K415" s="7"/>
      <c r="L415" s="16"/>
      <c r="M415" s="30" t="s">
        <v>34</v>
      </c>
      <c r="N415" s="29" t="s">
        <v>34</v>
      </c>
      <c r="O415" s="29" t="s">
        <v>34</v>
      </c>
      <c r="P415" s="29" t="s">
        <v>34</v>
      </c>
      <c r="Q415" s="29" t="s">
        <v>34</v>
      </c>
      <c r="T415" s="64"/>
      <c r="U415" s="64"/>
      <c r="V415" s="2" t="s">
        <v>9926</v>
      </c>
      <c r="W415" s="2">
        <v>3</v>
      </c>
    </row>
    <row r="416" spans="1:23" ht="91" x14ac:dyDescent="0.35">
      <c r="A416" s="33">
        <v>415</v>
      </c>
      <c r="B416" s="21" t="s">
        <v>9925</v>
      </c>
      <c r="C416" s="29" t="s">
        <v>9924</v>
      </c>
      <c r="D416" s="29" t="s">
        <v>9924</v>
      </c>
      <c r="E416" s="21" t="s">
        <v>9923</v>
      </c>
      <c r="F416" s="16"/>
      <c r="G416" s="7"/>
      <c r="H416" s="7"/>
      <c r="I416" s="7"/>
      <c r="J416" s="7" t="s">
        <v>34</v>
      </c>
      <c r="K416" s="7"/>
      <c r="L416" s="16"/>
      <c r="M416" s="30" t="s">
        <v>34</v>
      </c>
      <c r="N416" s="29" t="s">
        <v>34</v>
      </c>
      <c r="O416" s="29" t="s">
        <v>34</v>
      </c>
      <c r="P416" s="29" t="s">
        <v>34</v>
      </c>
      <c r="Q416" s="29" t="s">
        <v>34</v>
      </c>
      <c r="T416" s="64"/>
      <c r="U416" s="64"/>
      <c r="V416" s="2" t="s">
        <v>9922</v>
      </c>
      <c r="W416" s="2">
        <v>3</v>
      </c>
    </row>
    <row r="417" spans="1:23" ht="52" x14ac:dyDescent="0.35">
      <c r="A417" s="33">
        <v>416</v>
      </c>
      <c r="B417" s="21" t="s">
        <v>9921</v>
      </c>
      <c r="C417" s="29" t="s">
        <v>9920</v>
      </c>
      <c r="D417" s="29" t="s">
        <v>9920</v>
      </c>
      <c r="E417" s="21" t="s">
        <v>9919</v>
      </c>
      <c r="F417" s="16"/>
      <c r="G417" s="7"/>
      <c r="H417" s="7"/>
      <c r="I417" s="7"/>
      <c r="J417" s="7" t="s">
        <v>34</v>
      </c>
      <c r="K417" s="7"/>
      <c r="L417" s="16"/>
      <c r="M417" s="30" t="s">
        <v>34</v>
      </c>
      <c r="N417" s="29" t="s">
        <v>34</v>
      </c>
      <c r="O417" s="29" t="s">
        <v>34</v>
      </c>
      <c r="P417" s="29" t="s">
        <v>34</v>
      </c>
      <c r="Q417" s="29" t="s">
        <v>34</v>
      </c>
      <c r="T417" s="64"/>
      <c r="U417" s="64"/>
      <c r="V417" s="2" t="s">
        <v>9918</v>
      </c>
      <c r="W417" s="2">
        <v>3</v>
      </c>
    </row>
    <row r="418" spans="1:23" ht="26" x14ac:dyDescent="0.35">
      <c r="A418" s="33">
        <v>417</v>
      </c>
      <c r="B418" s="18" t="s">
        <v>9916</v>
      </c>
      <c r="C418" s="35" t="s">
        <v>9917</v>
      </c>
      <c r="D418" s="35" t="s">
        <v>9917</v>
      </c>
      <c r="E418" s="18" t="s">
        <v>9916</v>
      </c>
      <c r="F418" s="20"/>
      <c r="G418" s="19"/>
      <c r="H418" s="19"/>
      <c r="I418" s="19"/>
      <c r="J418" s="19"/>
      <c r="K418" s="19"/>
      <c r="L418" s="20"/>
      <c r="M418" s="32"/>
      <c r="T418" s="64"/>
      <c r="U418" s="64"/>
      <c r="W418" s="2"/>
    </row>
    <row r="419" spans="1:23" ht="52" x14ac:dyDescent="0.35">
      <c r="A419" s="33">
        <v>418</v>
      </c>
      <c r="B419" s="21" t="s">
        <v>9915</v>
      </c>
      <c r="C419" s="29" t="s">
        <v>9914</v>
      </c>
      <c r="D419" s="29" t="s">
        <v>9914</v>
      </c>
      <c r="E419" s="21" t="s">
        <v>9913</v>
      </c>
      <c r="F419" s="16"/>
      <c r="G419" s="7"/>
      <c r="H419" s="7"/>
      <c r="I419" s="7"/>
      <c r="J419" s="7" t="s">
        <v>34</v>
      </c>
      <c r="K419" s="7"/>
      <c r="L419" s="16"/>
      <c r="M419" s="30" t="s">
        <v>34</v>
      </c>
      <c r="N419" s="29" t="s">
        <v>34</v>
      </c>
      <c r="O419" s="29" t="s">
        <v>34</v>
      </c>
      <c r="P419" s="29" t="s">
        <v>34</v>
      </c>
      <c r="Q419" s="29" t="s">
        <v>34</v>
      </c>
      <c r="T419" s="64"/>
      <c r="U419" s="64"/>
      <c r="V419" s="2" t="s">
        <v>9903</v>
      </c>
      <c r="W419" s="2">
        <v>3</v>
      </c>
    </row>
    <row r="420" spans="1:23" ht="52" x14ac:dyDescent="0.35">
      <c r="A420" s="33">
        <v>419</v>
      </c>
      <c r="B420" s="21" t="s">
        <v>9912</v>
      </c>
      <c r="C420" s="29" t="s">
        <v>9911</v>
      </c>
      <c r="D420" s="29" t="s">
        <v>9911</v>
      </c>
      <c r="E420" s="21" t="s">
        <v>9910</v>
      </c>
      <c r="F420" s="16"/>
      <c r="G420" s="7"/>
      <c r="H420" s="7"/>
      <c r="I420" s="7"/>
      <c r="J420" s="7" t="s">
        <v>34</v>
      </c>
      <c r="K420" s="7"/>
      <c r="L420" s="16"/>
      <c r="M420" s="30" t="s">
        <v>34</v>
      </c>
      <c r="N420" s="29" t="s">
        <v>34</v>
      </c>
      <c r="O420" s="29" t="s">
        <v>34</v>
      </c>
      <c r="P420" s="29" t="s">
        <v>34</v>
      </c>
      <c r="Q420" s="29" t="s">
        <v>34</v>
      </c>
      <c r="T420" s="64"/>
      <c r="U420" s="64"/>
      <c r="V420" s="2" t="s">
        <v>9903</v>
      </c>
      <c r="W420" s="2">
        <v>3</v>
      </c>
    </row>
    <row r="421" spans="1:23" ht="52" x14ac:dyDescent="0.35">
      <c r="A421" s="33">
        <v>420</v>
      </c>
      <c r="B421" s="21" t="s">
        <v>9909</v>
      </c>
      <c r="C421" s="29" t="s">
        <v>9908</v>
      </c>
      <c r="D421" s="29" t="s">
        <v>9908</v>
      </c>
      <c r="E421" s="21" t="s">
        <v>9907</v>
      </c>
      <c r="F421" s="16"/>
      <c r="G421" s="7"/>
      <c r="H421" s="7"/>
      <c r="I421" s="7"/>
      <c r="J421" s="7" t="s">
        <v>34</v>
      </c>
      <c r="K421" s="7"/>
      <c r="L421" s="16"/>
      <c r="M421" s="30" t="s">
        <v>34</v>
      </c>
      <c r="N421" s="29" t="s">
        <v>34</v>
      </c>
      <c r="O421" s="29" t="s">
        <v>34</v>
      </c>
      <c r="P421" s="29" t="s">
        <v>34</v>
      </c>
      <c r="Q421" s="29" t="s">
        <v>34</v>
      </c>
      <c r="T421" s="64"/>
      <c r="U421" s="64"/>
      <c r="V421" s="2" t="s">
        <v>9903</v>
      </c>
      <c r="W421" s="2">
        <v>3</v>
      </c>
    </row>
    <row r="422" spans="1:23" ht="52" x14ac:dyDescent="0.35">
      <c r="A422" s="33">
        <v>421</v>
      </c>
      <c r="B422" s="21" t="s">
        <v>9906</v>
      </c>
      <c r="C422" s="29" t="s">
        <v>9905</v>
      </c>
      <c r="D422" s="29" t="s">
        <v>9905</v>
      </c>
      <c r="E422" s="21" t="s">
        <v>9904</v>
      </c>
      <c r="F422" s="16"/>
      <c r="G422" s="7"/>
      <c r="H422" s="7"/>
      <c r="I422" s="7"/>
      <c r="J422" s="7" t="s">
        <v>34</v>
      </c>
      <c r="K422" s="7"/>
      <c r="L422" s="16"/>
      <c r="M422" s="30" t="s">
        <v>34</v>
      </c>
      <c r="N422" s="29" t="s">
        <v>34</v>
      </c>
      <c r="O422" s="29" t="s">
        <v>34</v>
      </c>
      <c r="P422" s="29" t="s">
        <v>34</v>
      </c>
      <c r="Q422" s="29" t="s">
        <v>34</v>
      </c>
      <c r="T422" s="64"/>
      <c r="U422" s="64"/>
      <c r="V422" s="2" t="s">
        <v>9903</v>
      </c>
      <c r="W422" s="2">
        <v>3</v>
      </c>
    </row>
    <row r="423" spans="1:23" ht="26" x14ac:dyDescent="0.35">
      <c r="A423" s="33">
        <v>422</v>
      </c>
      <c r="B423" s="18" t="s">
        <v>9901</v>
      </c>
      <c r="C423" s="35" t="s">
        <v>9902</v>
      </c>
      <c r="D423" s="35" t="s">
        <v>9902</v>
      </c>
      <c r="E423" s="18" t="s">
        <v>9901</v>
      </c>
      <c r="F423" s="20"/>
      <c r="G423" s="19"/>
      <c r="H423" s="19"/>
      <c r="I423" s="19"/>
      <c r="J423" s="19"/>
      <c r="K423" s="19"/>
      <c r="L423" s="20"/>
      <c r="M423" s="32"/>
      <c r="T423" s="64"/>
      <c r="U423" s="64"/>
      <c r="W423" s="2"/>
    </row>
    <row r="424" spans="1:23" ht="132.75" customHeight="1" x14ac:dyDescent="0.35">
      <c r="A424" s="33">
        <v>423</v>
      </c>
      <c r="B424" s="21" t="s">
        <v>9900</v>
      </c>
      <c r="C424" s="29" t="s">
        <v>9899</v>
      </c>
      <c r="D424" s="29" t="s">
        <v>9899</v>
      </c>
      <c r="E424" s="21" t="s">
        <v>9898</v>
      </c>
      <c r="F424" s="16"/>
      <c r="G424" s="7"/>
      <c r="H424" s="7"/>
      <c r="I424" s="7"/>
      <c r="J424" s="7" t="s">
        <v>34</v>
      </c>
      <c r="K424" s="7"/>
      <c r="L424" s="16"/>
      <c r="M424" s="30" t="s">
        <v>34</v>
      </c>
      <c r="N424" s="29" t="s">
        <v>34</v>
      </c>
      <c r="O424" s="29" t="s">
        <v>34</v>
      </c>
      <c r="P424" s="29" t="s">
        <v>34</v>
      </c>
      <c r="Q424" s="29" t="s">
        <v>34</v>
      </c>
      <c r="T424" s="64"/>
      <c r="U424" s="64"/>
      <c r="V424" s="2" t="s">
        <v>9897</v>
      </c>
      <c r="W424" s="2">
        <v>3</v>
      </c>
    </row>
    <row r="425" spans="1:23" ht="39" x14ac:dyDescent="0.35">
      <c r="A425" s="33">
        <v>424</v>
      </c>
      <c r="B425" s="21" t="s">
        <v>9896</v>
      </c>
      <c r="C425" s="29" t="s">
        <v>9895</v>
      </c>
      <c r="D425" s="29" t="s">
        <v>9895</v>
      </c>
      <c r="E425" s="21" t="s">
        <v>9894</v>
      </c>
      <c r="F425" s="16"/>
      <c r="G425" s="7"/>
      <c r="H425" s="7"/>
      <c r="I425" s="7"/>
      <c r="J425" s="7" t="s">
        <v>34</v>
      </c>
      <c r="K425" s="7"/>
      <c r="L425" s="16"/>
      <c r="M425" s="30" t="s">
        <v>34</v>
      </c>
      <c r="N425" s="29" t="s">
        <v>34</v>
      </c>
      <c r="O425" s="29" t="s">
        <v>34</v>
      </c>
      <c r="P425" s="29" t="s">
        <v>34</v>
      </c>
      <c r="Q425" s="29" t="s">
        <v>34</v>
      </c>
      <c r="T425" s="64"/>
      <c r="U425" s="64"/>
      <c r="V425" s="2" t="s">
        <v>9893</v>
      </c>
      <c r="W425" s="2">
        <v>3</v>
      </c>
    </row>
    <row r="426" spans="1:23" ht="65" x14ac:dyDescent="0.35">
      <c r="A426" s="33">
        <v>425</v>
      </c>
      <c r="B426" s="21" t="s">
        <v>9892</v>
      </c>
      <c r="C426" s="29" t="s">
        <v>9891</v>
      </c>
      <c r="D426" s="29" t="s">
        <v>9891</v>
      </c>
      <c r="E426" s="21" t="s">
        <v>9890</v>
      </c>
      <c r="F426" s="16"/>
      <c r="G426" s="7"/>
      <c r="H426" s="7"/>
      <c r="I426" s="7"/>
      <c r="J426" s="7" t="s">
        <v>34</v>
      </c>
      <c r="K426" s="7"/>
      <c r="L426" s="16"/>
      <c r="M426" s="30" t="s">
        <v>34</v>
      </c>
      <c r="N426" s="29" t="s">
        <v>34</v>
      </c>
      <c r="O426" s="29" t="s">
        <v>34</v>
      </c>
      <c r="P426" s="29" t="s">
        <v>34</v>
      </c>
      <c r="Q426" s="29" t="s">
        <v>34</v>
      </c>
      <c r="T426" s="64"/>
      <c r="U426" s="64"/>
      <c r="V426" s="2" t="s">
        <v>9889</v>
      </c>
      <c r="W426" s="2">
        <v>3</v>
      </c>
    </row>
    <row r="427" spans="1:23" ht="104" x14ac:dyDescent="0.35">
      <c r="A427" s="33">
        <v>426</v>
      </c>
      <c r="B427" s="21" t="s">
        <v>9888</v>
      </c>
      <c r="C427" s="29" t="s">
        <v>9887</v>
      </c>
      <c r="D427" s="29" t="s">
        <v>9887</v>
      </c>
      <c r="E427" s="21" t="s">
        <v>9886</v>
      </c>
      <c r="F427" s="16"/>
      <c r="G427" s="7"/>
      <c r="H427" s="7"/>
      <c r="I427" s="7"/>
      <c r="J427" s="7" t="s">
        <v>34</v>
      </c>
      <c r="K427" s="7"/>
      <c r="L427" s="16"/>
      <c r="M427" s="30" t="s">
        <v>34</v>
      </c>
      <c r="N427" s="29" t="s">
        <v>34</v>
      </c>
      <c r="O427" s="29" t="s">
        <v>34</v>
      </c>
      <c r="P427" s="29" t="s">
        <v>34</v>
      </c>
      <c r="Q427" s="29" t="s">
        <v>34</v>
      </c>
      <c r="T427" s="64"/>
      <c r="U427" s="64"/>
      <c r="V427" s="2" t="s">
        <v>9885</v>
      </c>
      <c r="W427" s="2">
        <v>3</v>
      </c>
    </row>
    <row r="428" spans="1:23" ht="91" x14ac:dyDescent="0.35">
      <c r="A428" s="33">
        <v>427</v>
      </c>
      <c r="B428" s="21" t="s">
        <v>9884</v>
      </c>
      <c r="C428" s="29" t="s">
        <v>9883</v>
      </c>
      <c r="D428" s="29" t="s">
        <v>9883</v>
      </c>
      <c r="E428" s="21" t="s">
        <v>9882</v>
      </c>
      <c r="F428" s="16"/>
      <c r="G428" s="7"/>
      <c r="H428" s="7"/>
      <c r="I428" s="7"/>
      <c r="J428" s="7" t="s">
        <v>34</v>
      </c>
      <c r="K428" s="7"/>
      <c r="L428" s="16"/>
      <c r="M428" s="30" t="s">
        <v>34</v>
      </c>
      <c r="N428" s="29" t="s">
        <v>34</v>
      </c>
      <c r="O428" s="29" t="s">
        <v>34</v>
      </c>
      <c r="P428" s="29" t="s">
        <v>34</v>
      </c>
      <c r="Q428" s="29" t="s">
        <v>34</v>
      </c>
      <c r="T428" s="64"/>
      <c r="U428" s="64"/>
      <c r="V428" s="2" t="s">
        <v>9881</v>
      </c>
      <c r="W428" s="2">
        <v>3</v>
      </c>
    </row>
    <row r="429" spans="1:23" ht="91" x14ac:dyDescent="0.35">
      <c r="A429" s="33">
        <v>428</v>
      </c>
      <c r="B429" s="21" t="s">
        <v>9880</v>
      </c>
      <c r="C429" s="29" t="s">
        <v>9879</v>
      </c>
      <c r="D429" s="29" t="s">
        <v>9879</v>
      </c>
      <c r="E429" s="21" t="s">
        <v>9878</v>
      </c>
      <c r="F429" s="16"/>
      <c r="G429" s="7"/>
      <c r="H429" s="7"/>
      <c r="I429" s="7"/>
      <c r="J429" s="7" t="s">
        <v>34</v>
      </c>
      <c r="K429" s="7"/>
      <c r="L429" s="16"/>
      <c r="M429" s="30" t="s">
        <v>34</v>
      </c>
      <c r="N429" s="29" t="s">
        <v>34</v>
      </c>
      <c r="O429" s="29" t="s">
        <v>34</v>
      </c>
      <c r="P429" s="29" t="s">
        <v>34</v>
      </c>
      <c r="Q429" s="29" t="s">
        <v>34</v>
      </c>
      <c r="T429" s="64"/>
      <c r="U429" s="64"/>
      <c r="V429" s="2" t="s">
        <v>9877</v>
      </c>
      <c r="W429" s="2">
        <v>3</v>
      </c>
    </row>
    <row r="430" spans="1:23" ht="104" x14ac:dyDescent="0.35">
      <c r="A430" s="33">
        <v>429</v>
      </c>
      <c r="B430" s="21" t="s">
        <v>9876</v>
      </c>
      <c r="C430" s="29" t="s">
        <v>9875</v>
      </c>
      <c r="D430" s="29" t="s">
        <v>9875</v>
      </c>
      <c r="E430" s="21" t="s">
        <v>9874</v>
      </c>
      <c r="F430" s="16"/>
      <c r="G430" s="7"/>
      <c r="H430" s="7"/>
      <c r="I430" s="7"/>
      <c r="J430" s="7" t="s">
        <v>34</v>
      </c>
      <c r="K430" s="7"/>
      <c r="L430" s="16"/>
      <c r="M430" s="30" t="s">
        <v>34</v>
      </c>
      <c r="N430" s="29" t="s">
        <v>34</v>
      </c>
      <c r="O430" s="29" t="s">
        <v>34</v>
      </c>
      <c r="P430" s="29" t="s">
        <v>34</v>
      </c>
      <c r="Q430" s="29" t="s">
        <v>34</v>
      </c>
      <c r="T430" s="64"/>
      <c r="U430" s="64"/>
      <c r="V430" s="2" t="s">
        <v>9873</v>
      </c>
      <c r="W430" s="2">
        <v>3</v>
      </c>
    </row>
    <row r="431" spans="1:23" ht="52" x14ac:dyDescent="0.35">
      <c r="A431" s="33">
        <v>430</v>
      </c>
      <c r="B431" s="21" t="s">
        <v>9872</v>
      </c>
      <c r="C431" s="29" t="s">
        <v>9871</v>
      </c>
      <c r="D431" s="29" t="s">
        <v>9871</v>
      </c>
      <c r="E431" s="21" t="s">
        <v>9870</v>
      </c>
      <c r="F431" s="16"/>
      <c r="G431" s="7"/>
      <c r="H431" s="7"/>
      <c r="I431" s="7"/>
      <c r="J431" s="7" t="s">
        <v>34</v>
      </c>
      <c r="K431" s="7"/>
      <c r="L431" s="16"/>
      <c r="M431" s="30" t="s">
        <v>34</v>
      </c>
      <c r="N431" s="29" t="s">
        <v>34</v>
      </c>
      <c r="O431" s="29" t="s">
        <v>34</v>
      </c>
      <c r="P431" s="29" t="s">
        <v>34</v>
      </c>
      <c r="Q431" s="29" t="s">
        <v>34</v>
      </c>
      <c r="T431" s="64"/>
      <c r="U431" s="64"/>
      <c r="V431" s="2" t="s">
        <v>9869</v>
      </c>
      <c r="W431" s="2">
        <v>6</v>
      </c>
    </row>
    <row r="432" spans="1:23" ht="117" x14ac:dyDescent="0.35">
      <c r="A432" s="33">
        <v>431</v>
      </c>
      <c r="B432" s="21" t="s">
        <v>9868</v>
      </c>
      <c r="C432" s="29" t="s">
        <v>9867</v>
      </c>
      <c r="D432" s="29" t="s">
        <v>9867</v>
      </c>
      <c r="E432" s="21" t="s">
        <v>9866</v>
      </c>
      <c r="F432" s="16"/>
      <c r="G432" s="7"/>
      <c r="H432" s="7"/>
      <c r="I432" s="7"/>
      <c r="J432" s="7" t="s">
        <v>34</v>
      </c>
      <c r="K432" s="7"/>
      <c r="L432" s="16"/>
      <c r="M432" s="30" t="s">
        <v>34</v>
      </c>
      <c r="N432" s="29" t="s">
        <v>34</v>
      </c>
      <c r="O432" s="29" t="s">
        <v>34</v>
      </c>
      <c r="P432" s="29" t="s">
        <v>34</v>
      </c>
      <c r="Q432" s="29" t="s">
        <v>34</v>
      </c>
      <c r="T432" s="64"/>
      <c r="U432" s="64"/>
      <c r="V432" s="2" t="s">
        <v>9865</v>
      </c>
      <c r="W432" s="2">
        <v>3</v>
      </c>
    </row>
    <row r="433" spans="1:23" ht="143" x14ac:dyDescent="0.35">
      <c r="A433" s="33">
        <v>432</v>
      </c>
      <c r="B433" s="21" t="s">
        <v>9864</v>
      </c>
      <c r="C433" s="29" t="s">
        <v>9863</v>
      </c>
      <c r="D433" s="29" t="s">
        <v>9863</v>
      </c>
      <c r="E433" s="21" t="s">
        <v>9862</v>
      </c>
      <c r="F433" s="16"/>
      <c r="G433" s="7"/>
      <c r="H433" s="7"/>
      <c r="I433" s="7"/>
      <c r="J433" s="7" t="s">
        <v>34</v>
      </c>
      <c r="K433" s="7"/>
      <c r="L433" s="16"/>
      <c r="M433" s="30" t="s">
        <v>34</v>
      </c>
      <c r="N433" s="29" t="s">
        <v>34</v>
      </c>
      <c r="O433" s="29" t="s">
        <v>34</v>
      </c>
      <c r="P433" s="29" t="s">
        <v>34</v>
      </c>
      <c r="Q433" s="29" t="s">
        <v>34</v>
      </c>
      <c r="T433" s="64"/>
      <c r="U433" s="64"/>
      <c r="V433" s="2" t="s">
        <v>9861</v>
      </c>
      <c r="W433" s="2">
        <v>3</v>
      </c>
    </row>
    <row r="434" spans="1:23" ht="104" x14ac:dyDescent="0.35">
      <c r="A434" s="33">
        <v>433</v>
      </c>
      <c r="B434" s="21" t="s">
        <v>9860</v>
      </c>
      <c r="C434" s="29" t="s">
        <v>9859</v>
      </c>
      <c r="D434" s="29" t="s">
        <v>9859</v>
      </c>
      <c r="E434" s="21" t="s">
        <v>9858</v>
      </c>
      <c r="F434" s="16"/>
      <c r="G434" s="7"/>
      <c r="H434" s="7"/>
      <c r="I434" s="7"/>
      <c r="J434" s="7" t="s">
        <v>34</v>
      </c>
      <c r="K434" s="7"/>
      <c r="L434" s="16"/>
      <c r="M434" s="30" t="s">
        <v>34</v>
      </c>
      <c r="N434" s="29" t="s">
        <v>34</v>
      </c>
      <c r="O434" s="29" t="s">
        <v>34</v>
      </c>
      <c r="P434" s="29" t="s">
        <v>34</v>
      </c>
      <c r="Q434" s="29" t="s">
        <v>34</v>
      </c>
      <c r="T434" s="64"/>
      <c r="U434" s="64"/>
      <c r="V434" s="2" t="s">
        <v>9857</v>
      </c>
      <c r="W434" s="2">
        <v>5</v>
      </c>
    </row>
    <row r="435" spans="1:23" ht="91" x14ac:dyDescent="0.35">
      <c r="A435" s="33">
        <v>434</v>
      </c>
      <c r="B435" s="21" t="s">
        <v>9856</v>
      </c>
      <c r="C435" s="29" t="s">
        <v>9855</v>
      </c>
      <c r="D435" s="29" t="s">
        <v>9855</v>
      </c>
      <c r="E435" s="21" t="s">
        <v>9854</v>
      </c>
      <c r="F435" s="16"/>
      <c r="G435" s="7"/>
      <c r="H435" s="7"/>
      <c r="I435" s="7"/>
      <c r="J435" s="7" t="s">
        <v>34</v>
      </c>
      <c r="K435" s="7"/>
      <c r="L435" s="16"/>
      <c r="M435" s="30" t="s">
        <v>34</v>
      </c>
      <c r="N435" s="29" t="s">
        <v>34</v>
      </c>
      <c r="O435" s="29" t="s">
        <v>34</v>
      </c>
      <c r="P435" s="29" t="s">
        <v>34</v>
      </c>
      <c r="Q435" s="29" t="s">
        <v>34</v>
      </c>
      <c r="T435" s="64"/>
      <c r="U435" s="64"/>
      <c r="V435" s="2" t="s">
        <v>9853</v>
      </c>
      <c r="W435" s="2">
        <v>3</v>
      </c>
    </row>
    <row r="436" spans="1:23" ht="104" x14ac:dyDescent="0.35">
      <c r="A436" s="33">
        <v>435</v>
      </c>
      <c r="B436" s="21" t="s">
        <v>9852</v>
      </c>
      <c r="C436" s="29" t="s">
        <v>9851</v>
      </c>
      <c r="D436" s="29" t="s">
        <v>9851</v>
      </c>
      <c r="E436" s="21" t="s">
        <v>9850</v>
      </c>
      <c r="F436" s="16"/>
      <c r="G436" s="7"/>
      <c r="H436" s="7"/>
      <c r="I436" s="7"/>
      <c r="J436" s="7" t="s">
        <v>34</v>
      </c>
      <c r="K436" s="7"/>
      <c r="L436" s="16"/>
      <c r="M436" s="30" t="s">
        <v>34</v>
      </c>
      <c r="N436" s="29" t="s">
        <v>34</v>
      </c>
      <c r="O436" s="29" t="s">
        <v>34</v>
      </c>
      <c r="P436" s="29" t="s">
        <v>34</v>
      </c>
      <c r="Q436" s="29" t="s">
        <v>34</v>
      </c>
      <c r="T436" s="64"/>
      <c r="U436" s="64"/>
      <c r="V436" s="2" t="s">
        <v>9849</v>
      </c>
      <c r="W436" s="2">
        <v>3</v>
      </c>
    </row>
    <row r="437" spans="1:23" ht="39" x14ac:dyDescent="0.35">
      <c r="A437" s="33">
        <v>436</v>
      </c>
      <c r="B437" s="21" t="s">
        <v>9848</v>
      </c>
      <c r="C437" s="29" t="s">
        <v>9847</v>
      </c>
      <c r="D437" s="29" t="s">
        <v>9847</v>
      </c>
      <c r="E437" s="21" t="s">
        <v>9846</v>
      </c>
      <c r="F437" s="16"/>
      <c r="G437" s="7"/>
      <c r="H437" s="7"/>
      <c r="I437" s="7"/>
      <c r="J437" s="7" t="s">
        <v>34</v>
      </c>
      <c r="K437" s="7"/>
      <c r="L437" s="16"/>
      <c r="M437" s="30" t="s">
        <v>34</v>
      </c>
      <c r="N437" s="29" t="s">
        <v>34</v>
      </c>
      <c r="O437" s="29" t="s">
        <v>34</v>
      </c>
      <c r="P437" s="29" t="s">
        <v>34</v>
      </c>
      <c r="Q437" s="29" t="s">
        <v>34</v>
      </c>
      <c r="T437" s="64"/>
      <c r="U437" s="64"/>
      <c r="V437" s="2" t="s">
        <v>9845</v>
      </c>
      <c r="W437" s="2">
        <v>3</v>
      </c>
    </row>
    <row r="438" spans="1:23" x14ac:dyDescent="0.35">
      <c r="A438" s="33">
        <v>437</v>
      </c>
      <c r="B438" s="9" t="s">
        <v>5990</v>
      </c>
      <c r="C438" s="37" t="s">
        <v>9844</v>
      </c>
      <c r="D438" s="37" t="s">
        <v>9844</v>
      </c>
      <c r="E438" s="9" t="s">
        <v>5990</v>
      </c>
      <c r="F438" s="15"/>
      <c r="G438" s="10"/>
      <c r="H438" s="10"/>
      <c r="I438" s="10"/>
      <c r="J438" s="10"/>
      <c r="K438" s="10"/>
      <c r="L438" s="15"/>
      <c r="M438" s="32"/>
      <c r="T438" s="64"/>
      <c r="U438" s="64"/>
      <c r="W438" s="2"/>
    </row>
    <row r="439" spans="1:23" x14ac:dyDescent="0.35">
      <c r="A439" s="33">
        <v>438</v>
      </c>
      <c r="B439" s="18" t="s">
        <v>88</v>
      </c>
      <c r="C439" s="35" t="s">
        <v>9843</v>
      </c>
      <c r="D439" s="35" t="s">
        <v>9843</v>
      </c>
      <c r="E439" s="18" t="s">
        <v>88</v>
      </c>
      <c r="F439" s="20"/>
      <c r="G439" s="19"/>
      <c r="H439" s="19"/>
      <c r="I439" s="19"/>
      <c r="J439" s="19"/>
      <c r="K439" s="19"/>
      <c r="L439" s="20"/>
      <c r="M439" s="32"/>
      <c r="T439" s="64"/>
      <c r="U439" s="64"/>
      <c r="W439" s="2"/>
    </row>
    <row r="440" spans="1:23" x14ac:dyDescent="0.35">
      <c r="A440" s="33">
        <v>439</v>
      </c>
      <c r="B440" s="18" t="s">
        <v>9842</v>
      </c>
      <c r="C440" s="35" t="s">
        <v>9841</v>
      </c>
      <c r="D440" s="35" t="s">
        <v>9841</v>
      </c>
      <c r="E440" s="18" t="s">
        <v>9840</v>
      </c>
      <c r="F440" s="20"/>
      <c r="G440" s="19"/>
      <c r="H440" s="19"/>
      <c r="I440" s="19"/>
      <c r="J440" s="19"/>
      <c r="K440" s="7" t="s">
        <v>34</v>
      </c>
      <c r="L440" s="20"/>
      <c r="M440" s="32"/>
      <c r="T440" s="64"/>
      <c r="U440" s="64"/>
      <c r="W440" s="2"/>
    </row>
    <row r="441" spans="1:23" ht="39" x14ac:dyDescent="0.35">
      <c r="A441" s="33">
        <v>440</v>
      </c>
      <c r="B441" s="21" t="s">
        <v>5999</v>
      </c>
      <c r="C441" s="29" t="s">
        <v>9839</v>
      </c>
      <c r="D441" s="29" t="s">
        <v>9839</v>
      </c>
      <c r="E441" s="21" t="s">
        <v>88</v>
      </c>
      <c r="F441" s="16"/>
      <c r="G441" s="7"/>
      <c r="H441" s="7" t="s">
        <v>34</v>
      </c>
      <c r="I441" s="7"/>
      <c r="J441" s="7"/>
      <c r="K441" s="7"/>
      <c r="L441" s="16"/>
      <c r="M441" s="32"/>
      <c r="T441" s="64"/>
      <c r="U441" s="64"/>
      <c r="W441" s="2"/>
    </row>
    <row r="442" spans="1:23" ht="52" x14ac:dyDescent="0.35">
      <c r="A442" s="33">
        <v>441</v>
      </c>
      <c r="B442" s="21" t="s">
        <v>9838</v>
      </c>
      <c r="C442" s="29" t="s">
        <v>9837</v>
      </c>
      <c r="D442" s="29" t="s">
        <v>9837</v>
      </c>
      <c r="E442" s="21" t="s">
        <v>9836</v>
      </c>
      <c r="F442" s="16"/>
      <c r="G442" s="7"/>
      <c r="H442" s="7"/>
      <c r="I442" s="7"/>
      <c r="J442" s="7"/>
      <c r="K442" s="7" t="s">
        <v>34</v>
      </c>
      <c r="L442" s="16"/>
      <c r="M442" s="30" t="s">
        <v>34</v>
      </c>
      <c r="N442" s="29" t="s">
        <v>34</v>
      </c>
      <c r="T442" s="64"/>
      <c r="U442" s="64"/>
      <c r="V442" s="2" t="s">
        <v>9818</v>
      </c>
      <c r="W442" s="2">
        <v>4</v>
      </c>
    </row>
    <row r="443" spans="1:23" x14ac:dyDescent="0.35">
      <c r="A443" s="33">
        <v>442</v>
      </c>
      <c r="B443" s="18" t="s">
        <v>9834</v>
      </c>
      <c r="C443" s="35" t="s">
        <v>9835</v>
      </c>
      <c r="D443" s="35" t="s">
        <v>9835</v>
      </c>
      <c r="E443" s="18" t="s">
        <v>9834</v>
      </c>
      <c r="F443" s="20"/>
      <c r="G443" s="19"/>
      <c r="H443" s="19"/>
      <c r="I443" s="19"/>
      <c r="J443" s="19"/>
      <c r="K443" s="19"/>
      <c r="L443" s="20"/>
      <c r="M443" s="32"/>
      <c r="T443" s="64"/>
      <c r="U443" s="64"/>
      <c r="W443" s="2"/>
    </row>
    <row r="444" spans="1:23" ht="78" x14ac:dyDescent="0.35">
      <c r="A444" s="33">
        <v>443</v>
      </c>
      <c r="B444" s="21" t="s">
        <v>9833</v>
      </c>
      <c r="C444" s="29" t="s">
        <v>9832</v>
      </c>
      <c r="D444" s="29" t="s">
        <v>9832</v>
      </c>
      <c r="E444" s="21" t="s">
        <v>6005</v>
      </c>
      <c r="F444" s="16"/>
      <c r="G444" s="7"/>
      <c r="H444" s="7"/>
      <c r="I444" s="7"/>
      <c r="J444" s="7" t="s">
        <v>34</v>
      </c>
      <c r="K444" s="7"/>
      <c r="L444" s="16"/>
      <c r="M444" s="30" t="s">
        <v>34</v>
      </c>
      <c r="N444" s="29" t="s">
        <v>34</v>
      </c>
      <c r="T444" s="64"/>
      <c r="U444" s="64"/>
      <c r="V444" s="2" t="s">
        <v>9825</v>
      </c>
      <c r="W444" s="2">
        <v>3</v>
      </c>
    </row>
    <row r="445" spans="1:23" ht="78" x14ac:dyDescent="0.35">
      <c r="A445" s="33">
        <v>444</v>
      </c>
      <c r="B445" s="21" t="s">
        <v>9831</v>
      </c>
      <c r="C445" s="29" t="s">
        <v>9830</v>
      </c>
      <c r="D445" s="29" t="s">
        <v>9830</v>
      </c>
      <c r="E445" s="21" t="s">
        <v>9829</v>
      </c>
      <c r="F445" s="16"/>
      <c r="G445" s="7"/>
      <c r="H445" s="7"/>
      <c r="I445" s="7"/>
      <c r="J445" s="7" t="s">
        <v>34</v>
      </c>
      <c r="K445" s="7"/>
      <c r="L445" s="16"/>
      <c r="M445" s="30" t="s">
        <v>34</v>
      </c>
      <c r="N445" s="29" t="s">
        <v>34</v>
      </c>
      <c r="T445" s="64"/>
      <c r="U445" s="64"/>
      <c r="V445" s="2" t="s">
        <v>9825</v>
      </c>
      <c r="W445" s="2">
        <v>3</v>
      </c>
    </row>
    <row r="446" spans="1:23" ht="78" x14ac:dyDescent="0.35">
      <c r="A446" s="33">
        <v>445</v>
      </c>
      <c r="B446" s="21" t="s">
        <v>9828</v>
      </c>
      <c r="C446" s="29" t="s">
        <v>9827</v>
      </c>
      <c r="D446" s="29" t="s">
        <v>9827</v>
      </c>
      <c r="E446" s="21" t="s">
        <v>9826</v>
      </c>
      <c r="F446" s="16"/>
      <c r="G446" s="7"/>
      <c r="H446" s="7"/>
      <c r="I446" s="7"/>
      <c r="J446" s="7" t="s">
        <v>34</v>
      </c>
      <c r="K446" s="7"/>
      <c r="L446" s="16"/>
      <c r="M446" s="30" t="s">
        <v>34</v>
      </c>
      <c r="N446" s="29" t="s">
        <v>34</v>
      </c>
      <c r="T446" s="64"/>
      <c r="U446" s="64"/>
      <c r="V446" s="2" t="s">
        <v>9825</v>
      </c>
      <c r="W446" s="2">
        <v>3</v>
      </c>
    </row>
    <row r="447" spans="1:23" x14ac:dyDescent="0.35">
      <c r="A447" s="33">
        <v>446</v>
      </c>
      <c r="B447" s="18" t="s">
        <v>88</v>
      </c>
      <c r="C447" s="35" t="s">
        <v>9824</v>
      </c>
      <c r="D447" s="35" t="s">
        <v>9824</v>
      </c>
      <c r="E447" s="18" t="s">
        <v>88</v>
      </c>
      <c r="F447" s="20"/>
      <c r="G447" s="19"/>
      <c r="H447" s="19"/>
      <c r="I447" s="19"/>
      <c r="J447" s="19"/>
      <c r="K447" s="19"/>
      <c r="L447" s="20"/>
      <c r="M447" s="32"/>
      <c r="T447" s="64"/>
      <c r="U447" s="64"/>
      <c r="W447" s="2"/>
    </row>
    <row r="448" spans="1:23" x14ac:dyDescent="0.35">
      <c r="A448" s="33">
        <v>447</v>
      </c>
      <c r="B448" s="18" t="s">
        <v>9822</v>
      </c>
      <c r="C448" s="35" t="s">
        <v>9823</v>
      </c>
      <c r="D448" s="35" t="s">
        <v>9823</v>
      </c>
      <c r="E448" s="18" t="s">
        <v>9822</v>
      </c>
      <c r="F448" s="20"/>
      <c r="G448" s="19"/>
      <c r="H448" s="19"/>
      <c r="I448" s="19"/>
      <c r="J448" s="19"/>
      <c r="K448" s="19"/>
      <c r="L448" s="20"/>
      <c r="M448" s="32"/>
      <c r="T448" s="64"/>
      <c r="U448" s="64"/>
      <c r="W448" s="2"/>
    </row>
    <row r="449" spans="1:23" ht="52" x14ac:dyDescent="0.35">
      <c r="A449" s="33">
        <v>448</v>
      </c>
      <c r="B449" s="21" t="s">
        <v>9821</v>
      </c>
      <c r="C449" s="29" t="s">
        <v>9820</v>
      </c>
      <c r="D449" s="29" t="s">
        <v>9820</v>
      </c>
      <c r="E449" s="21" t="s">
        <v>9819</v>
      </c>
      <c r="F449" s="16"/>
      <c r="G449" s="7"/>
      <c r="H449" s="7"/>
      <c r="I449" s="7"/>
      <c r="J449" s="7" t="s">
        <v>34</v>
      </c>
      <c r="K449" s="7"/>
      <c r="L449" s="16"/>
      <c r="M449" s="30" t="s">
        <v>34</v>
      </c>
      <c r="N449" s="29" t="s">
        <v>34</v>
      </c>
      <c r="T449" s="64"/>
      <c r="U449" s="64"/>
      <c r="V449" s="2" t="s">
        <v>9818</v>
      </c>
      <c r="W449" s="2">
        <v>5</v>
      </c>
    </row>
    <row r="450" spans="1:23" ht="26" x14ac:dyDescent="0.35">
      <c r="A450" s="33">
        <v>449</v>
      </c>
      <c r="B450" s="21" t="s">
        <v>9816</v>
      </c>
      <c r="C450" s="29" t="s">
        <v>9817</v>
      </c>
      <c r="D450" s="29" t="s">
        <v>9817</v>
      </c>
      <c r="E450" s="21" t="s">
        <v>9816</v>
      </c>
      <c r="F450" s="16"/>
      <c r="G450" s="7"/>
      <c r="H450" s="7"/>
      <c r="I450" s="7" t="s">
        <v>34</v>
      </c>
      <c r="J450" s="7"/>
      <c r="K450" s="7"/>
      <c r="L450" s="16"/>
      <c r="M450" s="30" t="s">
        <v>34</v>
      </c>
      <c r="N450" s="29" t="s">
        <v>34</v>
      </c>
      <c r="O450" s="29" t="s">
        <v>34</v>
      </c>
      <c r="P450" s="29" t="s">
        <v>34</v>
      </c>
      <c r="Q450" s="29" t="s">
        <v>34</v>
      </c>
      <c r="T450" s="64"/>
      <c r="U450" s="64"/>
      <c r="W450" s="2"/>
    </row>
    <row r="451" spans="1:23" x14ac:dyDescent="0.35">
      <c r="A451" s="33">
        <v>450</v>
      </c>
      <c r="B451" s="9" t="s">
        <v>9814</v>
      </c>
      <c r="C451" s="37" t="s">
        <v>9815</v>
      </c>
      <c r="D451" s="37" t="s">
        <v>9815</v>
      </c>
      <c r="E451" s="9" t="s">
        <v>9814</v>
      </c>
      <c r="F451" s="15"/>
      <c r="G451" s="10"/>
      <c r="H451" s="10"/>
      <c r="I451" s="10"/>
      <c r="J451" s="10"/>
      <c r="K451" s="10"/>
      <c r="L451" s="15"/>
      <c r="M451" s="32"/>
      <c r="T451" s="64"/>
      <c r="U451" s="64"/>
      <c r="W451" s="2"/>
    </row>
    <row r="452" spans="1:23" x14ac:dyDescent="0.35">
      <c r="A452" s="33">
        <v>451</v>
      </c>
      <c r="B452" s="18" t="s">
        <v>9812</v>
      </c>
      <c r="C452" s="35" t="s">
        <v>9813</v>
      </c>
      <c r="D452" s="35" t="s">
        <v>9813</v>
      </c>
      <c r="E452" s="18" t="s">
        <v>9812</v>
      </c>
      <c r="F452" s="20"/>
      <c r="G452" s="19"/>
      <c r="H452" s="19"/>
      <c r="I452" s="19"/>
      <c r="J452" s="19"/>
      <c r="K452" s="19"/>
      <c r="L452" s="20"/>
      <c r="M452" s="32"/>
      <c r="T452" s="64"/>
      <c r="U452" s="64"/>
      <c r="W452" s="2"/>
    </row>
    <row r="453" spans="1:23" x14ac:dyDescent="0.35">
      <c r="A453" s="33">
        <v>452</v>
      </c>
      <c r="B453" s="21" t="s">
        <v>9810</v>
      </c>
      <c r="C453" s="29" t="s">
        <v>9811</v>
      </c>
      <c r="D453" s="29" t="s">
        <v>9811</v>
      </c>
      <c r="E453" s="21" t="s">
        <v>9810</v>
      </c>
      <c r="F453" s="16"/>
      <c r="G453" s="7"/>
      <c r="H453" s="7"/>
      <c r="I453" s="7" t="s">
        <v>34</v>
      </c>
      <c r="J453" s="7"/>
      <c r="K453" s="7"/>
      <c r="L453" s="16"/>
      <c r="M453" s="32"/>
      <c r="O453" s="29" t="s">
        <v>34</v>
      </c>
      <c r="P453" s="29" t="s">
        <v>34</v>
      </c>
      <c r="Q453" s="29" t="s">
        <v>34</v>
      </c>
      <c r="T453" s="64"/>
      <c r="U453" s="64"/>
      <c r="W453" s="2"/>
    </row>
    <row r="454" spans="1:23" x14ac:dyDescent="0.35">
      <c r="A454" s="33">
        <v>453</v>
      </c>
      <c r="B454" s="18" t="s">
        <v>9808</v>
      </c>
      <c r="C454" s="35" t="s">
        <v>9809</v>
      </c>
      <c r="D454" s="35" t="s">
        <v>9809</v>
      </c>
      <c r="E454" s="18" t="s">
        <v>9808</v>
      </c>
      <c r="F454" s="20"/>
      <c r="G454" s="19"/>
      <c r="H454" s="19"/>
      <c r="I454" s="19"/>
      <c r="J454" s="19"/>
      <c r="K454" s="19"/>
      <c r="L454" s="20"/>
      <c r="M454" s="32"/>
      <c r="T454" s="64"/>
      <c r="U454" s="64"/>
      <c r="W454" s="2"/>
    </row>
    <row r="455" spans="1:23" ht="39" x14ac:dyDescent="0.35">
      <c r="A455" s="33">
        <v>454</v>
      </c>
      <c r="B455" s="21" t="s">
        <v>9806</v>
      </c>
      <c r="C455" s="29" t="s">
        <v>9807</v>
      </c>
      <c r="D455" s="29" t="s">
        <v>9807</v>
      </c>
      <c r="E455" s="21" t="s">
        <v>9806</v>
      </c>
      <c r="F455" s="16"/>
      <c r="G455" s="7"/>
      <c r="H455" s="7"/>
      <c r="I455" s="7" t="s">
        <v>34</v>
      </c>
      <c r="J455" s="7"/>
      <c r="K455" s="7"/>
      <c r="L455" s="16"/>
      <c r="M455" s="32"/>
      <c r="O455" s="29" t="s">
        <v>34</v>
      </c>
      <c r="P455" s="29" t="s">
        <v>34</v>
      </c>
      <c r="Q455" s="29" t="s">
        <v>34</v>
      </c>
      <c r="T455" s="64"/>
      <c r="U455" s="64"/>
      <c r="W455" s="2"/>
    </row>
    <row r="456" spans="1:23" ht="26" x14ac:dyDescent="0.35">
      <c r="A456" s="33">
        <v>455</v>
      </c>
      <c r="B456" s="9" t="s">
        <v>9804</v>
      </c>
      <c r="C456" s="37" t="s">
        <v>9805</v>
      </c>
      <c r="D456" s="37" t="s">
        <v>9805</v>
      </c>
      <c r="E456" s="9" t="s">
        <v>9804</v>
      </c>
      <c r="F456" s="15"/>
      <c r="G456" s="10"/>
      <c r="H456" s="10"/>
      <c r="I456" s="10"/>
      <c r="J456" s="10"/>
      <c r="K456" s="10"/>
      <c r="L456" s="15"/>
      <c r="M456" s="32"/>
      <c r="T456" s="64"/>
      <c r="U456" s="64"/>
      <c r="W456" s="2"/>
    </row>
    <row r="457" spans="1:23" x14ac:dyDescent="0.35">
      <c r="A457" s="33">
        <v>456</v>
      </c>
      <c r="B457" s="18" t="s">
        <v>9802</v>
      </c>
      <c r="C457" s="35" t="s">
        <v>9803</v>
      </c>
      <c r="D457" s="35" t="s">
        <v>9803</v>
      </c>
      <c r="E457" s="18" t="s">
        <v>9802</v>
      </c>
      <c r="F457" s="20"/>
      <c r="G457" s="19"/>
      <c r="H457" s="19"/>
      <c r="I457" s="19"/>
      <c r="J457" s="19"/>
      <c r="K457" s="19"/>
      <c r="L457" s="20"/>
      <c r="M457" s="32"/>
      <c r="T457" s="64"/>
      <c r="U457" s="64"/>
      <c r="W457" s="2"/>
    </row>
    <row r="458" spans="1:23" x14ac:dyDescent="0.35">
      <c r="A458" s="33">
        <v>457</v>
      </c>
      <c r="B458" s="21" t="s">
        <v>9800</v>
      </c>
      <c r="C458" s="29" t="s">
        <v>9801</v>
      </c>
      <c r="D458" s="29" t="s">
        <v>9801</v>
      </c>
      <c r="E458" s="21" t="s">
        <v>9800</v>
      </c>
      <c r="F458" s="16"/>
      <c r="G458" s="7"/>
      <c r="H458" s="7"/>
      <c r="I458" s="7" t="s">
        <v>34</v>
      </c>
      <c r="J458" s="7"/>
      <c r="K458" s="7"/>
      <c r="L458" s="16"/>
      <c r="M458" s="32"/>
      <c r="O458" s="29" t="s">
        <v>34</v>
      </c>
      <c r="P458" s="29" t="s">
        <v>34</v>
      </c>
      <c r="Q458" s="29" t="s">
        <v>34</v>
      </c>
      <c r="T458" s="64"/>
      <c r="U458" s="64"/>
      <c r="W458" s="2"/>
    </row>
    <row r="459" spans="1:23" x14ac:dyDescent="0.35">
      <c r="A459" s="33">
        <v>458</v>
      </c>
      <c r="B459" s="21" t="s">
        <v>9798</v>
      </c>
      <c r="C459" s="29" t="s">
        <v>9799</v>
      </c>
      <c r="D459" s="29" t="s">
        <v>9799</v>
      </c>
      <c r="E459" s="21" t="s">
        <v>9798</v>
      </c>
      <c r="F459" s="16"/>
      <c r="G459" s="7"/>
      <c r="H459" s="7"/>
      <c r="I459" s="7" t="s">
        <v>34</v>
      </c>
      <c r="J459" s="7"/>
      <c r="K459" s="7"/>
      <c r="L459" s="16"/>
      <c r="M459" s="32"/>
      <c r="O459" s="29" t="s">
        <v>34</v>
      </c>
      <c r="P459" s="29" t="s">
        <v>34</v>
      </c>
      <c r="Q459" s="29" t="s">
        <v>34</v>
      </c>
      <c r="T459" s="64"/>
      <c r="U459" s="64"/>
      <c r="W459" s="2"/>
    </row>
    <row r="460" spans="1:23" x14ac:dyDescent="0.35">
      <c r="A460" s="33">
        <v>459</v>
      </c>
      <c r="B460" s="21" t="s">
        <v>9796</v>
      </c>
      <c r="C460" s="29" t="s">
        <v>9797</v>
      </c>
      <c r="D460" s="29" t="s">
        <v>9797</v>
      </c>
      <c r="E460" s="21" t="s">
        <v>9796</v>
      </c>
      <c r="F460" s="16"/>
      <c r="G460" s="7"/>
      <c r="H460" s="7"/>
      <c r="I460" s="7" t="s">
        <v>34</v>
      </c>
      <c r="J460" s="7"/>
      <c r="K460" s="7"/>
      <c r="L460" s="16"/>
      <c r="M460" s="32"/>
      <c r="O460" s="29" t="s">
        <v>34</v>
      </c>
      <c r="P460" s="29" t="s">
        <v>34</v>
      </c>
      <c r="Q460" s="29" t="s">
        <v>34</v>
      </c>
      <c r="T460" s="64"/>
      <c r="U460" s="64"/>
      <c r="W460" s="2"/>
    </row>
    <row r="461" spans="1:23" x14ac:dyDescent="0.35">
      <c r="A461" s="33">
        <v>460</v>
      </c>
      <c r="B461" s="18" t="s">
        <v>9794</v>
      </c>
      <c r="C461" s="35" t="s">
        <v>9795</v>
      </c>
      <c r="D461" s="35" t="s">
        <v>9795</v>
      </c>
      <c r="E461" s="18" t="s">
        <v>9794</v>
      </c>
      <c r="F461" s="20"/>
      <c r="G461" s="19"/>
      <c r="H461" s="19"/>
      <c r="I461" s="19"/>
      <c r="J461" s="19"/>
      <c r="K461" s="19"/>
      <c r="L461" s="20"/>
      <c r="M461" s="32"/>
      <c r="T461" s="64"/>
      <c r="U461" s="64"/>
      <c r="W461" s="2"/>
    </row>
    <row r="462" spans="1:23" x14ac:dyDescent="0.35">
      <c r="A462" s="33">
        <v>461</v>
      </c>
      <c r="B462" s="21" t="s">
        <v>9792</v>
      </c>
      <c r="C462" s="29" t="s">
        <v>9793</v>
      </c>
      <c r="D462" s="29" t="s">
        <v>9793</v>
      </c>
      <c r="E462" s="21" t="s">
        <v>9792</v>
      </c>
      <c r="F462" s="16"/>
      <c r="G462" s="7"/>
      <c r="H462" s="7"/>
      <c r="I462" s="7" t="s">
        <v>34</v>
      </c>
      <c r="J462" s="7"/>
      <c r="K462" s="7"/>
      <c r="L462" s="16"/>
      <c r="M462" s="32"/>
      <c r="O462" s="29" t="s">
        <v>34</v>
      </c>
      <c r="P462" s="29" t="s">
        <v>34</v>
      </c>
      <c r="Q462" s="29" t="s">
        <v>34</v>
      </c>
      <c r="T462" s="64"/>
      <c r="U462" s="64"/>
      <c r="W462" s="2"/>
    </row>
    <row r="463" spans="1:23" x14ac:dyDescent="0.35">
      <c r="A463" s="33">
        <v>462</v>
      </c>
      <c r="B463" s="21" t="s">
        <v>9790</v>
      </c>
      <c r="C463" s="29" t="s">
        <v>9791</v>
      </c>
      <c r="D463" s="29" t="s">
        <v>9791</v>
      </c>
      <c r="E463" s="21" t="s">
        <v>9790</v>
      </c>
      <c r="F463" s="16"/>
      <c r="G463" s="7"/>
      <c r="H463" s="7"/>
      <c r="I463" s="7" t="s">
        <v>34</v>
      </c>
      <c r="J463" s="7"/>
      <c r="K463" s="7"/>
      <c r="L463" s="16"/>
      <c r="M463" s="32"/>
      <c r="O463" s="29" t="s">
        <v>34</v>
      </c>
      <c r="P463" s="29" t="s">
        <v>34</v>
      </c>
      <c r="Q463" s="29" t="s">
        <v>34</v>
      </c>
      <c r="T463" s="64"/>
      <c r="U463" s="64"/>
      <c r="W463" s="2"/>
    </row>
    <row r="464" spans="1:23" x14ac:dyDescent="0.35">
      <c r="A464" s="33">
        <v>463</v>
      </c>
      <c r="B464" s="21" t="s">
        <v>9788</v>
      </c>
      <c r="C464" s="29" t="s">
        <v>9789</v>
      </c>
      <c r="D464" s="29" t="s">
        <v>9789</v>
      </c>
      <c r="E464" s="21" t="s">
        <v>9788</v>
      </c>
      <c r="F464" s="16"/>
      <c r="G464" s="7"/>
      <c r="H464" s="7"/>
      <c r="I464" s="7" t="s">
        <v>34</v>
      </c>
      <c r="J464" s="7"/>
      <c r="K464" s="7"/>
      <c r="L464" s="16"/>
      <c r="M464" s="32"/>
      <c r="O464" s="29" t="s">
        <v>34</v>
      </c>
      <c r="P464" s="29" t="s">
        <v>34</v>
      </c>
      <c r="Q464" s="29" t="s">
        <v>34</v>
      </c>
      <c r="T464" s="64"/>
      <c r="U464" s="64"/>
      <c r="W464" s="2"/>
    </row>
    <row r="465" spans="1:23" x14ac:dyDescent="0.35">
      <c r="A465" s="33">
        <v>464</v>
      </c>
      <c r="B465" s="18" t="s">
        <v>9786</v>
      </c>
      <c r="C465" s="35" t="s">
        <v>9787</v>
      </c>
      <c r="D465" s="35" t="s">
        <v>9787</v>
      </c>
      <c r="E465" s="18" t="s">
        <v>9786</v>
      </c>
      <c r="F465" s="20"/>
      <c r="G465" s="19"/>
      <c r="H465" s="19"/>
      <c r="I465" s="19"/>
      <c r="J465" s="19"/>
      <c r="K465" s="19"/>
      <c r="L465" s="20"/>
      <c r="M465" s="32"/>
      <c r="T465" s="64"/>
      <c r="U465" s="64"/>
      <c r="W465" s="2"/>
    </row>
    <row r="466" spans="1:23" ht="26" x14ac:dyDescent="0.35">
      <c r="A466" s="33">
        <v>465</v>
      </c>
      <c r="B466" s="21" t="s">
        <v>9784</v>
      </c>
      <c r="C466" s="29" t="s">
        <v>9785</v>
      </c>
      <c r="D466" s="29" t="s">
        <v>9785</v>
      </c>
      <c r="E466" s="21" t="s">
        <v>9784</v>
      </c>
      <c r="F466" s="16"/>
      <c r="G466" s="7"/>
      <c r="H466" s="7"/>
      <c r="I466" s="7" t="s">
        <v>34</v>
      </c>
      <c r="J466" s="7"/>
      <c r="K466" s="7"/>
      <c r="L466" s="16"/>
      <c r="M466" s="32"/>
      <c r="O466" s="29" t="s">
        <v>34</v>
      </c>
      <c r="P466" s="29" t="s">
        <v>34</v>
      </c>
      <c r="Q466" s="29" t="s">
        <v>34</v>
      </c>
      <c r="T466" s="64"/>
      <c r="U466" s="64"/>
      <c r="W466" s="2"/>
    </row>
    <row r="467" spans="1:23" x14ac:dyDescent="0.35">
      <c r="A467" s="33">
        <v>466</v>
      </c>
      <c r="B467" s="9" t="s">
        <v>9782</v>
      </c>
      <c r="C467" s="37" t="s">
        <v>9783</v>
      </c>
      <c r="D467" s="37" t="s">
        <v>9783</v>
      </c>
      <c r="E467" s="9" t="s">
        <v>9782</v>
      </c>
      <c r="F467" s="15"/>
      <c r="G467" s="10"/>
      <c r="H467" s="10"/>
      <c r="I467" s="10"/>
      <c r="J467" s="10"/>
      <c r="K467" s="10"/>
      <c r="L467" s="15"/>
      <c r="M467" s="32"/>
      <c r="T467" s="64"/>
      <c r="U467" s="64"/>
      <c r="W467" s="2"/>
    </row>
    <row r="468" spans="1:23" x14ac:dyDescent="0.35">
      <c r="A468" s="33">
        <v>467</v>
      </c>
      <c r="B468" s="9" t="s">
        <v>9780</v>
      </c>
      <c r="C468" s="37" t="s">
        <v>9781</v>
      </c>
      <c r="D468" s="37" t="s">
        <v>9781</v>
      </c>
      <c r="E468" s="9" t="s">
        <v>9780</v>
      </c>
      <c r="F468" s="15"/>
      <c r="G468" s="10"/>
      <c r="H468" s="10"/>
      <c r="I468" s="10"/>
      <c r="J468" s="10"/>
      <c r="K468" s="10"/>
      <c r="L468" s="15"/>
      <c r="M468" s="32"/>
      <c r="T468" s="64"/>
      <c r="U468" s="64"/>
      <c r="W468" s="2"/>
    </row>
    <row r="469" spans="1:23" x14ac:dyDescent="0.35">
      <c r="A469" s="33">
        <v>468</v>
      </c>
      <c r="B469" s="18" t="s">
        <v>9778</v>
      </c>
      <c r="C469" s="35" t="s">
        <v>9779</v>
      </c>
      <c r="D469" s="35" t="s">
        <v>9779</v>
      </c>
      <c r="E469" s="18" t="s">
        <v>9778</v>
      </c>
      <c r="F469" s="20"/>
      <c r="G469" s="19"/>
      <c r="H469" s="19"/>
      <c r="I469" s="19"/>
      <c r="J469" s="19"/>
      <c r="K469" s="19"/>
      <c r="L469" s="20"/>
      <c r="M469" s="32"/>
      <c r="T469" s="64"/>
      <c r="U469" s="64"/>
      <c r="W469" s="2"/>
    </row>
    <row r="470" spans="1:23" ht="26" x14ac:dyDescent="0.35">
      <c r="A470" s="33">
        <v>469</v>
      </c>
      <c r="B470" s="21" t="s">
        <v>9776</v>
      </c>
      <c r="C470" s="29" t="s">
        <v>9777</v>
      </c>
      <c r="D470" s="29" t="s">
        <v>9777</v>
      </c>
      <c r="E470" s="21" t="s">
        <v>9776</v>
      </c>
      <c r="F470" s="16"/>
      <c r="G470" s="7"/>
      <c r="H470" s="7"/>
      <c r="I470" s="7" t="s">
        <v>34</v>
      </c>
      <c r="J470" s="7"/>
      <c r="K470" s="7"/>
      <c r="L470" s="16"/>
      <c r="M470" s="32"/>
      <c r="O470" s="29" t="s">
        <v>34</v>
      </c>
      <c r="P470" s="29" t="s">
        <v>34</v>
      </c>
      <c r="Q470" s="29" t="s">
        <v>34</v>
      </c>
      <c r="T470" s="64"/>
      <c r="U470" s="64"/>
      <c r="W470" s="2"/>
    </row>
    <row r="471" spans="1:23" ht="26" x14ac:dyDescent="0.35">
      <c r="A471" s="33">
        <v>470</v>
      </c>
      <c r="B471" s="18" t="s">
        <v>9774</v>
      </c>
      <c r="C471" s="35" t="s">
        <v>9775</v>
      </c>
      <c r="D471" s="35" t="s">
        <v>9775</v>
      </c>
      <c r="E471" s="18" t="s">
        <v>9774</v>
      </c>
      <c r="F471" s="20"/>
      <c r="G471" s="19"/>
      <c r="H471" s="19"/>
      <c r="I471" s="19"/>
      <c r="J471" s="19"/>
      <c r="K471" s="19"/>
      <c r="L471" s="20"/>
      <c r="M471" s="32"/>
      <c r="T471" s="64"/>
      <c r="U471" s="64"/>
      <c r="W471" s="2"/>
    </row>
    <row r="472" spans="1:23" ht="26" x14ac:dyDescent="0.35">
      <c r="A472" s="33">
        <v>471</v>
      </c>
      <c r="B472" s="21" t="s">
        <v>9772</v>
      </c>
      <c r="C472" s="29" t="s">
        <v>9773</v>
      </c>
      <c r="D472" s="29" t="s">
        <v>9773</v>
      </c>
      <c r="E472" s="21" t="s">
        <v>9772</v>
      </c>
      <c r="F472" s="16"/>
      <c r="G472" s="7"/>
      <c r="H472" s="7"/>
      <c r="I472" s="7" t="s">
        <v>34</v>
      </c>
      <c r="J472" s="7"/>
      <c r="K472" s="7"/>
      <c r="L472" s="16"/>
      <c r="M472" s="32"/>
      <c r="O472" s="29" t="s">
        <v>34</v>
      </c>
      <c r="P472" s="29" t="s">
        <v>34</v>
      </c>
      <c r="Q472" s="29" t="s">
        <v>34</v>
      </c>
      <c r="T472" s="64"/>
      <c r="U472" s="64"/>
      <c r="W472" s="2"/>
    </row>
    <row r="473" spans="1:23" x14ac:dyDescent="0.35">
      <c r="A473" s="33">
        <v>472</v>
      </c>
      <c r="B473" s="18" t="s">
        <v>9770</v>
      </c>
      <c r="C473" s="35" t="s">
        <v>9771</v>
      </c>
      <c r="D473" s="35" t="s">
        <v>9771</v>
      </c>
      <c r="E473" s="18" t="s">
        <v>9770</v>
      </c>
      <c r="F473" s="20"/>
      <c r="G473" s="19"/>
      <c r="H473" s="19"/>
      <c r="I473" s="19"/>
      <c r="J473" s="19"/>
      <c r="K473" s="19"/>
      <c r="L473" s="20"/>
      <c r="M473" s="32"/>
      <c r="T473" s="64"/>
      <c r="U473" s="64"/>
      <c r="W473" s="2"/>
    </row>
    <row r="474" spans="1:23" x14ac:dyDescent="0.35">
      <c r="A474" s="33">
        <v>473</v>
      </c>
      <c r="B474" s="21" t="s">
        <v>9768</v>
      </c>
      <c r="C474" s="29" t="s">
        <v>9769</v>
      </c>
      <c r="D474" s="29" t="s">
        <v>9769</v>
      </c>
      <c r="E474" s="21" t="s">
        <v>9768</v>
      </c>
      <c r="F474" s="16"/>
      <c r="G474" s="7"/>
      <c r="H474" s="7"/>
      <c r="I474" s="7" t="s">
        <v>34</v>
      </c>
      <c r="J474" s="7"/>
      <c r="K474" s="7"/>
      <c r="L474" s="16"/>
      <c r="M474" s="32"/>
      <c r="O474" s="29" t="s">
        <v>34</v>
      </c>
      <c r="P474" s="29" t="s">
        <v>34</v>
      </c>
      <c r="Q474" s="29" t="s">
        <v>34</v>
      </c>
      <c r="T474" s="64"/>
      <c r="U474" s="64"/>
      <c r="W474" s="2"/>
    </row>
    <row r="475" spans="1:23" ht="26" x14ac:dyDescent="0.35">
      <c r="A475" s="33">
        <v>474</v>
      </c>
      <c r="B475" s="21" t="s">
        <v>9766</v>
      </c>
      <c r="C475" s="29" t="s">
        <v>9767</v>
      </c>
      <c r="D475" s="29" t="s">
        <v>9767</v>
      </c>
      <c r="E475" s="21" t="s">
        <v>9766</v>
      </c>
      <c r="F475" s="16"/>
      <c r="G475" s="7"/>
      <c r="H475" s="7"/>
      <c r="I475" s="7" t="s">
        <v>34</v>
      </c>
      <c r="J475" s="7"/>
      <c r="K475" s="7"/>
      <c r="L475" s="16"/>
      <c r="M475" s="32"/>
      <c r="O475" s="29" t="s">
        <v>34</v>
      </c>
      <c r="P475" s="29" t="s">
        <v>34</v>
      </c>
      <c r="Q475" s="29" t="s">
        <v>34</v>
      </c>
      <c r="T475" s="64"/>
      <c r="U475" s="64"/>
      <c r="W475" s="2"/>
    </row>
    <row r="476" spans="1:23" x14ac:dyDescent="0.35">
      <c r="A476" s="33">
        <v>475</v>
      </c>
      <c r="B476" s="18" t="s">
        <v>9764</v>
      </c>
      <c r="C476" s="35" t="s">
        <v>9765</v>
      </c>
      <c r="D476" s="35" t="s">
        <v>9765</v>
      </c>
      <c r="E476" s="18" t="s">
        <v>9764</v>
      </c>
      <c r="F476" s="20"/>
      <c r="G476" s="19"/>
      <c r="H476" s="19"/>
      <c r="I476" s="19"/>
      <c r="J476" s="19"/>
      <c r="K476" s="19"/>
      <c r="L476" s="20"/>
      <c r="M476" s="32"/>
      <c r="T476" s="64"/>
      <c r="U476" s="64"/>
      <c r="W476" s="2"/>
    </row>
    <row r="477" spans="1:23" x14ac:dyDescent="0.35">
      <c r="A477" s="33">
        <v>476</v>
      </c>
      <c r="B477" s="21" t="s">
        <v>9750</v>
      </c>
      <c r="C477" s="29" t="s">
        <v>9763</v>
      </c>
      <c r="D477" s="29" t="s">
        <v>9763</v>
      </c>
      <c r="E477" s="21" t="s">
        <v>9750</v>
      </c>
      <c r="F477" s="16"/>
      <c r="G477" s="7"/>
      <c r="H477" s="7"/>
      <c r="I477" s="7" t="s">
        <v>34</v>
      </c>
      <c r="J477" s="7"/>
      <c r="K477" s="7"/>
      <c r="L477" s="16"/>
      <c r="M477" s="32"/>
      <c r="O477" s="29" t="s">
        <v>34</v>
      </c>
      <c r="P477" s="29" t="s">
        <v>34</v>
      </c>
      <c r="Q477" s="29" t="s">
        <v>34</v>
      </c>
      <c r="T477" s="64"/>
      <c r="U477" s="64"/>
      <c r="W477" s="2"/>
    </row>
    <row r="478" spans="1:23" x14ac:dyDescent="0.35">
      <c r="A478" s="33">
        <v>477</v>
      </c>
      <c r="B478" s="18" t="s">
        <v>9761</v>
      </c>
      <c r="C478" s="35" t="s">
        <v>9762</v>
      </c>
      <c r="D478" s="35" t="s">
        <v>9762</v>
      </c>
      <c r="E478" s="18" t="s">
        <v>9761</v>
      </c>
      <c r="F478" s="20"/>
      <c r="G478" s="19"/>
      <c r="H478" s="19"/>
      <c r="I478" s="19"/>
      <c r="J478" s="19"/>
      <c r="K478" s="19"/>
      <c r="L478" s="20"/>
      <c r="M478" s="32"/>
      <c r="T478" s="64"/>
      <c r="U478" s="64"/>
      <c r="W478" s="2"/>
    </row>
    <row r="479" spans="1:23" ht="26" x14ac:dyDescent="0.35">
      <c r="A479" s="33">
        <v>478</v>
      </c>
      <c r="B479" s="21" t="s">
        <v>9759</v>
      </c>
      <c r="C479" s="29" t="s">
        <v>9760</v>
      </c>
      <c r="D479" s="29" t="s">
        <v>9760</v>
      </c>
      <c r="E479" s="21" t="s">
        <v>9759</v>
      </c>
      <c r="F479" s="16"/>
      <c r="G479" s="7"/>
      <c r="H479" s="7"/>
      <c r="I479" s="7" t="s">
        <v>34</v>
      </c>
      <c r="J479" s="7"/>
      <c r="K479" s="7"/>
      <c r="L479" s="16"/>
      <c r="M479" s="32"/>
      <c r="O479" s="29" t="s">
        <v>34</v>
      </c>
      <c r="P479" s="29" t="s">
        <v>34</v>
      </c>
      <c r="Q479" s="29" t="s">
        <v>34</v>
      </c>
      <c r="T479" s="64"/>
      <c r="U479" s="64"/>
      <c r="W479" s="2"/>
    </row>
    <row r="480" spans="1:23" x14ac:dyDescent="0.35">
      <c r="A480" s="33">
        <v>479</v>
      </c>
      <c r="B480" s="18" t="s">
        <v>9757</v>
      </c>
      <c r="C480" s="35" t="s">
        <v>9758</v>
      </c>
      <c r="D480" s="35" t="s">
        <v>9758</v>
      </c>
      <c r="E480" s="18" t="s">
        <v>9757</v>
      </c>
      <c r="F480" s="20"/>
      <c r="G480" s="19"/>
      <c r="H480" s="19"/>
      <c r="I480" s="19"/>
      <c r="J480" s="19"/>
      <c r="K480" s="19"/>
      <c r="L480" s="20"/>
      <c r="M480" s="32"/>
      <c r="T480" s="64"/>
      <c r="U480" s="64"/>
      <c r="W480" s="2"/>
    </row>
    <row r="481" spans="1:23" ht="78" x14ac:dyDescent="0.35">
      <c r="A481" s="33">
        <v>480</v>
      </c>
      <c r="B481" s="21" t="s">
        <v>9755</v>
      </c>
      <c r="C481" s="29" t="s">
        <v>9756</v>
      </c>
      <c r="D481" s="29" t="s">
        <v>9756</v>
      </c>
      <c r="E481" s="21" t="s">
        <v>9755</v>
      </c>
      <c r="F481" s="16"/>
      <c r="G481" s="7"/>
      <c r="H481" s="7"/>
      <c r="I481" s="7" t="s">
        <v>34</v>
      </c>
      <c r="J481" s="7"/>
      <c r="K481" s="7"/>
      <c r="L481" s="16"/>
      <c r="M481" s="32"/>
      <c r="O481" s="29" t="s">
        <v>34</v>
      </c>
      <c r="P481" s="29" t="s">
        <v>34</v>
      </c>
      <c r="Q481" s="29" t="s">
        <v>34</v>
      </c>
      <c r="T481" s="64"/>
      <c r="U481" s="64"/>
      <c r="V481" s="2" t="s">
        <v>9754</v>
      </c>
      <c r="W481" s="2">
        <v>6</v>
      </c>
    </row>
    <row r="482" spans="1:23" x14ac:dyDescent="0.35">
      <c r="A482" s="33">
        <v>481</v>
      </c>
      <c r="B482" s="18" t="s">
        <v>9752</v>
      </c>
      <c r="C482" s="35" t="s">
        <v>9753</v>
      </c>
      <c r="D482" s="35" t="s">
        <v>9753</v>
      </c>
      <c r="E482" s="18" t="s">
        <v>9752</v>
      </c>
      <c r="F482" s="20"/>
      <c r="G482" s="19"/>
      <c r="H482" s="19"/>
      <c r="I482" s="19"/>
      <c r="J482" s="19"/>
      <c r="K482" s="19"/>
      <c r="L482" s="20"/>
      <c r="M482" s="32"/>
      <c r="T482" s="64"/>
      <c r="U482" s="64"/>
      <c r="W482" s="2"/>
    </row>
    <row r="483" spans="1:23" x14ac:dyDescent="0.35">
      <c r="A483" s="33">
        <v>482</v>
      </c>
      <c r="B483" s="21" t="s">
        <v>9750</v>
      </c>
      <c r="C483" s="29" t="s">
        <v>9751</v>
      </c>
      <c r="D483" s="29" t="s">
        <v>9751</v>
      </c>
      <c r="E483" s="21" t="s">
        <v>9750</v>
      </c>
      <c r="F483" s="16"/>
      <c r="G483" s="7"/>
      <c r="H483" s="7"/>
      <c r="I483" s="7" t="s">
        <v>34</v>
      </c>
      <c r="J483" s="7"/>
      <c r="K483" s="7"/>
      <c r="L483" s="16"/>
      <c r="M483" s="32"/>
      <c r="O483" s="29" t="s">
        <v>34</v>
      </c>
      <c r="P483" s="29" t="s">
        <v>34</v>
      </c>
      <c r="Q483" s="29" t="s">
        <v>34</v>
      </c>
      <c r="T483" s="64"/>
      <c r="U483" s="64"/>
      <c r="W483" s="2"/>
    </row>
    <row r="484" spans="1:23" x14ac:dyDescent="0.35">
      <c r="A484" s="33">
        <v>483</v>
      </c>
      <c r="B484" s="18" t="s">
        <v>9748</v>
      </c>
      <c r="C484" s="35" t="s">
        <v>9749</v>
      </c>
      <c r="D484" s="35" t="s">
        <v>9749</v>
      </c>
      <c r="E484" s="18" t="s">
        <v>9748</v>
      </c>
      <c r="F484" s="20"/>
      <c r="G484" s="19"/>
      <c r="H484" s="19"/>
      <c r="I484" s="19"/>
      <c r="J484" s="19"/>
      <c r="K484" s="19"/>
      <c r="L484" s="20"/>
      <c r="M484" s="32"/>
      <c r="T484" s="64"/>
      <c r="U484" s="64"/>
      <c r="W484" s="2"/>
    </row>
    <row r="485" spans="1:23" x14ac:dyDescent="0.35">
      <c r="A485" s="33">
        <v>484</v>
      </c>
      <c r="B485" s="21" t="s">
        <v>9746</v>
      </c>
      <c r="C485" s="29" t="s">
        <v>9747</v>
      </c>
      <c r="D485" s="29" t="s">
        <v>9747</v>
      </c>
      <c r="E485" s="21" t="s">
        <v>9746</v>
      </c>
      <c r="F485" s="16"/>
      <c r="G485" s="7"/>
      <c r="H485" s="7"/>
      <c r="I485" s="7" t="s">
        <v>34</v>
      </c>
      <c r="J485" s="7"/>
      <c r="K485" s="7"/>
      <c r="L485" s="16"/>
      <c r="M485" s="32"/>
      <c r="O485" s="29" t="s">
        <v>34</v>
      </c>
      <c r="P485" s="29" t="s">
        <v>34</v>
      </c>
      <c r="Q485" s="29" t="s">
        <v>34</v>
      </c>
      <c r="T485" s="64"/>
      <c r="U485" s="64"/>
      <c r="W485" s="2"/>
    </row>
    <row r="486" spans="1:23" x14ac:dyDescent="0.35">
      <c r="A486" s="33">
        <v>485</v>
      </c>
      <c r="B486" s="18" t="s">
        <v>9744</v>
      </c>
      <c r="C486" s="35" t="s">
        <v>9745</v>
      </c>
      <c r="D486" s="35" t="s">
        <v>9745</v>
      </c>
      <c r="E486" s="18" t="s">
        <v>9744</v>
      </c>
      <c r="F486" s="20"/>
      <c r="G486" s="19"/>
      <c r="H486" s="19"/>
      <c r="I486" s="19"/>
      <c r="J486" s="19"/>
      <c r="K486" s="19"/>
      <c r="L486" s="20"/>
      <c r="M486" s="32"/>
      <c r="T486" s="64"/>
      <c r="U486" s="64"/>
      <c r="W486" s="2"/>
    </row>
    <row r="487" spans="1:23" ht="26" x14ac:dyDescent="0.35">
      <c r="A487" s="33">
        <v>486</v>
      </c>
      <c r="B487" s="21" t="s">
        <v>9742</v>
      </c>
      <c r="C487" s="29" t="s">
        <v>9743</v>
      </c>
      <c r="D487" s="29" t="s">
        <v>9743</v>
      </c>
      <c r="E487" s="21" t="s">
        <v>9742</v>
      </c>
      <c r="F487" s="16"/>
      <c r="G487" s="7"/>
      <c r="H487" s="7"/>
      <c r="I487" s="7" t="s">
        <v>34</v>
      </c>
      <c r="J487" s="7"/>
      <c r="K487" s="7"/>
      <c r="L487" s="16"/>
      <c r="M487" s="32"/>
      <c r="O487" s="29" t="s">
        <v>34</v>
      </c>
      <c r="P487" s="29" t="s">
        <v>34</v>
      </c>
      <c r="Q487" s="29" t="s">
        <v>34</v>
      </c>
      <c r="T487" s="64"/>
      <c r="U487" s="64"/>
      <c r="W487" s="2"/>
    </row>
    <row r="488" spans="1:23" x14ac:dyDescent="0.35">
      <c r="A488" s="33">
        <v>487</v>
      </c>
      <c r="B488" s="18" t="s">
        <v>9740</v>
      </c>
      <c r="C488" s="35" t="s">
        <v>9741</v>
      </c>
      <c r="D488" s="35" t="s">
        <v>9741</v>
      </c>
      <c r="E488" s="18" t="s">
        <v>9740</v>
      </c>
      <c r="F488" s="20"/>
      <c r="G488" s="19"/>
      <c r="H488" s="19"/>
      <c r="I488" s="19"/>
      <c r="J488" s="19"/>
      <c r="K488" s="19"/>
      <c r="L488" s="20"/>
      <c r="M488" s="32"/>
      <c r="T488" s="64"/>
      <c r="U488" s="64"/>
      <c r="W488" s="2"/>
    </row>
    <row r="489" spans="1:23" ht="26" x14ac:dyDescent="0.35">
      <c r="A489" s="33">
        <v>488</v>
      </c>
      <c r="B489" s="21" t="s">
        <v>9738</v>
      </c>
      <c r="C489" s="29" t="s">
        <v>9739</v>
      </c>
      <c r="D489" s="29" t="s">
        <v>9739</v>
      </c>
      <c r="E489" s="21" t="s">
        <v>9738</v>
      </c>
      <c r="F489" s="16"/>
      <c r="G489" s="7"/>
      <c r="H489" s="7"/>
      <c r="I489" s="7" t="s">
        <v>34</v>
      </c>
      <c r="J489" s="7"/>
      <c r="K489" s="7"/>
      <c r="L489" s="16"/>
      <c r="M489" s="32"/>
      <c r="O489" s="29" t="s">
        <v>34</v>
      </c>
      <c r="P489" s="29" t="s">
        <v>34</v>
      </c>
      <c r="Q489" s="29" t="s">
        <v>34</v>
      </c>
      <c r="T489" s="64"/>
      <c r="U489" s="64"/>
      <c r="W489" s="2"/>
    </row>
    <row r="490" spans="1:23" x14ac:dyDescent="0.35">
      <c r="A490" s="33">
        <v>489</v>
      </c>
      <c r="B490" s="9" t="s">
        <v>9736</v>
      </c>
      <c r="C490" s="37" t="s">
        <v>9737</v>
      </c>
      <c r="D490" s="37" t="s">
        <v>9737</v>
      </c>
      <c r="E490" s="9" t="s">
        <v>9736</v>
      </c>
      <c r="F490" s="15"/>
      <c r="G490" s="10"/>
      <c r="H490" s="10"/>
      <c r="I490" s="10"/>
      <c r="J490" s="10"/>
      <c r="K490" s="10"/>
      <c r="L490" s="15"/>
      <c r="M490" s="32"/>
      <c r="O490" s="29"/>
      <c r="P490" s="29"/>
      <c r="Q490" s="29"/>
      <c r="T490" s="64"/>
      <c r="U490" s="64"/>
      <c r="W490" s="2"/>
    </row>
    <row r="491" spans="1:23" ht="26" x14ac:dyDescent="0.35">
      <c r="A491" s="33">
        <v>490</v>
      </c>
      <c r="B491" s="9" t="s">
        <v>9734</v>
      </c>
      <c r="C491" s="37" t="s">
        <v>9735</v>
      </c>
      <c r="D491" s="37" t="s">
        <v>9735</v>
      </c>
      <c r="E491" s="9" t="s">
        <v>9734</v>
      </c>
      <c r="F491" s="15"/>
      <c r="G491" s="10"/>
      <c r="H491" s="10"/>
      <c r="I491" s="10"/>
      <c r="J491" s="10"/>
      <c r="K491" s="10"/>
      <c r="L491" s="15"/>
      <c r="M491" s="32"/>
      <c r="T491" s="64"/>
      <c r="U491" s="64"/>
      <c r="W491" s="2"/>
    </row>
    <row r="492" spans="1:23" ht="39" x14ac:dyDescent="0.35">
      <c r="A492" s="33">
        <v>491</v>
      </c>
      <c r="B492" s="18" t="s">
        <v>9732</v>
      </c>
      <c r="C492" s="35" t="s">
        <v>9733</v>
      </c>
      <c r="D492" s="35" t="s">
        <v>9733</v>
      </c>
      <c r="E492" s="18" t="s">
        <v>9732</v>
      </c>
      <c r="F492" s="20"/>
      <c r="G492" s="19"/>
      <c r="H492" s="19"/>
      <c r="I492" s="19"/>
      <c r="J492" s="19"/>
      <c r="K492" s="19"/>
      <c r="L492" s="20"/>
      <c r="M492" s="32"/>
      <c r="T492" s="64"/>
      <c r="U492" s="64"/>
      <c r="W492" s="2"/>
    </row>
    <row r="493" spans="1:23" ht="65" x14ac:dyDescent="0.35">
      <c r="A493" s="33">
        <v>492</v>
      </c>
      <c r="B493" s="21" t="s">
        <v>9731</v>
      </c>
      <c r="C493" s="29" t="s">
        <v>9730</v>
      </c>
      <c r="D493" s="29" t="s">
        <v>9730</v>
      </c>
      <c r="E493" s="21" t="s">
        <v>9729</v>
      </c>
      <c r="F493" s="16"/>
      <c r="G493" s="7"/>
      <c r="H493" s="7"/>
      <c r="I493" s="7"/>
      <c r="J493" s="7" t="s">
        <v>34</v>
      </c>
      <c r="K493" s="7"/>
      <c r="L493" s="16"/>
      <c r="M493" s="30" t="s">
        <v>34</v>
      </c>
      <c r="N493" s="29" t="s">
        <v>34</v>
      </c>
      <c r="O493" s="29" t="s">
        <v>34</v>
      </c>
      <c r="P493" s="29" t="s">
        <v>34</v>
      </c>
      <c r="Q493" s="29" t="s">
        <v>34</v>
      </c>
      <c r="T493" s="64"/>
      <c r="U493" s="64"/>
      <c r="V493" s="2" t="s">
        <v>9728</v>
      </c>
      <c r="W493" s="2">
        <v>3</v>
      </c>
    </row>
    <row r="494" spans="1:23" ht="26" x14ac:dyDescent="0.35">
      <c r="A494" s="33">
        <v>493</v>
      </c>
      <c r="B494" s="18" t="s">
        <v>9726</v>
      </c>
      <c r="C494" s="35" t="s">
        <v>9727</v>
      </c>
      <c r="D494" s="35" t="s">
        <v>9727</v>
      </c>
      <c r="E494" s="18" t="s">
        <v>9726</v>
      </c>
      <c r="F494" s="20"/>
      <c r="G494" s="19"/>
      <c r="H494" s="19"/>
      <c r="I494" s="19"/>
      <c r="J494" s="19"/>
      <c r="K494" s="19"/>
      <c r="L494" s="20"/>
      <c r="M494" s="32"/>
      <c r="T494" s="64"/>
      <c r="U494" s="64"/>
      <c r="W494" s="2"/>
    </row>
    <row r="495" spans="1:23" ht="39" x14ac:dyDescent="0.35">
      <c r="A495" s="33">
        <v>494</v>
      </c>
      <c r="B495" s="21" t="s">
        <v>9725</v>
      </c>
      <c r="C495" s="29" t="s">
        <v>9724</v>
      </c>
      <c r="D495" s="29" t="s">
        <v>9724</v>
      </c>
      <c r="E495" s="21" t="s">
        <v>9723</v>
      </c>
      <c r="F495" s="16"/>
      <c r="G495" s="7"/>
      <c r="H495" s="7"/>
      <c r="I495" s="7"/>
      <c r="J495" s="7" t="s">
        <v>34</v>
      </c>
      <c r="K495" s="7"/>
      <c r="L495" s="16"/>
      <c r="M495" s="30" t="s">
        <v>34</v>
      </c>
      <c r="N495" s="29" t="s">
        <v>34</v>
      </c>
      <c r="O495" s="29" t="s">
        <v>34</v>
      </c>
      <c r="P495" s="29" t="s">
        <v>34</v>
      </c>
      <c r="Q495" s="29" t="s">
        <v>34</v>
      </c>
      <c r="T495" s="64"/>
      <c r="U495" s="64"/>
      <c r="V495" s="2" t="s">
        <v>9722</v>
      </c>
      <c r="W495" s="2">
        <v>3</v>
      </c>
    </row>
    <row r="496" spans="1:23" ht="26" x14ac:dyDescent="0.35">
      <c r="A496" s="33">
        <v>495</v>
      </c>
      <c r="B496" s="18" t="s">
        <v>9720</v>
      </c>
      <c r="C496" s="35" t="s">
        <v>9721</v>
      </c>
      <c r="D496" s="35" t="s">
        <v>9721</v>
      </c>
      <c r="E496" s="18" t="s">
        <v>9720</v>
      </c>
      <c r="F496" s="20"/>
      <c r="G496" s="19"/>
      <c r="H496" s="19"/>
      <c r="I496" s="19"/>
      <c r="J496" s="19"/>
      <c r="K496" s="19"/>
      <c r="L496" s="20"/>
      <c r="M496" s="32"/>
      <c r="O496" s="29" t="s">
        <v>34</v>
      </c>
      <c r="P496" s="29" t="s">
        <v>34</v>
      </c>
      <c r="Q496" s="29" t="s">
        <v>34</v>
      </c>
      <c r="T496" s="64"/>
      <c r="U496" s="64"/>
      <c r="W496" s="2"/>
    </row>
    <row r="497" spans="1:23" ht="157.4" customHeight="1" x14ac:dyDescent="0.35">
      <c r="A497" s="33">
        <v>496</v>
      </c>
      <c r="B497" s="21" t="s">
        <v>9719</v>
      </c>
      <c r="C497" s="29" t="s">
        <v>9718</v>
      </c>
      <c r="D497" s="29" t="s">
        <v>9718</v>
      </c>
      <c r="E497" s="21" t="s">
        <v>9712</v>
      </c>
      <c r="F497" s="16"/>
      <c r="G497" s="7"/>
      <c r="H497" s="7"/>
      <c r="I497" s="7"/>
      <c r="J497" s="7" t="s">
        <v>34</v>
      </c>
      <c r="K497" s="7"/>
      <c r="L497" s="16"/>
      <c r="M497" s="32"/>
      <c r="O497" s="29" t="s">
        <v>34</v>
      </c>
      <c r="P497" s="29" t="s">
        <v>34</v>
      </c>
      <c r="Q497" s="29" t="s">
        <v>34</v>
      </c>
      <c r="T497" s="64"/>
      <c r="U497" s="64"/>
      <c r="V497" s="2" t="s">
        <v>9717</v>
      </c>
      <c r="W497" s="2">
        <v>5</v>
      </c>
    </row>
    <row r="498" spans="1:23" ht="26" x14ac:dyDescent="0.35">
      <c r="A498" s="33">
        <v>497</v>
      </c>
      <c r="B498" s="18" t="s">
        <v>9715</v>
      </c>
      <c r="C498" s="35" t="s">
        <v>9716</v>
      </c>
      <c r="D498" s="35" t="s">
        <v>9716</v>
      </c>
      <c r="E498" s="18" t="s">
        <v>9715</v>
      </c>
      <c r="F498" s="20"/>
      <c r="G498" s="19"/>
      <c r="H498" s="19"/>
      <c r="I498" s="19"/>
      <c r="J498" s="19"/>
      <c r="K498" s="19"/>
      <c r="L498" s="20"/>
      <c r="M498" s="32"/>
      <c r="O498" s="29" t="s">
        <v>34</v>
      </c>
      <c r="P498" s="29" t="s">
        <v>34</v>
      </c>
      <c r="Q498" s="29" t="s">
        <v>34</v>
      </c>
      <c r="T498" s="64"/>
      <c r="U498" s="64"/>
      <c r="W498" s="2"/>
    </row>
    <row r="499" spans="1:23" ht="78" x14ac:dyDescent="0.35">
      <c r="A499" s="33">
        <v>498</v>
      </c>
      <c r="B499" s="21" t="s">
        <v>9714</v>
      </c>
      <c r="C499" s="29" t="s">
        <v>9713</v>
      </c>
      <c r="D499" s="29" t="s">
        <v>9713</v>
      </c>
      <c r="E499" s="21" t="s">
        <v>9712</v>
      </c>
      <c r="F499" s="16"/>
      <c r="G499" s="7"/>
      <c r="H499" s="7"/>
      <c r="I499" s="7"/>
      <c r="J499" s="7" t="s">
        <v>34</v>
      </c>
      <c r="K499" s="7"/>
      <c r="L499" s="16"/>
      <c r="M499" s="32"/>
      <c r="O499" s="29" t="s">
        <v>34</v>
      </c>
      <c r="P499" s="29" t="s">
        <v>34</v>
      </c>
      <c r="Q499" s="29" t="s">
        <v>34</v>
      </c>
      <c r="T499" s="64"/>
      <c r="U499" s="64"/>
      <c r="V499" s="2" t="s">
        <v>9711</v>
      </c>
      <c r="W499" s="2">
        <v>5</v>
      </c>
    </row>
    <row r="500" spans="1:23" x14ac:dyDescent="0.35">
      <c r="A500" s="27" t="s">
        <v>2200</v>
      </c>
      <c r="B500" s="21"/>
      <c r="C500" s="29"/>
      <c r="D500" s="29"/>
      <c r="E500" s="21"/>
      <c r="F500" s="16">
        <f>SUBTOTAL(103,Table11320[Renumbered])</f>
        <v>0</v>
      </c>
      <c r="G500" s="7">
        <f>SUBTOTAL(103,Table11320[New])</f>
        <v>0</v>
      </c>
      <c r="H500" s="7">
        <f>SUBTOTAL(103,Table11320[Deleted])</f>
        <v>2</v>
      </c>
      <c r="I500" s="7">
        <f>SUBTOTAL(103,Table11320[Text unmodified])</f>
        <v>49</v>
      </c>
      <c r="J500" s="7">
        <f>SUBTOTAL(103,Table11320[Reworded, intent the same])</f>
        <v>331</v>
      </c>
      <c r="K500" s="7">
        <f>SUBTOTAL(103,Table11320[Reworded, intent modified])</f>
        <v>8</v>
      </c>
      <c r="L500" s="16">
        <f>SUBTOTAL(103,Table11320[BK])</f>
        <v>2</v>
      </c>
      <c r="M500" s="63">
        <f>SUBTOTAL(103,Table11320[ATPL(A)])</f>
        <v>346</v>
      </c>
      <c r="N500" s="62">
        <f>SUBTOTAL(103,Table11320[CPL(A)])</f>
        <v>245</v>
      </c>
      <c r="O500" s="62">
        <f>SUBTOTAL(103,Table11320[ATPL(H)/IR])</f>
        <v>260</v>
      </c>
      <c r="P500" s="62">
        <f>SUBTOTAL(103,Table11320[ATPL(H)/VFR])</f>
        <v>231</v>
      </c>
      <c r="Q500" s="62">
        <f>SUBTOTAL(103,Table11320[CPL(H)])</f>
        <v>231</v>
      </c>
      <c r="R500" s="29">
        <f>SUBTOTAL(103,Table11320[IR])</f>
        <v>0</v>
      </c>
      <c r="S500" s="29">
        <f>SUBTOTAL(103,Table11320[CBIR(A)])</f>
        <v>0</v>
      </c>
      <c r="T500" s="29">
        <f>SUBTOTAL(103,Table11320[BIR exam])</f>
        <v>0</v>
      </c>
      <c r="U500" s="30">
        <f>SUBTOTAL(103,Table11320[BIR BK])</f>
        <v>0</v>
      </c>
      <c r="W500" s="2"/>
    </row>
  </sheetData>
  <pageMargins left="0.70866141732283472" right="0.70866141732283472" top="0.74803149606299213" bottom="0.74803149606299213" header="0.31496062992125984" footer="0.31496062992125984"/>
  <pageSetup paperSize="9" scale="78" fitToHeight="0" orientation="portrait" r:id="rId1"/>
  <headerFooter>
    <oddHeader>&amp;LTK Syllabus Comparison Doc v.6</oddHeader>
    <oddFooter>&amp;LEASA&amp;R17/12/2025</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94B6E-D372-4B57-B54B-9AC8D12EF4E2}">
  <sheetPr>
    <pageSetUpPr fitToPage="1"/>
  </sheetPr>
  <dimension ref="A1:W720"/>
  <sheetViews>
    <sheetView zoomScaleNormal="100" workbookViewId="0">
      <pane ySplit="1" topLeftCell="A2" activePane="bottomLeft" state="frozen"/>
      <selection pane="bottomLeft" activeCell="W2" sqref="W2"/>
    </sheetView>
  </sheetViews>
  <sheetFormatPr defaultColWidth="9" defaultRowHeight="14.5" outlineLevelCol="1" x14ac:dyDescent="0.35"/>
  <cols>
    <col min="1" max="1" width="4.453125" style="27" customWidth="1"/>
    <col min="2" max="2" width="41.81640625" style="28" hidden="1" customWidth="1" outlineLevel="1"/>
    <col min="3" max="3" width="13.81640625" style="27" hidden="1" customWidth="1" outlineLevel="1"/>
    <col min="4" max="4" width="13.81640625" style="27" customWidth="1" collapsed="1"/>
    <col min="5" max="5" width="41.81640625" style="28" customWidth="1"/>
    <col min="6" max="11" width="3.81640625" style="27" hidden="1" customWidth="1" outlineLevel="1"/>
    <col min="12" max="12" width="2.1796875" style="27" customWidth="1" collapsed="1"/>
    <col min="13" max="21" width="2.1796875" style="27" customWidth="1"/>
    <col min="22" max="22" width="20.81640625" style="53" customWidth="1"/>
    <col min="23" max="23" width="9" style="53"/>
    <col min="24" max="16384" width="9" style="27"/>
  </cols>
  <sheetData>
    <row r="1" spans="1:23" s="28" customFormat="1" ht="81" customHeight="1" x14ac:dyDescent="0.35">
      <c r="A1" s="1" t="s">
        <v>0</v>
      </c>
      <c r="B1" s="2" t="s">
        <v>1</v>
      </c>
      <c r="C1" s="2" t="s">
        <v>2</v>
      </c>
      <c r="D1" s="2" t="s">
        <v>3</v>
      </c>
      <c r="E1" s="2" t="s">
        <v>4</v>
      </c>
      <c r="F1" s="3" t="s">
        <v>5</v>
      </c>
      <c r="G1" s="3" t="s">
        <v>6</v>
      </c>
      <c r="H1" s="3" t="s">
        <v>7</v>
      </c>
      <c r="I1" s="3" t="s">
        <v>8</v>
      </c>
      <c r="J1" s="3" t="s">
        <v>9</v>
      </c>
      <c r="K1" s="4" t="s">
        <v>10</v>
      </c>
      <c r="L1" s="5" t="s">
        <v>11</v>
      </c>
      <c r="M1" s="6" t="s">
        <v>12</v>
      </c>
      <c r="N1" s="6" t="s">
        <v>13</v>
      </c>
      <c r="O1" s="6" t="s">
        <v>14</v>
      </c>
      <c r="P1" s="6" t="s">
        <v>15</v>
      </c>
      <c r="Q1" s="6" t="s">
        <v>16</v>
      </c>
      <c r="R1" s="6" t="s">
        <v>17</v>
      </c>
      <c r="S1" s="6" t="s">
        <v>18</v>
      </c>
      <c r="T1" s="6" t="s">
        <v>19</v>
      </c>
      <c r="U1" s="5" t="s">
        <v>20</v>
      </c>
      <c r="V1" s="2" t="s">
        <v>3977</v>
      </c>
      <c r="W1" s="2" t="s">
        <v>14757</v>
      </c>
    </row>
    <row r="2" spans="1:23" x14ac:dyDescent="0.35">
      <c r="A2" s="33">
        <v>1</v>
      </c>
      <c r="B2" s="9" t="s">
        <v>12364</v>
      </c>
      <c r="C2" s="37" t="s">
        <v>12365</v>
      </c>
      <c r="D2" s="37" t="s">
        <v>12365</v>
      </c>
      <c r="E2" s="9" t="s">
        <v>12364</v>
      </c>
      <c r="F2" s="11"/>
      <c r="G2" s="10"/>
      <c r="H2" s="10"/>
      <c r="I2" s="7"/>
      <c r="J2" s="10"/>
      <c r="K2" s="10"/>
      <c r="L2" s="11"/>
      <c r="M2" s="42"/>
      <c r="U2" s="41"/>
      <c r="V2" s="2" t="s">
        <v>12366</v>
      </c>
      <c r="W2" s="53">
        <v>6</v>
      </c>
    </row>
    <row r="3" spans="1:23" x14ac:dyDescent="0.35">
      <c r="A3" s="33">
        <v>2</v>
      </c>
      <c r="B3" s="9" t="s">
        <v>12367</v>
      </c>
      <c r="C3" s="37" t="s">
        <v>12368</v>
      </c>
      <c r="D3" s="37" t="s">
        <v>12368</v>
      </c>
      <c r="E3" s="9" t="s">
        <v>12367</v>
      </c>
      <c r="F3" s="15"/>
      <c r="G3" s="10"/>
      <c r="H3" s="10"/>
      <c r="I3" s="7"/>
      <c r="J3" s="10"/>
      <c r="K3" s="10"/>
      <c r="L3" s="15"/>
      <c r="M3" s="32"/>
      <c r="U3" s="31"/>
    </row>
    <row r="4" spans="1:23" x14ac:dyDescent="0.35">
      <c r="A4" s="33">
        <v>3</v>
      </c>
      <c r="B4" s="9" t="s">
        <v>12369</v>
      </c>
      <c r="C4" s="37" t="s">
        <v>12370</v>
      </c>
      <c r="D4" s="37" t="s">
        <v>12370</v>
      </c>
      <c r="E4" s="9" t="s">
        <v>12369</v>
      </c>
      <c r="F4" s="15"/>
      <c r="G4" s="10"/>
      <c r="H4" s="10"/>
      <c r="I4" s="7"/>
      <c r="J4" s="10"/>
      <c r="K4" s="10"/>
      <c r="L4" s="15"/>
      <c r="M4" s="32"/>
      <c r="U4" s="31"/>
    </row>
    <row r="5" spans="1:23" x14ac:dyDescent="0.35">
      <c r="A5" s="33">
        <v>4</v>
      </c>
      <c r="B5" s="18" t="s">
        <v>12371</v>
      </c>
      <c r="C5" s="35" t="s">
        <v>12372</v>
      </c>
      <c r="D5" s="35" t="s">
        <v>12372</v>
      </c>
      <c r="E5" s="18" t="s">
        <v>12371</v>
      </c>
      <c r="F5" s="20"/>
      <c r="G5" s="19"/>
      <c r="H5" s="19"/>
      <c r="I5" s="7"/>
      <c r="J5" s="19"/>
      <c r="K5" s="19"/>
      <c r="L5" s="20"/>
      <c r="M5" s="32"/>
      <c r="U5" s="31"/>
    </row>
    <row r="6" spans="1:23" ht="52" x14ac:dyDescent="0.35">
      <c r="A6" s="33">
        <v>5</v>
      </c>
      <c r="B6" s="21" t="s">
        <v>12373</v>
      </c>
      <c r="C6" s="29" t="s">
        <v>12374</v>
      </c>
      <c r="D6" s="29" t="s">
        <v>12374</v>
      </c>
      <c r="E6" s="21" t="s">
        <v>12373</v>
      </c>
      <c r="F6" s="16"/>
      <c r="G6" s="7"/>
      <c r="H6" s="7"/>
      <c r="I6" s="7" t="s">
        <v>34</v>
      </c>
      <c r="J6" s="7"/>
      <c r="K6" s="7"/>
      <c r="L6" s="16"/>
      <c r="M6" s="30" t="s">
        <v>34</v>
      </c>
      <c r="N6" s="29" t="s">
        <v>34</v>
      </c>
      <c r="U6" s="31"/>
    </row>
    <row r="7" spans="1:23" x14ac:dyDescent="0.35">
      <c r="A7" s="33">
        <v>6</v>
      </c>
      <c r="B7" s="21" t="s">
        <v>12375</v>
      </c>
      <c r="C7" s="29" t="s">
        <v>12376</v>
      </c>
      <c r="D7" s="29" t="s">
        <v>12376</v>
      </c>
      <c r="E7" s="21" t="s">
        <v>12375</v>
      </c>
      <c r="F7" s="16"/>
      <c r="G7" s="7"/>
      <c r="H7" s="7"/>
      <c r="I7" s="7" t="s">
        <v>34</v>
      </c>
      <c r="J7" s="7"/>
      <c r="K7" s="7"/>
      <c r="L7" s="16" t="s">
        <v>34</v>
      </c>
      <c r="M7" s="30" t="s">
        <v>34</v>
      </c>
      <c r="N7" s="29" t="s">
        <v>34</v>
      </c>
      <c r="U7" s="31"/>
    </row>
    <row r="8" spans="1:23" x14ac:dyDescent="0.35">
      <c r="A8" s="33">
        <v>7</v>
      </c>
      <c r="B8" s="21" t="s">
        <v>12377</v>
      </c>
      <c r="C8" s="29" t="s">
        <v>12378</v>
      </c>
      <c r="D8" s="29" t="s">
        <v>12378</v>
      </c>
      <c r="E8" s="21" t="s">
        <v>12377</v>
      </c>
      <c r="F8" s="16"/>
      <c r="G8" s="7"/>
      <c r="H8" s="7"/>
      <c r="I8" s="7" t="s">
        <v>34</v>
      </c>
      <c r="J8" s="7"/>
      <c r="K8" s="7"/>
      <c r="L8" s="16"/>
      <c r="M8" s="30" t="s">
        <v>34</v>
      </c>
      <c r="N8" s="29" t="s">
        <v>34</v>
      </c>
      <c r="U8" s="31"/>
    </row>
    <row r="9" spans="1:23" x14ac:dyDescent="0.35">
      <c r="A9" s="33">
        <v>8</v>
      </c>
      <c r="B9" s="21" t="s">
        <v>12379</v>
      </c>
      <c r="C9" s="29" t="s">
        <v>12380</v>
      </c>
      <c r="D9" s="29" t="s">
        <v>12380</v>
      </c>
      <c r="E9" s="21" t="s">
        <v>12379</v>
      </c>
      <c r="F9" s="16"/>
      <c r="G9" s="7"/>
      <c r="H9" s="7"/>
      <c r="I9" s="7" t="s">
        <v>34</v>
      </c>
      <c r="J9" s="7"/>
      <c r="K9" s="7"/>
      <c r="L9" s="16" t="s">
        <v>34</v>
      </c>
      <c r="M9" s="30" t="s">
        <v>34</v>
      </c>
      <c r="N9" s="29" t="s">
        <v>34</v>
      </c>
      <c r="U9" s="31"/>
    </row>
    <row r="10" spans="1:23" ht="26" x14ac:dyDescent="0.35">
      <c r="A10" s="33">
        <v>9</v>
      </c>
      <c r="B10" s="21" t="s">
        <v>12381</v>
      </c>
      <c r="C10" s="29" t="s">
        <v>12382</v>
      </c>
      <c r="D10" s="29" t="s">
        <v>12382</v>
      </c>
      <c r="E10" s="21" t="s">
        <v>12381</v>
      </c>
      <c r="F10" s="16"/>
      <c r="G10" s="7"/>
      <c r="H10" s="7"/>
      <c r="I10" s="7" t="s">
        <v>34</v>
      </c>
      <c r="J10" s="7"/>
      <c r="K10" s="7"/>
      <c r="L10" s="16" t="s">
        <v>34</v>
      </c>
      <c r="M10" s="30" t="s">
        <v>34</v>
      </c>
      <c r="N10" s="29" t="s">
        <v>34</v>
      </c>
      <c r="U10" s="31"/>
    </row>
    <row r="11" spans="1:23" ht="26" x14ac:dyDescent="0.35">
      <c r="A11" s="33">
        <v>10</v>
      </c>
      <c r="B11" s="21" t="s">
        <v>12383</v>
      </c>
      <c r="C11" s="29" t="s">
        <v>12384</v>
      </c>
      <c r="D11" s="29" t="s">
        <v>12384</v>
      </c>
      <c r="E11" s="21" t="s">
        <v>12383</v>
      </c>
      <c r="F11" s="16"/>
      <c r="G11" s="7"/>
      <c r="H11" s="7"/>
      <c r="I11" s="7" t="s">
        <v>34</v>
      </c>
      <c r="J11" s="7"/>
      <c r="K11" s="7"/>
      <c r="L11" s="16"/>
      <c r="M11" s="30" t="s">
        <v>34</v>
      </c>
      <c r="N11" s="29" t="s">
        <v>34</v>
      </c>
      <c r="U11" s="31"/>
    </row>
    <row r="12" spans="1:23" x14ac:dyDescent="0.35">
      <c r="A12" s="33">
        <v>11</v>
      </c>
      <c r="B12" s="21" t="s">
        <v>12385</v>
      </c>
      <c r="C12" s="29" t="s">
        <v>12386</v>
      </c>
      <c r="D12" s="29" t="s">
        <v>12386</v>
      </c>
      <c r="E12" s="21" t="s">
        <v>12385</v>
      </c>
      <c r="F12" s="16"/>
      <c r="G12" s="7"/>
      <c r="H12" s="7"/>
      <c r="I12" s="7" t="s">
        <v>34</v>
      </c>
      <c r="J12" s="7"/>
      <c r="K12" s="7"/>
      <c r="L12" s="16" t="s">
        <v>34</v>
      </c>
      <c r="M12" s="30" t="s">
        <v>34</v>
      </c>
      <c r="N12" s="29" t="s">
        <v>34</v>
      </c>
      <c r="U12" s="31"/>
    </row>
    <row r="13" spans="1:23" x14ac:dyDescent="0.35">
      <c r="A13" s="33">
        <v>12</v>
      </c>
      <c r="B13" s="21" t="s">
        <v>12387</v>
      </c>
      <c r="C13" s="29" t="s">
        <v>12388</v>
      </c>
      <c r="D13" s="29" t="s">
        <v>12388</v>
      </c>
      <c r="E13" s="21" t="s">
        <v>12387</v>
      </c>
      <c r="F13" s="16"/>
      <c r="G13" s="7"/>
      <c r="H13" s="7"/>
      <c r="I13" s="7" t="s">
        <v>34</v>
      </c>
      <c r="J13" s="7"/>
      <c r="K13" s="7"/>
      <c r="L13" s="16" t="s">
        <v>34</v>
      </c>
      <c r="M13" s="30" t="s">
        <v>34</v>
      </c>
      <c r="N13" s="29" t="s">
        <v>34</v>
      </c>
      <c r="U13" s="31"/>
    </row>
    <row r="14" spans="1:23" x14ac:dyDescent="0.35">
      <c r="A14" s="33">
        <v>13</v>
      </c>
      <c r="B14" s="21" t="s">
        <v>12389</v>
      </c>
      <c r="C14" s="29" t="s">
        <v>12390</v>
      </c>
      <c r="D14" s="29" t="s">
        <v>12390</v>
      </c>
      <c r="E14" s="21" t="s">
        <v>12389</v>
      </c>
      <c r="F14" s="16"/>
      <c r="G14" s="7"/>
      <c r="H14" s="7"/>
      <c r="I14" s="7" t="s">
        <v>34</v>
      </c>
      <c r="J14" s="7"/>
      <c r="K14" s="7"/>
      <c r="L14" s="16" t="s">
        <v>34</v>
      </c>
      <c r="M14" s="30" t="s">
        <v>34</v>
      </c>
      <c r="N14" s="29" t="s">
        <v>34</v>
      </c>
      <c r="U14" s="31"/>
    </row>
    <row r="15" spans="1:23" ht="52" x14ac:dyDescent="0.35">
      <c r="A15" s="33">
        <v>14</v>
      </c>
      <c r="B15" s="21" t="s">
        <v>12391</v>
      </c>
      <c r="C15" s="29" t="s">
        <v>12392</v>
      </c>
      <c r="D15" s="29" t="s">
        <v>12392</v>
      </c>
      <c r="E15" s="21" t="s">
        <v>12391</v>
      </c>
      <c r="F15" s="16"/>
      <c r="G15" s="7"/>
      <c r="H15" s="7"/>
      <c r="I15" s="7" t="s">
        <v>34</v>
      </c>
      <c r="J15" s="7"/>
      <c r="K15" s="7"/>
      <c r="L15" s="16"/>
      <c r="M15" s="30" t="s">
        <v>34</v>
      </c>
      <c r="N15" s="29" t="s">
        <v>34</v>
      </c>
      <c r="U15" s="31"/>
    </row>
    <row r="16" spans="1:23" x14ac:dyDescent="0.35">
      <c r="A16" s="33">
        <v>15</v>
      </c>
      <c r="B16" s="21" t="s">
        <v>12393</v>
      </c>
      <c r="C16" s="29" t="s">
        <v>12394</v>
      </c>
      <c r="D16" s="29" t="s">
        <v>12394</v>
      </c>
      <c r="E16" s="21" t="s">
        <v>12393</v>
      </c>
      <c r="F16" s="16"/>
      <c r="G16" s="7"/>
      <c r="H16" s="7"/>
      <c r="I16" s="7" t="s">
        <v>34</v>
      </c>
      <c r="J16" s="7"/>
      <c r="K16" s="7"/>
      <c r="L16" s="16"/>
      <c r="M16" s="30" t="s">
        <v>34</v>
      </c>
      <c r="N16" s="29" t="s">
        <v>34</v>
      </c>
      <c r="U16" s="31"/>
    </row>
    <row r="17" spans="1:23" ht="26" x14ac:dyDescent="0.35">
      <c r="A17" s="33">
        <v>16</v>
      </c>
      <c r="B17" s="21" t="s">
        <v>12395</v>
      </c>
      <c r="C17" s="29" t="s">
        <v>12396</v>
      </c>
      <c r="D17" s="29" t="s">
        <v>12396</v>
      </c>
      <c r="E17" s="21" t="s">
        <v>12395</v>
      </c>
      <c r="F17" s="16"/>
      <c r="G17" s="7"/>
      <c r="H17" s="7"/>
      <c r="I17" s="7" t="s">
        <v>34</v>
      </c>
      <c r="J17" s="7"/>
      <c r="K17" s="7"/>
      <c r="L17" s="16"/>
      <c r="M17" s="30" t="s">
        <v>34</v>
      </c>
      <c r="N17" s="29" t="s">
        <v>34</v>
      </c>
      <c r="U17" s="31"/>
    </row>
    <row r="18" spans="1:23" ht="26" x14ac:dyDescent="0.35">
      <c r="A18" s="33">
        <v>17</v>
      </c>
      <c r="B18" s="21" t="s">
        <v>12397</v>
      </c>
      <c r="C18" s="29" t="s">
        <v>12398</v>
      </c>
      <c r="D18" s="29" t="s">
        <v>12398</v>
      </c>
      <c r="E18" s="21" t="s">
        <v>12397</v>
      </c>
      <c r="F18" s="16"/>
      <c r="G18" s="7"/>
      <c r="H18" s="7"/>
      <c r="I18" s="7" t="s">
        <v>34</v>
      </c>
      <c r="J18" s="7"/>
      <c r="K18" s="7"/>
      <c r="L18" s="16"/>
      <c r="M18" s="30" t="s">
        <v>34</v>
      </c>
      <c r="N18" s="29" t="s">
        <v>34</v>
      </c>
      <c r="U18" s="31"/>
    </row>
    <row r="19" spans="1:23" ht="26" x14ac:dyDescent="0.35">
      <c r="A19" s="33">
        <v>18</v>
      </c>
      <c r="B19" s="21" t="s">
        <v>12399</v>
      </c>
      <c r="C19" s="29" t="s">
        <v>12400</v>
      </c>
      <c r="D19" s="29" t="s">
        <v>12400</v>
      </c>
      <c r="E19" s="21" t="s">
        <v>12399</v>
      </c>
      <c r="F19" s="16"/>
      <c r="G19" s="7"/>
      <c r="H19" s="7"/>
      <c r="I19" s="7" t="s">
        <v>34</v>
      </c>
      <c r="J19" s="7"/>
      <c r="K19" s="7"/>
      <c r="L19" s="16"/>
      <c r="M19" s="30" t="s">
        <v>34</v>
      </c>
      <c r="N19" s="29" t="s">
        <v>34</v>
      </c>
      <c r="U19" s="31"/>
    </row>
    <row r="20" spans="1:23" ht="26" x14ac:dyDescent="0.35">
      <c r="A20" s="33">
        <v>19</v>
      </c>
      <c r="B20" s="21" t="s">
        <v>12401</v>
      </c>
      <c r="C20" s="29" t="s">
        <v>12402</v>
      </c>
      <c r="D20" s="29" t="s">
        <v>12402</v>
      </c>
      <c r="E20" s="21" t="s">
        <v>12401</v>
      </c>
      <c r="F20" s="16"/>
      <c r="G20" s="7"/>
      <c r="H20" s="7"/>
      <c r="I20" s="7" t="s">
        <v>34</v>
      </c>
      <c r="J20" s="7"/>
      <c r="K20" s="7"/>
      <c r="L20" s="16"/>
      <c r="M20" s="30" t="s">
        <v>34</v>
      </c>
      <c r="N20" s="29" t="s">
        <v>34</v>
      </c>
      <c r="U20" s="31"/>
    </row>
    <row r="21" spans="1:23" ht="26" x14ac:dyDescent="0.35">
      <c r="A21" s="33">
        <v>20</v>
      </c>
      <c r="B21" s="21" t="s">
        <v>12403</v>
      </c>
      <c r="C21" s="29" t="s">
        <v>12404</v>
      </c>
      <c r="D21" s="29" t="s">
        <v>12404</v>
      </c>
      <c r="E21" s="21" t="s">
        <v>12403</v>
      </c>
      <c r="F21" s="16"/>
      <c r="G21" s="7"/>
      <c r="H21" s="7"/>
      <c r="I21" s="7" t="s">
        <v>34</v>
      </c>
      <c r="J21" s="7"/>
      <c r="K21" s="7"/>
      <c r="L21" s="16"/>
      <c r="M21" s="30" t="s">
        <v>34</v>
      </c>
      <c r="N21" s="29" t="s">
        <v>34</v>
      </c>
      <c r="U21" s="31"/>
    </row>
    <row r="22" spans="1:23" ht="26" x14ac:dyDescent="0.35">
      <c r="A22" s="33">
        <v>21</v>
      </c>
      <c r="B22" s="21" t="s">
        <v>12405</v>
      </c>
      <c r="C22" s="29" t="s">
        <v>12406</v>
      </c>
      <c r="D22" s="29" t="s">
        <v>12406</v>
      </c>
      <c r="E22" s="21" t="s">
        <v>12405</v>
      </c>
      <c r="F22" s="16"/>
      <c r="G22" s="7"/>
      <c r="H22" s="7"/>
      <c r="I22" s="7" t="s">
        <v>34</v>
      </c>
      <c r="J22" s="7"/>
      <c r="K22" s="7"/>
      <c r="L22" s="16" t="s">
        <v>34</v>
      </c>
      <c r="M22" s="30" t="s">
        <v>34</v>
      </c>
      <c r="N22" s="29" t="s">
        <v>34</v>
      </c>
      <c r="U22" s="31"/>
      <c r="V22" s="2" t="s">
        <v>12407</v>
      </c>
      <c r="W22" s="53">
        <v>5</v>
      </c>
    </row>
    <row r="23" spans="1:23" x14ac:dyDescent="0.35">
      <c r="A23" s="33">
        <v>22</v>
      </c>
      <c r="B23" s="18" t="s">
        <v>12408</v>
      </c>
      <c r="C23" s="35" t="s">
        <v>12409</v>
      </c>
      <c r="D23" s="35" t="s">
        <v>12409</v>
      </c>
      <c r="E23" s="18" t="s">
        <v>12408</v>
      </c>
      <c r="F23" s="20"/>
      <c r="G23" s="19"/>
      <c r="H23" s="19"/>
      <c r="I23" s="7"/>
      <c r="J23" s="19"/>
      <c r="K23" s="19"/>
      <c r="L23" s="20"/>
      <c r="M23" s="32"/>
      <c r="U23" s="31"/>
    </row>
    <row r="24" spans="1:23" x14ac:dyDescent="0.35">
      <c r="A24" s="33">
        <v>23</v>
      </c>
      <c r="B24" s="21" t="s">
        <v>12410</v>
      </c>
      <c r="C24" s="29" t="s">
        <v>12411</v>
      </c>
      <c r="D24" s="29" t="s">
        <v>12411</v>
      </c>
      <c r="E24" s="21" t="s">
        <v>12410</v>
      </c>
      <c r="F24" s="16"/>
      <c r="G24" s="7"/>
      <c r="H24" s="7"/>
      <c r="I24" s="7" t="s">
        <v>34</v>
      </c>
      <c r="J24" s="7"/>
      <c r="K24" s="7"/>
      <c r="L24" s="16" t="s">
        <v>34</v>
      </c>
      <c r="M24" s="30" t="s">
        <v>34</v>
      </c>
      <c r="N24" s="29" t="s">
        <v>34</v>
      </c>
      <c r="U24" s="31"/>
    </row>
    <row r="25" spans="1:23" ht="26" x14ac:dyDescent="0.35">
      <c r="A25" s="33">
        <v>24</v>
      </c>
      <c r="B25" s="21" t="s">
        <v>12412</v>
      </c>
      <c r="C25" s="29" t="s">
        <v>12413</v>
      </c>
      <c r="D25" s="29" t="s">
        <v>12413</v>
      </c>
      <c r="E25" s="21" t="s">
        <v>12412</v>
      </c>
      <c r="F25" s="16"/>
      <c r="G25" s="7"/>
      <c r="H25" s="7"/>
      <c r="I25" s="7" t="s">
        <v>34</v>
      </c>
      <c r="J25" s="7"/>
      <c r="K25" s="7"/>
      <c r="L25" s="16" t="s">
        <v>34</v>
      </c>
      <c r="M25" s="30" t="s">
        <v>34</v>
      </c>
      <c r="N25" s="29" t="s">
        <v>34</v>
      </c>
      <c r="U25" s="31"/>
    </row>
    <row r="26" spans="1:23" x14ac:dyDescent="0.35">
      <c r="A26" s="33">
        <v>25</v>
      </c>
      <c r="B26" s="21" t="s">
        <v>12414</v>
      </c>
      <c r="C26" s="29" t="s">
        <v>12415</v>
      </c>
      <c r="D26" s="29" t="s">
        <v>12415</v>
      </c>
      <c r="E26" s="21" t="s">
        <v>12414</v>
      </c>
      <c r="F26" s="16"/>
      <c r="G26" s="7"/>
      <c r="H26" s="7"/>
      <c r="I26" s="7" t="s">
        <v>34</v>
      </c>
      <c r="J26" s="7"/>
      <c r="K26" s="7"/>
      <c r="L26" s="16" t="s">
        <v>34</v>
      </c>
      <c r="M26" s="30" t="s">
        <v>34</v>
      </c>
      <c r="N26" s="29" t="s">
        <v>34</v>
      </c>
      <c r="U26" s="31"/>
    </row>
    <row r="27" spans="1:23" ht="26" x14ac:dyDescent="0.35">
      <c r="A27" s="33">
        <v>26</v>
      </c>
      <c r="B27" s="21" t="s">
        <v>12416</v>
      </c>
      <c r="C27" s="29" t="s">
        <v>12417</v>
      </c>
      <c r="D27" s="29" t="s">
        <v>12417</v>
      </c>
      <c r="E27" s="21" t="s">
        <v>12416</v>
      </c>
      <c r="F27" s="16"/>
      <c r="G27" s="7"/>
      <c r="H27" s="7"/>
      <c r="I27" s="7" t="s">
        <v>34</v>
      </c>
      <c r="J27" s="7"/>
      <c r="K27" s="7"/>
      <c r="L27" s="16" t="s">
        <v>34</v>
      </c>
      <c r="M27" s="30" t="s">
        <v>34</v>
      </c>
      <c r="N27" s="29" t="s">
        <v>34</v>
      </c>
      <c r="U27" s="31"/>
    </row>
    <row r="28" spans="1:23" x14ac:dyDescent="0.35">
      <c r="A28" s="33">
        <v>27</v>
      </c>
      <c r="B28" s="18" t="s">
        <v>12418</v>
      </c>
      <c r="C28" s="35" t="s">
        <v>12419</v>
      </c>
      <c r="D28" s="35" t="s">
        <v>12419</v>
      </c>
      <c r="E28" s="18" t="s">
        <v>12418</v>
      </c>
      <c r="F28" s="20"/>
      <c r="G28" s="19"/>
      <c r="H28" s="19"/>
      <c r="I28" s="7"/>
      <c r="J28" s="19"/>
      <c r="K28" s="19"/>
      <c r="L28" s="20"/>
      <c r="M28" s="32"/>
      <c r="U28" s="31"/>
    </row>
    <row r="29" spans="1:23" ht="39" x14ac:dyDescent="0.35">
      <c r="A29" s="33">
        <v>28</v>
      </c>
      <c r="B29" s="21" t="s">
        <v>12420</v>
      </c>
      <c r="C29" s="29" t="s">
        <v>12421</v>
      </c>
      <c r="D29" s="29" t="s">
        <v>12421</v>
      </c>
      <c r="E29" s="21" t="s">
        <v>12420</v>
      </c>
      <c r="F29" s="16"/>
      <c r="G29" s="7"/>
      <c r="H29" s="7"/>
      <c r="I29" s="7" t="s">
        <v>34</v>
      </c>
      <c r="J29" s="7"/>
      <c r="K29" s="7"/>
      <c r="L29" s="16"/>
      <c r="M29" s="30" t="s">
        <v>34</v>
      </c>
      <c r="N29" s="29" t="s">
        <v>34</v>
      </c>
      <c r="U29" s="31"/>
    </row>
    <row r="30" spans="1:23" ht="26" x14ac:dyDescent="0.35">
      <c r="A30" s="33">
        <v>29</v>
      </c>
      <c r="B30" s="21" t="s">
        <v>12422</v>
      </c>
      <c r="C30" s="29" t="s">
        <v>12423</v>
      </c>
      <c r="D30" s="29" t="s">
        <v>12423</v>
      </c>
      <c r="E30" s="21" t="s">
        <v>12422</v>
      </c>
      <c r="F30" s="16"/>
      <c r="G30" s="7"/>
      <c r="H30" s="7"/>
      <c r="I30" s="7" t="s">
        <v>34</v>
      </c>
      <c r="J30" s="7"/>
      <c r="K30" s="7"/>
      <c r="L30" s="16" t="s">
        <v>34</v>
      </c>
      <c r="M30" s="30" t="s">
        <v>34</v>
      </c>
      <c r="N30" s="29" t="s">
        <v>34</v>
      </c>
      <c r="U30" s="31"/>
    </row>
    <row r="31" spans="1:23" x14ac:dyDescent="0.35">
      <c r="A31" s="33">
        <v>30</v>
      </c>
      <c r="B31" s="21" t="s">
        <v>12424</v>
      </c>
      <c r="C31" s="29" t="s">
        <v>12425</v>
      </c>
      <c r="D31" s="29" t="s">
        <v>12425</v>
      </c>
      <c r="E31" s="21" t="s">
        <v>12424</v>
      </c>
      <c r="F31" s="16"/>
      <c r="G31" s="7"/>
      <c r="H31" s="7"/>
      <c r="I31" s="7" t="s">
        <v>34</v>
      </c>
      <c r="J31" s="7"/>
      <c r="K31" s="7"/>
      <c r="L31" s="16"/>
      <c r="M31" s="30" t="s">
        <v>34</v>
      </c>
      <c r="N31" s="29" t="s">
        <v>34</v>
      </c>
      <c r="U31" s="31"/>
    </row>
    <row r="32" spans="1:23" x14ac:dyDescent="0.35">
      <c r="A32" s="33">
        <v>31</v>
      </c>
      <c r="B32" s="21" t="s">
        <v>12426</v>
      </c>
      <c r="C32" s="29" t="s">
        <v>12427</v>
      </c>
      <c r="D32" s="29" t="s">
        <v>12427</v>
      </c>
      <c r="E32" s="21" t="s">
        <v>12426</v>
      </c>
      <c r="F32" s="16"/>
      <c r="G32" s="7"/>
      <c r="H32" s="7"/>
      <c r="I32" s="7" t="s">
        <v>34</v>
      </c>
      <c r="J32" s="7"/>
      <c r="K32" s="7"/>
      <c r="L32" s="16" t="s">
        <v>34</v>
      </c>
      <c r="M32" s="30" t="s">
        <v>34</v>
      </c>
      <c r="N32" s="29" t="s">
        <v>34</v>
      </c>
      <c r="U32" s="31"/>
    </row>
    <row r="33" spans="1:21" x14ac:dyDescent="0.35">
      <c r="A33" s="33">
        <v>32</v>
      </c>
      <c r="B33" s="21" t="s">
        <v>12428</v>
      </c>
      <c r="C33" s="29" t="s">
        <v>12429</v>
      </c>
      <c r="D33" s="29" t="s">
        <v>12429</v>
      </c>
      <c r="E33" s="21" t="s">
        <v>12428</v>
      </c>
      <c r="F33" s="16"/>
      <c r="G33" s="7"/>
      <c r="H33" s="7"/>
      <c r="I33" s="7" t="s">
        <v>34</v>
      </c>
      <c r="J33" s="7"/>
      <c r="K33" s="7"/>
      <c r="L33" s="16" t="s">
        <v>34</v>
      </c>
      <c r="M33" s="30" t="s">
        <v>34</v>
      </c>
      <c r="N33" s="29" t="s">
        <v>34</v>
      </c>
      <c r="U33" s="31"/>
    </row>
    <row r="34" spans="1:21" ht="26" x14ac:dyDescent="0.35">
      <c r="A34" s="33">
        <v>33</v>
      </c>
      <c r="B34" s="21" t="s">
        <v>12430</v>
      </c>
      <c r="C34" s="29" t="s">
        <v>12431</v>
      </c>
      <c r="D34" s="29" t="s">
        <v>12431</v>
      </c>
      <c r="E34" s="21" t="s">
        <v>12430</v>
      </c>
      <c r="F34" s="16"/>
      <c r="G34" s="7"/>
      <c r="H34" s="7"/>
      <c r="I34" s="7" t="s">
        <v>34</v>
      </c>
      <c r="J34" s="7"/>
      <c r="K34" s="7"/>
      <c r="L34" s="16"/>
      <c r="M34" s="30" t="s">
        <v>34</v>
      </c>
      <c r="N34" s="29" t="s">
        <v>34</v>
      </c>
      <c r="U34" s="31"/>
    </row>
    <row r="35" spans="1:21" ht="26" x14ac:dyDescent="0.35">
      <c r="A35" s="33">
        <v>34</v>
      </c>
      <c r="B35" s="21" t="s">
        <v>12432</v>
      </c>
      <c r="C35" s="29" t="s">
        <v>12433</v>
      </c>
      <c r="D35" s="29" t="s">
        <v>12433</v>
      </c>
      <c r="E35" s="21" t="s">
        <v>12432</v>
      </c>
      <c r="F35" s="16"/>
      <c r="G35" s="7"/>
      <c r="H35" s="7"/>
      <c r="I35" s="7" t="s">
        <v>34</v>
      </c>
      <c r="J35" s="7"/>
      <c r="K35" s="7"/>
      <c r="L35" s="16"/>
      <c r="M35" s="30" t="s">
        <v>34</v>
      </c>
      <c r="N35" s="29" t="s">
        <v>34</v>
      </c>
      <c r="U35" s="31"/>
    </row>
    <row r="36" spans="1:21" x14ac:dyDescent="0.35">
      <c r="A36" s="33">
        <v>35</v>
      </c>
      <c r="B36" s="21" t="s">
        <v>12434</v>
      </c>
      <c r="C36" s="29" t="s">
        <v>12435</v>
      </c>
      <c r="D36" s="29" t="s">
        <v>12435</v>
      </c>
      <c r="E36" s="21" t="s">
        <v>12434</v>
      </c>
      <c r="F36" s="16"/>
      <c r="G36" s="7"/>
      <c r="H36" s="7"/>
      <c r="I36" s="7" t="s">
        <v>34</v>
      </c>
      <c r="J36" s="7"/>
      <c r="K36" s="7"/>
      <c r="L36" s="16" t="s">
        <v>34</v>
      </c>
      <c r="M36" s="30" t="s">
        <v>34</v>
      </c>
      <c r="N36" s="29" t="s">
        <v>34</v>
      </c>
      <c r="U36" s="31"/>
    </row>
    <row r="37" spans="1:21" x14ac:dyDescent="0.35">
      <c r="A37" s="33">
        <v>36</v>
      </c>
      <c r="B37" s="18" t="s">
        <v>12436</v>
      </c>
      <c r="C37" s="35" t="s">
        <v>12437</v>
      </c>
      <c r="D37" s="35" t="s">
        <v>12437</v>
      </c>
      <c r="E37" s="18" t="s">
        <v>12436</v>
      </c>
      <c r="F37" s="20"/>
      <c r="G37" s="19"/>
      <c r="H37" s="19"/>
      <c r="I37" s="7"/>
      <c r="J37" s="19"/>
      <c r="K37" s="19"/>
      <c r="L37" s="20"/>
      <c r="M37" s="32"/>
      <c r="U37" s="31"/>
    </row>
    <row r="38" spans="1:21" ht="26" x14ac:dyDescent="0.35">
      <c r="A38" s="33">
        <v>37</v>
      </c>
      <c r="B38" s="21" t="s">
        <v>12438</v>
      </c>
      <c r="C38" s="29" t="s">
        <v>12439</v>
      </c>
      <c r="D38" s="29" t="s">
        <v>12439</v>
      </c>
      <c r="E38" s="21" t="s">
        <v>12438</v>
      </c>
      <c r="F38" s="16"/>
      <c r="G38" s="7"/>
      <c r="H38" s="7"/>
      <c r="I38" s="7" t="s">
        <v>34</v>
      </c>
      <c r="J38" s="7"/>
      <c r="K38" s="7"/>
      <c r="L38" s="16" t="s">
        <v>34</v>
      </c>
      <c r="M38" s="30" t="s">
        <v>34</v>
      </c>
      <c r="N38" s="29" t="s">
        <v>34</v>
      </c>
      <c r="U38" s="31"/>
    </row>
    <row r="39" spans="1:21" ht="26" x14ac:dyDescent="0.35">
      <c r="A39" s="33">
        <v>38</v>
      </c>
      <c r="B39" s="21" t="s">
        <v>12440</v>
      </c>
      <c r="C39" s="29" t="s">
        <v>12441</v>
      </c>
      <c r="D39" s="29" t="s">
        <v>12441</v>
      </c>
      <c r="E39" s="21" t="s">
        <v>12440</v>
      </c>
      <c r="F39" s="16"/>
      <c r="G39" s="7"/>
      <c r="H39" s="7"/>
      <c r="I39" s="7" t="s">
        <v>34</v>
      </c>
      <c r="J39" s="7"/>
      <c r="K39" s="7"/>
      <c r="L39" s="16" t="s">
        <v>34</v>
      </c>
      <c r="M39" s="30" t="s">
        <v>34</v>
      </c>
      <c r="N39" s="29" t="s">
        <v>34</v>
      </c>
      <c r="U39" s="31"/>
    </row>
    <row r="40" spans="1:21" ht="26" x14ac:dyDescent="0.35">
      <c r="A40" s="33">
        <v>39</v>
      </c>
      <c r="B40" s="21" t="s">
        <v>12442</v>
      </c>
      <c r="C40" s="29" t="s">
        <v>12443</v>
      </c>
      <c r="D40" s="29" t="s">
        <v>12443</v>
      </c>
      <c r="E40" s="21" t="s">
        <v>12442</v>
      </c>
      <c r="F40" s="16"/>
      <c r="G40" s="7"/>
      <c r="H40" s="7"/>
      <c r="I40" s="7" t="s">
        <v>34</v>
      </c>
      <c r="J40" s="7"/>
      <c r="K40" s="7"/>
      <c r="L40" s="16"/>
      <c r="M40" s="30" t="s">
        <v>34</v>
      </c>
      <c r="N40" s="29" t="s">
        <v>34</v>
      </c>
      <c r="U40" s="31"/>
    </row>
    <row r="41" spans="1:21" ht="39" x14ac:dyDescent="0.35">
      <c r="A41" s="33">
        <v>40</v>
      </c>
      <c r="B41" s="21" t="s">
        <v>12444</v>
      </c>
      <c r="C41" s="29" t="s">
        <v>12445</v>
      </c>
      <c r="D41" s="29" t="s">
        <v>12445</v>
      </c>
      <c r="E41" s="21" t="s">
        <v>12444</v>
      </c>
      <c r="F41" s="16"/>
      <c r="G41" s="7"/>
      <c r="H41" s="7"/>
      <c r="I41" s="7" t="s">
        <v>34</v>
      </c>
      <c r="J41" s="7"/>
      <c r="K41" s="7"/>
      <c r="L41" s="16"/>
      <c r="M41" s="30" t="s">
        <v>34</v>
      </c>
      <c r="N41" s="29" t="s">
        <v>34</v>
      </c>
      <c r="U41" s="31"/>
    </row>
    <row r="42" spans="1:21" ht="26" x14ac:dyDescent="0.35">
      <c r="A42" s="33">
        <v>41</v>
      </c>
      <c r="B42" s="21" t="s">
        <v>12446</v>
      </c>
      <c r="C42" s="29" t="s">
        <v>12447</v>
      </c>
      <c r="D42" s="29" t="s">
        <v>12447</v>
      </c>
      <c r="E42" s="21" t="s">
        <v>12446</v>
      </c>
      <c r="F42" s="16"/>
      <c r="G42" s="7"/>
      <c r="H42" s="7"/>
      <c r="I42" s="7" t="s">
        <v>34</v>
      </c>
      <c r="J42" s="7"/>
      <c r="K42" s="7"/>
      <c r="L42" s="16"/>
      <c r="M42" s="30" t="s">
        <v>34</v>
      </c>
      <c r="N42" s="29" t="s">
        <v>34</v>
      </c>
      <c r="U42" s="31"/>
    </row>
    <row r="43" spans="1:21" ht="26" x14ac:dyDescent="0.35">
      <c r="A43" s="33">
        <v>42</v>
      </c>
      <c r="B43" s="21" t="s">
        <v>12448</v>
      </c>
      <c r="C43" s="29" t="s">
        <v>12449</v>
      </c>
      <c r="D43" s="29" t="s">
        <v>12449</v>
      </c>
      <c r="E43" s="21" t="s">
        <v>12448</v>
      </c>
      <c r="F43" s="16"/>
      <c r="G43" s="7"/>
      <c r="H43" s="7"/>
      <c r="I43" s="7" t="s">
        <v>34</v>
      </c>
      <c r="J43" s="7"/>
      <c r="K43" s="7"/>
      <c r="L43" s="16"/>
      <c r="M43" s="30" t="s">
        <v>34</v>
      </c>
      <c r="N43" s="29" t="s">
        <v>34</v>
      </c>
      <c r="U43" s="31"/>
    </row>
    <row r="44" spans="1:21" ht="26" x14ac:dyDescent="0.35">
      <c r="A44" s="33">
        <v>43</v>
      </c>
      <c r="B44" s="21" t="s">
        <v>12450</v>
      </c>
      <c r="C44" s="29" t="s">
        <v>12451</v>
      </c>
      <c r="D44" s="29" t="s">
        <v>12451</v>
      </c>
      <c r="E44" s="21" t="s">
        <v>12450</v>
      </c>
      <c r="F44" s="16"/>
      <c r="G44" s="7"/>
      <c r="H44" s="7"/>
      <c r="I44" s="7" t="s">
        <v>34</v>
      </c>
      <c r="J44" s="7"/>
      <c r="K44" s="7"/>
      <c r="L44" s="16"/>
      <c r="M44" s="30" t="s">
        <v>34</v>
      </c>
      <c r="N44" s="29" t="s">
        <v>34</v>
      </c>
      <c r="U44" s="31"/>
    </row>
    <row r="45" spans="1:21" ht="26" x14ac:dyDescent="0.35">
      <c r="A45" s="33">
        <v>44</v>
      </c>
      <c r="B45" s="21" t="s">
        <v>12452</v>
      </c>
      <c r="C45" s="29" t="s">
        <v>12453</v>
      </c>
      <c r="D45" s="29" t="s">
        <v>12453</v>
      </c>
      <c r="E45" s="21" t="s">
        <v>12452</v>
      </c>
      <c r="F45" s="16"/>
      <c r="G45" s="7"/>
      <c r="H45" s="7"/>
      <c r="I45" s="7" t="s">
        <v>34</v>
      </c>
      <c r="J45" s="7"/>
      <c r="K45" s="7"/>
      <c r="L45" s="16" t="s">
        <v>34</v>
      </c>
      <c r="M45" s="30" t="s">
        <v>34</v>
      </c>
      <c r="N45" s="87" t="s">
        <v>34</v>
      </c>
      <c r="U45" s="31"/>
    </row>
    <row r="46" spans="1:21" ht="26" x14ac:dyDescent="0.35">
      <c r="A46" s="33">
        <v>45</v>
      </c>
      <c r="B46" s="21" t="s">
        <v>12454</v>
      </c>
      <c r="C46" s="29" t="s">
        <v>12455</v>
      </c>
      <c r="D46" s="29" t="s">
        <v>12455</v>
      </c>
      <c r="E46" s="21" t="s">
        <v>12454</v>
      </c>
      <c r="F46" s="16"/>
      <c r="G46" s="7"/>
      <c r="H46" s="7"/>
      <c r="I46" s="7" t="s">
        <v>34</v>
      </c>
      <c r="J46" s="7"/>
      <c r="K46" s="7"/>
      <c r="L46" s="16" t="s">
        <v>34</v>
      </c>
      <c r="M46" s="30" t="s">
        <v>34</v>
      </c>
      <c r="N46" s="29" t="s">
        <v>34</v>
      </c>
      <c r="U46" s="31"/>
    </row>
    <row r="47" spans="1:21" x14ac:dyDescent="0.35">
      <c r="A47" s="33">
        <v>46</v>
      </c>
      <c r="B47" s="18" t="s">
        <v>12456</v>
      </c>
      <c r="C47" s="35" t="s">
        <v>12457</v>
      </c>
      <c r="D47" s="35" t="s">
        <v>12457</v>
      </c>
      <c r="E47" s="18" t="s">
        <v>12456</v>
      </c>
      <c r="F47" s="20"/>
      <c r="G47" s="19"/>
      <c r="H47" s="19"/>
      <c r="I47" s="7"/>
      <c r="J47" s="19"/>
      <c r="K47" s="19"/>
      <c r="L47" s="20"/>
      <c r="M47" s="32"/>
      <c r="U47" s="31"/>
    </row>
    <row r="48" spans="1:21" x14ac:dyDescent="0.35">
      <c r="A48" s="33">
        <v>47</v>
      </c>
      <c r="B48" s="21" t="s">
        <v>12458</v>
      </c>
      <c r="C48" s="29" t="s">
        <v>12459</v>
      </c>
      <c r="D48" s="29" t="s">
        <v>12459</v>
      </c>
      <c r="E48" s="21" t="s">
        <v>12458</v>
      </c>
      <c r="F48" s="16"/>
      <c r="G48" s="7"/>
      <c r="H48" s="7"/>
      <c r="I48" s="7" t="s">
        <v>34</v>
      </c>
      <c r="J48" s="7"/>
      <c r="K48" s="7"/>
      <c r="L48" s="16" t="s">
        <v>34</v>
      </c>
      <c r="M48" s="30" t="s">
        <v>34</v>
      </c>
      <c r="N48" s="29" t="s">
        <v>34</v>
      </c>
      <c r="U48" s="31"/>
    </row>
    <row r="49" spans="1:21" ht="26" x14ac:dyDescent="0.35">
      <c r="A49" s="33">
        <v>48</v>
      </c>
      <c r="B49" s="21" t="s">
        <v>12460</v>
      </c>
      <c r="C49" s="29" t="s">
        <v>12461</v>
      </c>
      <c r="D49" s="29" t="s">
        <v>12461</v>
      </c>
      <c r="E49" s="21" t="s">
        <v>12460</v>
      </c>
      <c r="F49" s="16"/>
      <c r="G49" s="7"/>
      <c r="H49" s="7"/>
      <c r="I49" s="7" t="s">
        <v>34</v>
      </c>
      <c r="J49" s="7"/>
      <c r="K49" s="7"/>
      <c r="L49" s="16" t="s">
        <v>34</v>
      </c>
      <c r="M49" s="30" t="s">
        <v>34</v>
      </c>
      <c r="N49" s="29" t="s">
        <v>34</v>
      </c>
      <c r="U49" s="31"/>
    </row>
    <row r="50" spans="1:21" ht="26" x14ac:dyDescent="0.35">
      <c r="A50" s="33">
        <v>49</v>
      </c>
      <c r="B50" s="21" t="s">
        <v>12462</v>
      </c>
      <c r="C50" s="29" t="s">
        <v>12463</v>
      </c>
      <c r="D50" s="29" t="s">
        <v>12463</v>
      </c>
      <c r="E50" s="21" t="s">
        <v>12462</v>
      </c>
      <c r="F50" s="16"/>
      <c r="G50" s="7"/>
      <c r="H50" s="7"/>
      <c r="I50" s="7" t="s">
        <v>34</v>
      </c>
      <c r="J50" s="7"/>
      <c r="K50" s="7"/>
      <c r="L50" s="16"/>
      <c r="M50" s="30" t="s">
        <v>34</v>
      </c>
      <c r="N50" s="29" t="s">
        <v>34</v>
      </c>
      <c r="U50" s="31"/>
    </row>
    <row r="51" spans="1:21" ht="26" x14ac:dyDescent="0.35">
      <c r="A51" s="33">
        <v>50</v>
      </c>
      <c r="B51" s="21" t="s">
        <v>12464</v>
      </c>
      <c r="C51" s="29" t="s">
        <v>12465</v>
      </c>
      <c r="D51" s="29" t="s">
        <v>12465</v>
      </c>
      <c r="E51" s="21" t="s">
        <v>12464</v>
      </c>
      <c r="F51" s="16"/>
      <c r="G51" s="7"/>
      <c r="H51" s="7"/>
      <c r="I51" s="7" t="s">
        <v>34</v>
      </c>
      <c r="J51" s="7"/>
      <c r="K51" s="7"/>
      <c r="L51" s="16" t="s">
        <v>34</v>
      </c>
      <c r="M51" s="30" t="s">
        <v>34</v>
      </c>
      <c r="N51" s="29" t="s">
        <v>34</v>
      </c>
      <c r="U51" s="31"/>
    </row>
    <row r="52" spans="1:21" ht="26" x14ac:dyDescent="0.35">
      <c r="A52" s="33">
        <v>51</v>
      </c>
      <c r="B52" s="21" t="s">
        <v>12466</v>
      </c>
      <c r="C52" s="29" t="s">
        <v>12467</v>
      </c>
      <c r="D52" s="29" t="s">
        <v>12467</v>
      </c>
      <c r="E52" s="21" t="s">
        <v>12466</v>
      </c>
      <c r="F52" s="16"/>
      <c r="G52" s="7"/>
      <c r="H52" s="7"/>
      <c r="I52" s="7" t="s">
        <v>34</v>
      </c>
      <c r="J52" s="7"/>
      <c r="K52" s="7"/>
      <c r="L52" s="16"/>
      <c r="M52" s="30" t="s">
        <v>34</v>
      </c>
      <c r="N52" s="29" t="s">
        <v>34</v>
      </c>
      <c r="U52" s="31"/>
    </row>
    <row r="53" spans="1:21" ht="26" x14ac:dyDescent="0.35">
      <c r="A53" s="33">
        <v>52</v>
      </c>
      <c r="B53" s="21" t="s">
        <v>12468</v>
      </c>
      <c r="C53" s="29" t="s">
        <v>12469</v>
      </c>
      <c r="D53" s="29" t="s">
        <v>12469</v>
      </c>
      <c r="E53" s="21" t="s">
        <v>12468</v>
      </c>
      <c r="F53" s="16"/>
      <c r="G53" s="7"/>
      <c r="H53" s="7"/>
      <c r="I53" s="7" t="s">
        <v>34</v>
      </c>
      <c r="J53" s="7"/>
      <c r="K53" s="7"/>
      <c r="L53" s="16" t="s">
        <v>34</v>
      </c>
      <c r="M53" s="30" t="s">
        <v>34</v>
      </c>
      <c r="N53" s="29" t="s">
        <v>34</v>
      </c>
      <c r="U53" s="31"/>
    </row>
    <row r="54" spans="1:21" ht="26" x14ac:dyDescent="0.35">
      <c r="A54" s="33">
        <v>53</v>
      </c>
      <c r="B54" s="21" t="s">
        <v>12470</v>
      </c>
      <c r="C54" s="29" t="s">
        <v>12471</v>
      </c>
      <c r="D54" s="29" t="s">
        <v>12471</v>
      </c>
      <c r="E54" s="21" t="s">
        <v>12470</v>
      </c>
      <c r="F54" s="16"/>
      <c r="G54" s="7"/>
      <c r="H54" s="7"/>
      <c r="I54" s="7" t="s">
        <v>34</v>
      </c>
      <c r="J54" s="7"/>
      <c r="K54" s="7"/>
      <c r="L54" s="16"/>
      <c r="M54" s="30" t="s">
        <v>34</v>
      </c>
      <c r="N54" s="29" t="s">
        <v>34</v>
      </c>
      <c r="U54" s="31"/>
    </row>
    <row r="55" spans="1:21" ht="26" x14ac:dyDescent="0.35">
      <c r="A55" s="33">
        <v>54</v>
      </c>
      <c r="B55" s="21" t="s">
        <v>12472</v>
      </c>
      <c r="C55" s="29" t="s">
        <v>12473</v>
      </c>
      <c r="D55" s="29" t="s">
        <v>12473</v>
      </c>
      <c r="E55" s="21" t="s">
        <v>12472</v>
      </c>
      <c r="F55" s="16"/>
      <c r="G55" s="7"/>
      <c r="H55" s="7"/>
      <c r="I55" s="7" t="s">
        <v>34</v>
      </c>
      <c r="J55" s="7"/>
      <c r="K55" s="7"/>
      <c r="L55" s="16"/>
      <c r="M55" s="30" t="s">
        <v>34</v>
      </c>
      <c r="N55" s="29" t="s">
        <v>34</v>
      </c>
      <c r="U55" s="31"/>
    </row>
    <row r="56" spans="1:21" ht="26" x14ac:dyDescent="0.35">
      <c r="A56" s="33">
        <v>55</v>
      </c>
      <c r="B56" s="21" t="s">
        <v>12474</v>
      </c>
      <c r="C56" s="29" t="s">
        <v>12475</v>
      </c>
      <c r="D56" s="29" t="s">
        <v>12475</v>
      </c>
      <c r="E56" s="21" t="s">
        <v>12474</v>
      </c>
      <c r="F56" s="16"/>
      <c r="G56" s="7"/>
      <c r="H56" s="7"/>
      <c r="I56" s="7" t="s">
        <v>34</v>
      </c>
      <c r="J56" s="7"/>
      <c r="K56" s="7"/>
      <c r="L56" s="16" t="s">
        <v>34</v>
      </c>
      <c r="M56" s="30" t="s">
        <v>34</v>
      </c>
      <c r="N56" s="29" t="s">
        <v>34</v>
      </c>
      <c r="U56" s="31"/>
    </row>
    <row r="57" spans="1:21" ht="26" x14ac:dyDescent="0.35">
      <c r="A57" s="33">
        <v>56</v>
      </c>
      <c r="B57" s="21" t="s">
        <v>12476</v>
      </c>
      <c r="C57" s="29" t="s">
        <v>12477</v>
      </c>
      <c r="D57" s="29" t="s">
        <v>12477</v>
      </c>
      <c r="E57" s="21" t="s">
        <v>12476</v>
      </c>
      <c r="F57" s="16"/>
      <c r="G57" s="7"/>
      <c r="H57" s="7"/>
      <c r="I57" s="7" t="s">
        <v>34</v>
      </c>
      <c r="J57" s="7"/>
      <c r="K57" s="7"/>
      <c r="L57" s="16" t="s">
        <v>34</v>
      </c>
      <c r="M57" s="30" t="s">
        <v>34</v>
      </c>
      <c r="N57" s="29" t="s">
        <v>34</v>
      </c>
      <c r="U57" s="31"/>
    </row>
    <row r="58" spans="1:21" ht="26" x14ac:dyDescent="0.35">
      <c r="A58" s="33">
        <v>57</v>
      </c>
      <c r="B58" s="21" t="s">
        <v>12478</v>
      </c>
      <c r="C58" s="29" t="s">
        <v>12479</v>
      </c>
      <c r="D58" s="29" t="s">
        <v>12479</v>
      </c>
      <c r="E58" s="21" t="s">
        <v>12478</v>
      </c>
      <c r="F58" s="16"/>
      <c r="G58" s="7"/>
      <c r="H58" s="7"/>
      <c r="I58" s="7" t="s">
        <v>34</v>
      </c>
      <c r="J58" s="7"/>
      <c r="K58" s="7"/>
      <c r="L58" s="16" t="s">
        <v>34</v>
      </c>
      <c r="M58" s="30" t="s">
        <v>34</v>
      </c>
      <c r="N58" s="29" t="s">
        <v>34</v>
      </c>
      <c r="U58" s="31"/>
    </row>
    <row r="59" spans="1:21" ht="91" x14ac:dyDescent="0.35">
      <c r="A59" s="33">
        <v>58</v>
      </c>
      <c r="B59" s="21" t="s">
        <v>12480</v>
      </c>
      <c r="C59" s="29" t="s">
        <v>12481</v>
      </c>
      <c r="D59" s="29" t="s">
        <v>12481</v>
      </c>
      <c r="E59" s="21" t="s">
        <v>12480</v>
      </c>
      <c r="F59" s="16"/>
      <c r="G59" s="7"/>
      <c r="H59" s="7"/>
      <c r="I59" s="7" t="s">
        <v>34</v>
      </c>
      <c r="J59" s="7"/>
      <c r="K59" s="7"/>
      <c r="L59" s="16"/>
      <c r="M59" s="30" t="s">
        <v>34</v>
      </c>
      <c r="N59" s="29" t="s">
        <v>34</v>
      </c>
      <c r="U59" s="31"/>
    </row>
    <row r="60" spans="1:21" x14ac:dyDescent="0.35">
      <c r="A60" s="33">
        <v>59</v>
      </c>
      <c r="B60" s="9" t="s">
        <v>12482</v>
      </c>
      <c r="C60" s="37" t="s">
        <v>12483</v>
      </c>
      <c r="D60" s="37" t="s">
        <v>12483</v>
      </c>
      <c r="E60" s="9" t="s">
        <v>12482</v>
      </c>
      <c r="F60" s="15"/>
      <c r="G60" s="10"/>
      <c r="H60" s="10"/>
      <c r="I60" s="7"/>
      <c r="J60" s="10"/>
      <c r="K60" s="10"/>
      <c r="L60" s="15"/>
      <c r="M60" s="32"/>
      <c r="U60" s="31"/>
    </row>
    <row r="61" spans="1:21" x14ac:dyDescent="0.35">
      <c r="A61" s="33">
        <v>60</v>
      </c>
      <c r="B61" s="18" t="s">
        <v>12484</v>
      </c>
      <c r="C61" s="35" t="s">
        <v>12485</v>
      </c>
      <c r="D61" s="35" t="s">
        <v>12485</v>
      </c>
      <c r="E61" s="18" t="s">
        <v>12484</v>
      </c>
      <c r="F61" s="20"/>
      <c r="G61" s="19"/>
      <c r="H61" s="19"/>
      <c r="I61" s="7"/>
      <c r="J61" s="19"/>
      <c r="K61" s="19"/>
      <c r="L61" s="20"/>
      <c r="M61" s="32"/>
      <c r="U61" s="31"/>
    </row>
    <row r="62" spans="1:21" x14ac:dyDescent="0.35">
      <c r="A62" s="33">
        <v>61</v>
      </c>
      <c r="B62" s="21" t="s">
        <v>12486</v>
      </c>
      <c r="C62" s="29" t="s">
        <v>12487</v>
      </c>
      <c r="D62" s="29" t="s">
        <v>12487</v>
      </c>
      <c r="E62" s="21" t="s">
        <v>12486</v>
      </c>
      <c r="F62" s="16"/>
      <c r="G62" s="7"/>
      <c r="H62" s="7"/>
      <c r="I62" s="7" t="s">
        <v>34</v>
      </c>
      <c r="J62" s="7"/>
      <c r="K62" s="7"/>
      <c r="L62" s="16" t="s">
        <v>34</v>
      </c>
      <c r="M62" s="30" t="s">
        <v>34</v>
      </c>
      <c r="N62" s="29" t="s">
        <v>34</v>
      </c>
      <c r="U62" s="31"/>
    </row>
    <row r="63" spans="1:21" ht="26" x14ac:dyDescent="0.35">
      <c r="A63" s="33">
        <v>62</v>
      </c>
      <c r="B63" s="21" t="s">
        <v>12488</v>
      </c>
      <c r="C63" s="29" t="s">
        <v>12489</v>
      </c>
      <c r="D63" s="29" t="s">
        <v>12489</v>
      </c>
      <c r="E63" s="21" t="s">
        <v>12488</v>
      </c>
      <c r="F63" s="16"/>
      <c r="G63" s="7"/>
      <c r="H63" s="7"/>
      <c r="I63" s="7" t="s">
        <v>34</v>
      </c>
      <c r="J63" s="7"/>
      <c r="K63" s="7"/>
      <c r="L63" s="16"/>
      <c r="M63" s="30" t="s">
        <v>34</v>
      </c>
      <c r="N63" s="29" t="s">
        <v>34</v>
      </c>
      <c r="U63" s="31"/>
    </row>
    <row r="64" spans="1:21" x14ac:dyDescent="0.35">
      <c r="A64" s="33">
        <v>63</v>
      </c>
      <c r="B64" s="21" t="s">
        <v>12490</v>
      </c>
      <c r="C64" s="29" t="s">
        <v>12491</v>
      </c>
      <c r="D64" s="29" t="s">
        <v>12491</v>
      </c>
      <c r="E64" s="21" t="s">
        <v>12490</v>
      </c>
      <c r="F64" s="16"/>
      <c r="G64" s="7"/>
      <c r="H64" s="7"/>
      <c r="I64" s="7" t="s">
        <v>34</v>
      </c>
      <c r="J64" s="7"/>
      <c r="K64" s="7"/>
      <c r="L64" s="16" t="s">
        <v>34</v>
      </c>
      <c r="M64" s="30" t="s">
        <v>34</v>
      </c>
      <c r="N64" s="29" t="s">
        <v>34</v>
      </c>
      <c r="U64" s="31"/>
    </row>
    <row r="65" spans="1:21" x14ac:dyDescent="0.35">
      <c r="A65" s="33">
        <v>64</v>
      </c>
      <c r="B65" s="18" t="s">
        <v>12492</v>
      </c>
      <c r="C65" s="35" t="s">
        <v>12493</v>
      </c>
      <c r="D65" s="35" t="s">
        <v>12493</v>
      </c>
      <c r="E65" s="18" t="s">
        <v>12492</v>
      </c>
      <c r="F65" s="20"/>
      <c r="G65" s="19"/>
      <c r="H65" s="19"/>
      <c r="I65" s="7"/>
      <c r="J65" s="19"/>
      <c r="K65" s="19"/>
      <c r="L65" s="20"/>
      <c r="M65" s="32"/>
      <c r="U65" s="31"/>
    </row>
    <row r="66" spans="1:21" x14ac:dyDescent="0.35">
      <c r="A66" s="33">
        <v>65</v>
      </c>
      <c r="B66" s="21" t="s">
        <v>12494</v>
      </c>
      <c r="C66" s="29" t="s">
        <v>12495</v>
      </c>
      <c r="D66" s="29" t="s">
        <v>12495</v>
      </c>
      <c r="E66" s="21" t="s">
        <v>12494</v>
      </c>
      <c r="F66" s="16"/>
      <c r="G66" s="7"/>
      <c r="H66" s="7"/>
      <c r="I66" s="7" t="s">
        <v>34</v>
      </c>
      <c r="J66" s="7"/>
      <c r="K66" s="7"/>
      <c r="L66" s="16"/>
      <c r="M66" s="30" t="s">
        <v>34</v>
      </c>
      <c r="N66" s="29" t="s">
        <v>34</v>
      </c>
      <c r="U66" s="31"/>
    </row>
    <row r="67" spans="1:21" ht="26" x14ac:dyDescent="0.35">
      <c r="A67" s="33">
        <v>66</v>
      </c>
      <c r="B67" s="21" t="s">
        <v>12496</v>
      </c>
      <c r="C67" s="29" t="s">
        <v>12497</v>
      </c>
      <c r="D67" s="29" t="s">
        <v>12497</v>
      </c>
      <c r="E67" s="21" t="s">
        <v>12496</v>
      </c>
      <c r="F67" s="16"/>
      <c r="G67" s="7"/>
      <c r="H67" s="7"/>
      <c r="I67" s="7" t="s">
        <v>34</v>
      </c>
      <c r="J67" s="7"/>
      <c r="K67" s="7"/>
      <c r="L67" s="16"/>
      <c r="M67" s="30" t="s">
        <v>34</v>
      </c>
      <c r="N67" s="29" t="s">
        <v>34</v>
      </c>
      <c r="U67" s="31"/>
    </row>
    <row r="68" spans="1:21" x14ac:dyDescent="0.35">
      <c r="A68" s="33">
        <v>67</v>
      </c>
      <c r="B68" s="18" t="s">
        <v>12498</v>
      </c>
      <c r="C68" s="35" t="s">
        <v>12499</v>
      </c>
      <c r="D68" s="35" t="s">
        <v>12499</v>
      </c>
      <c r="E68" s="18" t="s">
        <v>12498</v>
      </c>
      <c r="F68" s="20"/>
      <c r="G68" s="19"/>
      <c r="H68" s="19"/>
      <c r="I68" s="7"/>
      <c r="J68" s="19"/>
      <c r="K68" s="19"/>
      <c r="L68" s="20"/>
      <c r="M68" s="32"/>
      <c r="U68" s="31"/>
    </row>
    <row r="69" spans="1:21" ht="39" x14ac:dyDescent="0.35">
      <c r="A69" s="33">
        <v>68</v>
      </c>
      <c r="B69" s="21" t="s">
        <v>12500</v>
      </c>
      <c r="C69" s="29" t="s">
        <v>12501</v>
      </c>
      <c r="D69" s="29" t="s">
        <v>12501</v>
      </c>
      <c r="E69" s="21" t="s">
        <v>12500</v>
      </c>
      <c r="F69" s="16"/>
      <c r="G69" s="7"/>
      <c r="H69" s="7"/>
      <c r="I69" s="7" t="s">
        <v>34</v>
      </c>
      <c r="J69" s="7"/>
      <c r="K69" s="7"/>
      <c r="L69" s="16"/>
      <c r="M69" s="30" t="s">
        <v>34</v>
      </c>
      <c r="N69" s="29" t="s">
        <v>34</v>
      </c>
      <c r="U69" s="31"/>
    </row>
    <row r="70" spans="1:21" x14ac:dyDescent="0.35">
      <c r="A70" s="33">
        <v>69</v>
      </c>
      <c r="B70" s="21" t="s">
        <v>88</v>
      </c>
      <c r="C70" s="29" t="s">
        <v>12502</v>
      </c>
      <c r="D70" s="29" t="s">
        <v>12502</v>
      </c>
      <c r="E70" s="21" t="s">
        <v>88</v>
      </c>
      <c r="F70" s="16"/>
      <c r="G70" s="7"/>
      <c r="H70" s="7"/>
      <c r="I70" s="7"/>
      <c r="J70" s="7"/>
      <c r="K70" s="7"/>
      <c r="L70" s="16"/>
      <c r="M70" s="32"/>
      <c r="U70" s="31"/>
    </row>
    <row r="71" spans="1:21" ht="26" x14ac:dyDescent="0.35">
      <c r="A71" s="33">
        <v>70</v>
      </c>
      <c r="B71" s="18" t="s">
        <v>12503</v>
      </c>
      <c r="C71" s="35" t="s">
        <v>12504</v>
      </c>
      <c r="D71" s="35" t="s">
        <v>12504</v>
      </c>
      <c r="E71" s="18" t="s">
        <v>12503</v>
      </c>
      <c r="F71" s="20"/>
      <c r="G71" s="19"/>
      <c r="H71" s="19"/>
      <c r="I71" s="7"/>
      <c r="J71" s="19"/>
      <c r="K71" s="19"/>
      <c r="L71" s="20"/>
      <c r="M71" s="32"/>
      <c r="U71" s="31"/>
    </row>
    <row r="72" spans="1:21" x14ac:dyDescent="0.35">
      <c r="A72" s="33">
        <v>71</v>
      </c>
      <c r="B72" s="21" t="s">
        <v>12505</v>
      </c>
      <c r="C72" s="29" t="s">
        <v>12506</v>
      </c>
      <c r="D72" s="29" t="s">
        <v>12506</v>
      </c>
      <c r="E72" s="21" t="s">
        <v>12505</v>
      </c>
      <c r="F72" s="16"/>
      <c r="G72" s="7"/>
      <c r="H72" s="7"/>
      <c r="I72" s="7" t="s">
        <v>34</v>
      </c>
      <c r="J72" s="7"/>
      <c r="K72" s="7"/>
      <c r="L72" s="16"/>
      <c r="M72" s="30" t="s">
        <v>34</v>
      </c>
      <c r="N72" s="29" t="s">
        <v>34</v>
      </c>
      <c r="U72" s="31"/>
    </row>
    <row r="73" spans="1:21" x14ac:dyDescent="0.35">
      <c r="A73" s="33">
        <v>72</v>
      </c>
      <c r="B73" s="18" t="s">
        <v>88</v>
      </c>
      <c r="C73" s="35" t="s">
        <v>12507</v>
      </c>
      <c r="D73" s="35" t="s">
        <v>12507</v>
      </c>
      <c r="E73" s="18" t="s">
        <v>88</v>
      </c>
      <c r="F73" s="20"/>
      <c r="G73" s="19"/>
      <c r="H73" s="19"/>
      <c r="I73" s="7"/>
      <c r="J73" s="19"/>
      <c r="K73" s="19"/>
      <c r="L73" s="20"/>
      <c r="M73" s="32"/>
      <c r="U73" s="31"/>
    </row>
    <row r="74" spans="1:21" x14ac:dyDescent="0.35">
      <c r="A74" s="33">
        <v>73</v>
      </c>
      <c r="B74" s="18" t="s">
        <v>12508</v>
      </c>
      <c r="C74" s="35" t="s">
        <v>12509</v>
      </c>
      <c r="D74" s="35" t="s">
        <v>12509</v>
      </c>
      <c r="E74" s="18" t="s">
        <v>12508</v>
      </c>
      <c r="F74" s="20"/>
      <c r="G74" s="19"/>
      <c r="H74" s="19"/>
      <c r="I74" s="7"/>
      <c r="J74" s="19"/>
      <c r="K74" s="19"/>
      <c r="L74" s="20"/>
      <c r="M74" s="32"/>
      <c r="U74" s="31"/>
    </row>
    <row r="75" spans="1:21" x14ac:dyDescent="0.35">
      <c r="A75" s="33">
        <v>74</v>
      </c>
      <c r="B75" s="21" t="s">
        <v>12510</v>
      </c>
      <c r="C75" s="29" t="s">
        <v>12511</v>
      </c>
      <c r="D75" s="29" t="s">
        <v>12511</v>
      </c>
      <c r="E75" s="21" t="s">
        <v>12510</v>
      </c>
      <c r="F75" s="16"/>
      <c r="G75" s="7"/>
      <c r="H75" s="7"/>
      <c r="I75" s="7" t="s">
        <v>34</v>
      </c>
      <c r="J75" s="7"/>
      <c r="K75" s="7"/>
      <c r="L75" s="16" t="s">
        <v>34</v>
      </c>
      <c r="M75" s="30" t="s">
        <v>34</v>
      </c>
      <c r="N75" s="29" t="s">
        <v>34</v>
      </c>
      <c r="U75" s="31"/>
    </row>
    <row r="76" spans="1:21" x14ac:dyDescent="0.35">
      <c r="A76" s="33">
        <v>75</v>
      </c>
      <c r="B76" s="21" t="s">
        <v>12512</v>
      </c>
      <c r="C76" s="29" t="s">
        <v>12513</v>
      </c>
      <c r="D76" s="29" t="s">
        <v>12513</v>
      </c>
      <c r="E76" s="21" t="s">
        <v>12512</v>
      </c>
      <c r="F76" s="16"/>
      <c r="G76" s="7"/>
      <c r="H76" s="7"/>
      <c r="I76" s="7" t="s">
        <v>34</v>
      </c>
      <c r="J76" s="7"/>
      <c r="K76" s="7"/>
      <c r="L76" s="16"/>
      <c r="M76" s="30" t="s">
        <v>34</v>
      </c>
      <c r="N76" s="29" t="s">
        <v>34</v>
      </c>
      <c r="U76" s="31"/>
    </row>
    <row r="77" spans="1:21" x14ac:dyDescent="0.35">
      <c r="A77" s="33">
        <v>76</v>
      </c>
      <c r="B77" s="21" t="s">
        <v>12514</v>
      </c>
      <c r="C77" s="29" t="s">
        <v>12515</v>
      </c>
      <c r="D77" s="29" t="s">
        <v>12515</v>
      </c>
      <c r="E77" s="21" t="s">
        <v>12514</v>
      </c>
      <c r="F77" s="16"/>
      <c r="G77" s="7"/>
      <c r="H77" s="7"/>
      <c r="I77" s="7" t="s">
        <v>34</v>
      </c>
      <c r="J77" s="7"/>
      <c r="K77" s="7"/>
      <c r="L77" s="16"/>
      <c r="M77" s="30" t="s">
        <v>34</v>
      </c>
      <c r="N77" s="29" t="s">
        <v>34</v>
      </c>
      <c r="U77" s="31"/>
    </row>
    <row r="78" spans="1:21" ht="26" x14ac:dyDescent="0.35">
      <c r="A78" s="33">
        <v>77</v>
      </c>
      <c r="B78" s="21" t="s">
        <v>12516</v>
      </c>
      <c r="C78" s="29" t="s">
        <v>12517</v>
      </c>
      <c r="D78" s="29" t="s">
        <v>12517</v>
      </c>
      <c r="E78" s="21" t="s">
        <v>12516</v>
      </c>
      <c r="F78" s="16"/>
      <c r="G78" s="7"/>
      <c r="H78" s="7"/>
      <c r="I78" s="7" t="s">
        <v>34</v>
      </c>
      <c r="J78" s="7"/>
      <c r="K78" s="7"/>
      <c r="L78" s="16" t="s">
        <v>34</v>
      </c>
      <c r="M78" s="30" t="s">
        <v>34</v>
      </c>
      <c r="N78" s="29" t="s">
        <v>34</v>
      </c>
      <c r="U78" s="31"/>
    </row>
    <row r="79" spans="1:21" x14ac:dyDescent="0.35">
      <c r="A79" s="33">
        <v>78</v>
      </c>
      <c r="B79" s="18" t="s">
        <v>12518</v>
      </c>
      <c r="C79" s="35" t="s">
        <v>12519</v>
      </c>
      <c r="D79" s="35" t="s">
        <v>12519</v>
      </c>
      <c r="E79" s="18" t="s">
        <v>12518</v>
      </c>
      <c r="F79" s="20"/>
      <c r="G79" s="19"/>
      <c r="H79" s="19"/>
      <c r="I79" s="7"/>
      <c r="J79" s="19"/>
      <c r="K79" s="19"/>
      <c r="L79" s="20"/>
      <c r="M79" s="32"/>
      <c r="U79" s="31"/>
    </row>
    <row r="80" spans="1:21" x14ac:dyDescent="0.35">
      <c r="A80" s="33">
        <v>79</v>
      </c>
      <c r="B80" s="21" t="s">
        <v>12520</v>
      </c>
      <c r="C80" s="29" t="s">
        <v>12521</v>
      </c>
      <c r="D80" s="29" t="s">
        <v>12521</v>
      </c>
      <c r="E80" s="21" t="s">
        <v>12520</v>
      </c>
      <c r="F80" s="16"/>
      <c r="G80" s="7"/>
      <c r="H80" s="7"/>
      <c r="I80" s="7" t="s">
        <v>34</v>
      </c>
      <c r="J80" s="7"/>
      <c r="K80" s="7"/>
      <c r="L80" s="16"/>
      <c r="M80" s="30" t="s">
        <v>34</v>
      </c>
      <c r="N80" s="29" t="s">
        <v>34</v>
      </c>
      <c r="U80" s="31"/>
    </row>
    <row r="81" spans="1:21" x14ac:dyDescent="0.35">
      <c r="A81" s="33">
        <v>80</v>
      </c>
      <c r="B81" s="18" t="s">
        <v>137</v>
      </c>
      <c r="C81" s="35" t="s">
        <v>12522</v>
      </c>
      <c r="D81" s="35" t="s">
        <v>12522</v>
      </c>
      <c r="E81" s="18" t="s">
        <v>137</v>
      </c>
      <c r="F81" s="20"/>
      <c r="G81" s="19"/>
      <c r="H81" s="19"/>
      <c r="I81" s="7"/>
      <c r="J81" s="19"/>
      <c r="K81" s="19"/>
      <c r="L81" s="20"/>
      <c r="M81" s="32"/>
      <c r="U81" s="31"/>
    </row>
    <row r="82" spans="1:21" ht="26" x14ac:dyDescent="0.35">
      <c r="A82" s="33">
        <v>81</v>
      </c>
      <c r="B82" s="18" t="s">
        <v>12523</v>
      </c>
      <c r="C82" s="35" t="s">
        <v>12524</v>
      </c>
      <c r="D82" s="35" t="s">
        <v>12524</v>
      </c>
      <c r="E82" s="18" t="s">
        <v>12523</v>
      </c>
      <c r="F82" s="20"/>
      <c r="G82" s="19"/>
      <c r="H82" s="19"/>
      <c r="I82" s="7"/>
      <c r="J82" s="19"/>
      <c r="K82" s="19"/>
      <c r="L82" s="20"/>
      <c r="M82" s="32"/>
      <c r="U82" s="31"/>
    </row>
    <row r="83" spans="1:21" x14ac:dyDescent="0.35">
      <c r="A83" s="33">
        <v>82</v>
      </c>
      <c r="B83" s="21" t="s">
        <v>12525</v>
      </c>
      <c r="C83" s="29" t="s">
        <v>12526</v>
      </c>
      <c r="D83" s="29" t="s">
        <v>12526</v>
      </c>
      <c r="E83" s="21" t="s">
        <v>12525</v>
      </c>
      <c r="F83" s="16"/>
      <c r="G83" s="7"/>
      <c r="H83" s="7"/>
      <c r="I83" s="7" t="s">
        <v>34</v>
      </c>
      <c r="J83" s="7"/>
      <c r="K83" s="7"/>
      <c r="L83" s="16"/>
      <c r="M83" s="30" t="s">
        <v>34</v>
      </c>
      <c r="N83" s="29" t="s">
        <v>34</v>
      </c>
      <c r="U83" s="31"/>
    </row>
    <row r="84" spans="1:21" ht="65" x14ac:dyDescent="0.35">
      <c r="A84" s="33">
        <v>83</v>
      </c>
      <c r="B84" s="21" t="s">
        <v>12527</v>
      </c>
      <c r="C84" s="29" t="s">
        <v>12528</v>
      </c>
      <c r="D84" s="29" t="s">
        <v>12528</v>
      </c>
      <c r="E84" s="21" t="s">
        <v>12527</v>
      </c>
      <c r="F84" s="16"/>
      <c r="G84" s="7"/>
      <c r="H84" s="7"/>
      <c r="I84" s="7" t="s">
        <v>34</v>
      </c>
      <c r="J84" s="7"/>
      <c r="K84" s="7"/>
      <c r="L84" s="16"/>
      <c r="M84" s="30" t="s">
        <v>34</v>
      </c>
      <c r="N84" s="29" t="s">
        <v>34</v>
      </c>
      <c r="U84" s="31"/>
    </row>
    <row r="85" spans="1:21" x14ac:dyDescent="0.35">
      <c r="A85" s="33">
        <v>84</v>
      </c>
      <c r="B85" s="9" t="s">
        <v>12529</v>
      </c>
      <c r="C85" s="37" t="s">
        <v>12530</v>
      </c>
      <c r="D85" s="37" t="s">
        <v>12530</v>
      </c>
      <c r="E85" s="9" t="s">
        <v>12529</v>
      </c>
      <c r="F85" s="15"/>
      <c r="G85" s="10"/>
      <c r="H85" s="10"/>
      <c r="I85" s="7"/>
      <c r="J85" s="10"/>
      <c r="K85" s="10"/>
      <c r="L85" s="15"/>
      <c r="M85" s="32"/>
      <c r="U85" s="31"/>
    </row>
    <row r="86" spans="1:21" x14ac:dyDescent="0.35">
      <c r="A86" s="33">
        <v>85</v>
      </c>
      <c r="B86" s="18" t="s">
        <v>12531</v>
      </c>
      <c r="C86" s="35" t="s">
        <v>12532</v>
      </c>
      <c r="D86" s="35" t="s">
        <v>12532</v>
      </c>
      <c r="E86" s="18" t="s">
        <v>12531</v>
      </c>
      <c r="F86" s="20"/>
      <c r="G86" s="19"/>
      <c r="H86" s="19"/>
      <c r="I86" s="7"/>
      <c r="J86" s="19"/>
      <c r="K86" s="19"/>
      <c r="L86" s="20"/>
      <c r="M86" s="32"/>
      <c r="U86" s="31"/>
    </row>
    <row r="87" spans="1:21" x14ac:dyDescent="0.35">
      <c r="A87" s="33">
        <v>86</v>
      </c>
      <c r="B87" s="21" t="s">
        <v>12533</v>
      </c>
      <c r="C87" s="29" t="s">
        <v>12534</v>
      </c>
      <c r="D87" s="29" t="s">
        <v>12534</v>
      </c>
      <c r="E87" s="21" t="s">
        <v>12533</v>
      </c>
      <c r="F87" s="16"/>
      <c r="G87" s="7"/>
      <c r="H87" s="7"/>
      <c r="I87" s="7" t="s">
        <v>34</v>
      </c>
      <c r="J87" s="7"/>
      <c r="K87" s="7"/>
      <c r="L87" s="16" t="s">
        <v>34</v>
      </c>
      <c r="M87" s="30" t="s">
        <v>34</v>
      </c>
      <c r="N87" s="29" t="s">
        <v>34</v>
      </c>
      <c r="U87" s="31"/>
    </row>
    <row r="88" spans="1:21" x14ac:dyDescent="0.35">
      <c r="A88" s="33">
        <v>87</v>
      </c>
      <c r="B88" s="18" t="s">
        <v>12535</v>
      </c>
      <c r="C88" s="35" t="s">
        <v>12536</v>
      </c>
      <c r="D88" s="35" t="s">
        <v>12536</v>
      </c>
      <c r="E88" s="18" t="s">
        <v>12535</v>
      </c>
      <c r="F88" s="20"/>
      <c r="G88" s="19"/>
      <c r="H88" s="19"/>
      <c r="I88" s="7"/>
      <c r="J88" s="19"/>
      <c r="K88" s="19"/>
      <c r="L88" s="20"/>
      <c r="M88" s="32"/>
      <c r="U88" s="31"/>
    </row>
    <row r="89" spans="1:21" ht="26" x14ac:dyDescent="0.35">
      <c r="A89" s="33">
        <v>88</v>
      </c>
      <c r="B89" s="21" t="s">
        <v>12537</v>
      </c>
      <c r="C89" s="29" t="s">
        <v>12538</v>
      </c>
      <c r="D89" s="29" t="s">
        <v>12538</v>
      </c>
      <c r="E89" s="21" t="s">
        <v>12537</v>
      </c>
      <c r="F89" s="16"/>
      <c r="G89" s="7"/>
      <c r="H89" s="7"/>
      <c r="I89" s="7" t="s">
        <v>34</v>
      </c>
      <c r="J89" s="7"/>
      <c r="K89" s="7"/>
      <c r="L89" s="16"/>
      <c r="M89" s="30" t="s">
        <v>34</v>
      </c>
      <c r="N89" s="29" t="s">
        <v>34</v>
      </c>
      <c r="U89" s="31"/>
    </row>
    <row r="90" spans="1:21" ht="39" x14ac:dyDescent="0.35">
      <c r="A90" s="33">
        <v>89</v>
      </c>
      <c r="B90" s="21" t="s">
        <v>12539</v>
      </c>
      <c r="C90" s="29" t="s">
        <v>12540</v>
      </c>
      <c r="D90" s="29" t="s">
        <v>12540</v>
      </c>
      <c r="E90" s="21" t="s">
        <v>12539</v>
      </c>
      <c r="F90" s="16"/>
      <c r="G90" s="7"/>
      <c r="H90" s="7"/>
      <c r="I90" s="7" t="s">
        <v>34</v>
      </c>
      <c r="J90" s="7"/>
      <c r="K90" s="7"/>
      <c r="L90" s="16"/>
      <c r="M90" s="30" t="s">
        <v>34</v>
      </c>
      <c r="N90" s="29" t="s">
        <v>34</v>
      </c>
      <c r="U90" s="31"/>
    </row>
    <row r="91" spans="1:21" ht="26" x14ac:dyDescent="0.35">
      <c r="A91" s="33">
        <v>90</v>
      </c>
      <c r="B91" s="21" t="s">
        <v>12541</v>
      </c>
      <c r="C91" s="29" t="s">
        <v>12542</v>
      </c>
      <c r="D91" s="29" t="s">
        <v>12542</v>
      </c>
      <c r="E91" s="21" t="s">
        <v>12541</v>
      </c>
      <c r="F91" s="16"/>
      <c r="G91" s="7"/>
      <c r="H91" s="7"/>
      <c r="I91" s="7" t="s">
        <v>34</v>
      </c>
      <c r="J91" s="7"/>
      <c r="K91" s="7"/>
      <c r="L91" s="16"/>
      <c r="M91" s="30" t="s">
        <v>34</v>
      </c>
      <c r="N91" s="29" t="s">
        <v>34</v>
      </c>
      <c r="U91" s="31"/>
    </row>
    <row r="92" spans="1:21" ht="26" x14ac:dyDescent="0.35">
      <c r="A92" s="33">
        <v>91</v>
      </c>
      <c r="B92" s="21" t="s">
        <v>12543</v>
      </c>
      <c r="C92" s="29" t="s">
        <v>12544</v>
      </c>
      <c r="D92" s="29" t="s">
        <v>12544</v>
      </c>
      <c r="E92" s="21" t="s">
        <v>12543</v>
      </c>
      <c r="F92" s="16"/>
      <c r="G92" s="7"/>
      <c r="H92" s="7"/>
      <c r="I92" s="7" t="s">
        <v>34</v>
      </c>
      <c r="J92" s="7"/>
      <c r="K92" s="7"/>
      <c r="L92" s="16" t="s">
        <v>34</v>
      </c>
      <c r="M92" s="30" t="s">
        <v>34</v>
      </c>
      <c r="N92" s="29" t="s">
        <v>34</v>
      </c>
      <c r="U92" s="31"/>
    </row>
    <row r="93" spans="1:21" ht="26" x14ac:dyDescent="0.35">
      <c r="A93" s="33">
        <v>92</v>
      </c>
      <c r="B93" s="21" t="s">
        <v>12545</v>
      </c>
      <c r="C93" s="29" t="s">
        <v>12546</v>
      </c>
      <c r="D93" s="29" t="s">
        <v>12546</v>
      </c>
      <c r="E93" s="21" t="s">
        <v>12545</v>
      </c>
      <c r="F93" s="16"/>
      <c r="G93" s="7"/>
      <c r="H93" s="7"/>
      <c r="I93" s="7" t="s">
        <v>34</v>
      </c>
      <c r="J93" s="7"/>
      <c r="K93" s="7"/>
      <c r="L93" s="16"/>
      <c r="M93" s="30" t="s">
        <v>34</v>
      </c>
      <c r="N93" s="29" t="s">
        <v>34</v>
      </c>
      <c r="U93" s="31"/>
    </row>
    <row r="94" spans="1:21" x14ac:dyDescent="0.35">
      <c r="A94" s="33">
        <v>93</v>
      </c>
      <c r="B94" s="18" t="s">
        <v>12547</v>
      </c>
      <c r="C94" s="35" t="s">
        <v>12548</v>
      </c>
      <c r="D94" s="35" t="s">
        <v>12548</v>
      </c>
      <c r="E94" s="18" t="s">
        <v>12547</v>
      </c>
      <c r="F94" s="20"/>
      <c r="G94" s="19"/>
      <c r="H94" s="19"/>
      <c r="I94" s="7"/>
      <c r="J94" s="19"/>
      <c r="K94" s="19"/>
      <c r="L94" s="20"/>
      <c r="M94" s="32"/>
      <c r="U94" s="31"/>
    </row>
    <row r="95" spans="1:21" x14ac:dyDescent="0.35">
      <c r="A95" s="33">
        <v>94</v>
      </c>
      <c r="B95" s="21" t="s">
        <v>12549</v>
      </c>
      <c r="C95" s="29" t="s">
        <v>12550</v>
      </c>
      <c r="D95" s="29" t="s">
        <v>12550</v>
      </c>
      <c r="E95" s="21" t="s">
        <v>12549</v>
      </c>
      <c r="F95" s="16"/>
      <c r="G95" s="7"/>
      <c r="H95" s="7"/>
      <c r="I95" s="7" t="s">
        <v>34</v>
      </c>
      <c r="J95" s="7"/>
      <c r="K95" s="7"/>
      <c r="L95" s="16"/>
      <c r="M95" s="30" t="s">
        <v>34</v>
      </c>
      <c r="N95" s="29" t="s">
        <v>34</v>
      </c>
      <c r="U95" s="31"/>
    </row>
    <row r="96" spans="1:21" ht="39" x14ac:dyDescent="0.35">
      <c r="A96" s="33">
        <v>95</v>
      </c>
      <c r="B96" s="21" t="s">
        <v>12551</v>
      </c>
      <c r="C96" s="29" t="s">
        <v>12552</v>
      </c>
      <c r="D96" s="29" t="s">
        <v>12552</v>
      </c>
      <c r="E96" s="21" t="s">
        <v>12551</v>
      </c>
      <c r="F96" s="16"/>
      <c r="G96" s="7"/>
      <c r="H96" s="7"/>
      <c r="I96" s="7" t="s">
        <v>34</v>
      </c>
      <c r="J96" s="7"/>
      <c r="K96" s="7"/>
      <c r="L96" s="16"/>
      <c r="M96" s="30" t="s">
        <v>34</v>
      </c>
      <c r="N96" s="29" t="s">
        <v>34</v>
      </c>
      <c r="U96" s="31"/>
    </row>
    <row r="97" spans="1:21" x14ac:dyDescent="0.35">
      <c r="A97" s="33">
        <v>96</v>
      </c>
      <c r="B97" s="9" t="s">
        <v>12553</v>
      </c>
      <c r="C97" s="37" t="s">
        <v>12554</v>
      </c>
      <c r="D97" s="37" t="s">
        <v>12554</v>
      </c>
      <c r="E97" s="9" t="s">
        <v>12553</v>
      </c>
      <c r="F97" s="15"/>
      <c r="G97" s="10"/>
      <c r="H97" s="10"/>
      <c r="I97" s="7"/>
      <c r="J97" s="10"/>
      <c r="K97" s="10"/>
      <c r="L97" s="15"/>
      <c r="M97" s="32"/>
      <c r="U97" s="31"/>
    </row>
    <row r="98" spans="1:21" x14ac:dyDescent="0.35">
      <c r="A98" s="33">
        <v>97</v>
      </c>
      <c r="B98" s="18" t="s">
        <v>12555</v>
      </c>
      <c r="C98" s="35" t="s">
        <v>12556</v>
      </c>
      <c r="D98" s="35" t="s">
        <v>12556</v>
      </c>
      <c r="E98" s="18" t="s">
        <v>12555</v>
      </c>
      <c r="F98" s="20"/>
      <c r="G98" s="19"/>
      <c r="H98" s="19"/>
      <c r="I98" s="7"/>
      <c r="J98" s="19"/>
      <c r="K98" s="19"/>
      <c r="L98" s="20"/>
      <c r="M98" s="32"/>
      <c r="U98" s="31"/>
    </row>
    <row r="99" spans="1:21" ht="65" x14ac:dyDescent="0.35">
      <c r="A99" s="33">
        <v>98</v>
      </c>
      <c r="B99" s="21" t="s">
        <v>12557</v>
      </c>
      <c r="C99" s="29" t="s">
        <v>12558</v>
      </c>
      <c r="D99" s="29" t="s">
        <v>12558</v>
      </c>
      <c r="E99" s="21" t="s">
        <v>12557</v>
      </c>
      <c r="F99" s="16"/>
      <c r="G99" s="7"/>
      <c r="H99" s="7"/>
      <c r="I99" s="7" t="s">
        <v>34</v>
      </c>
      <c r="J99" s="7"/>
      <c r="K99" s="7"/>
      <c r="L99" s="16" t="s">
        <v>34</v>
      </c>
      <c r="M99" s="30" t="s">
        <v>34</v>
      </c>
      <c r="N99" s="29" t="s">
        <v>34</v>
      </c>
      <c r="U99" s="31"/>
    </row>
    <row r="100" spans="1:21" ht="26" x14ac:dyDescent="0.35">
      <c r="A100" s="33">
        <v>99</v>
      </c>
      <c r="B100" s="21" t="s">
        <v>12559</v>
      </c>
      <c r="C100" s="29" t="s">
        <v>12560</v>
      </c>
      <c r="D100" s="29" t="s">
        <v>12560</v>
      </c>
      <c r="E100" s="21" t="s">
        <v>12559</v>
      </c>
      <c r="F100" s="16"/>
      <c r="G100" s="7"/>
      <c r="H100" s="7"/>
      <c r="I100" s="7" t="s">
        <v>34</v>
      </c>
      <c r="J100" s="7"/>
      <c r="K100" s="7"/>
      <c r="L100" s="16"/>
      <c r="M100" s="30" t="s">
        <v>34</v>
      </c>
      <c r="N100" s="29" t="s">
        <v>34</v>
      </c>
      <c r="U100" s="31"/>
    </row>
    <row r="101" spans="1:21" x14ac:dyDescent="0.35">
      <c r="A101" s="33">
        <v>100</v>
      </c>
      <c r="B101" s="18" t="s">
        <v>12484</v>
      </c>
      <c r="C101" s="35" t="s">
        <v>12561</v>
      </c>
      <c r="D101" s="35" t="s">
        <v>12561</v>
      </c>
      <c r="E101" s="18" t="s">
        <v>12484</v>
      </c>
      <c r="F101" s="20"/>
      <c r="G101" s="19"/>
      <c r="H101" s="19"/>
      <c r="I101" s="7"/>
      <c r="J101" s="19"/>
      <c r="K101" s="19"/>
      <c r="L101" s="20"/>
      <c r="M101" s="32"/>
      <c r="U101" s="31"/>
    </row>
    <row r="102" spans="1:21" ht="26" x14ac:dyDescent="0.35">
      <c r="A102" s="33">
        <v>101</v>
      </c>
      <c r="B102" s="21" t="s">
        <v>12562</v>
      </c>
      <c r="C102" s="29" t="s">
        <v>12563</v>
      </c>
      <c r="D102" s="29" t="s">
        <v>12563</v>
      </c>
      <c r="E102" s="21" t="s">
        <v>12562</v>
      </c>
      <c r="F102" s="16"/>
      <c r="G102" s="7"/>
      <c r="H102" s="7"/>
      <c r="I102" s="7" t="s">
        <v>34</v>
      </c>
      <c r="J102" s="7"/>
      <c r="K102" s="7"/>
      <c r="L102" s="16"/>
      <c r="M102" s="30" t="s">
        <v>34</v>
      </c>
      <c r="N102" s="29" t="s">
        <v>34</v>
      </c>
      <c r="U102" s="31"/>
    </row>
    <row r="103" spans="1:21" ht="26" x14ac:dyDescent="0.35">
      <c r="A103" s="33">
        <v>102</v>
      </c>
      <c r="B103" s="21" t="s">
        <v>12564</v>
      </c>
      <c r="C103" s="29" t="s">
        <v>12565</v>
      </c>
      <c r="D103" s="29" t="s">
        <v>12565</v>
      </c>
      <c r="E103" s="21" t="s">
        <v>12564</v>
      </c>
      <c r="F103" s="16"/>
      <c r="G103" s="7"/>
      <c r="H103" s="7"/>
      <c r="I103" s="7" t="s">
        <v>34</v>
      </c>
      <c r="J103" s="7"/>
      <c r="K103" s="7"/>
      <c r="L103" s="16"/>
      <c r="M103" s="30" t="s">
        <v>34</v>
      </c>
      <c r="N103" s="29" t="s">
        <v>34</v>
      </c>
      <c r="U103" s="31"/>
    </row>
    <row r="104" spans="1:21" ht="26" x14ac:dyDescent="0.35">
      <c r="A104" s="33">
        <v>103</v>
      </c>
      <c r="B104" s="21" t="s">
        <v>12566</v>
      </c>
      <c r="C104" s="29" t="s">
        <v>12567</v>
      </c>
      <c r="D104" s="29" t="s">
        <v>12567</v>
      </c>
      <c r="E104" s="21" t="s">
        <v>12566</v>
      </c>
      <c r="F104" s="16"/>
      <c r="G104" s="7"/>
      <c r="H104" s="7"/>
      <c r="I104" s="7" t="s">
        <v>34</v>
      </c>
      <c r="J104" s="7"/>
      <c r="K104" s="7"/>
      <c r="L104" s="16"/>
      <c r="M104" s="30" t="s">
        <v>34</v>
      </c>
      <c r="N104" s="29" t="s">
        <v>34</v>
      </c>
      <c r="U104" s="31"/>
    </row>
    <row r="105" spans="1:21" x14ac:dyDescent="0.35">
      <c r="A105" s="33">
        <v>104</v>
      </c>
      <c r="B105" s="21" t="s">
        <v>12568</v>
      </c>
      <c r="C105" s="29" t="s">
        <v>12569</v>
      </c>
      <c r="D105" s="29" t="s">
        <v>12569</v>
      </c>
      <c r="E105" s="21" t="s">
        <v>12568</v>
      </c>
      <c r="F105" s="16"/>
      <c r="G105" s="7"/>
      <c r="H105" s="7"/>
      <c r="I105" s="7" t="s">
        <v>34</v>
      </c>
      <c r="J105" s="7"/>
      <c r="K105" s="7"/>
      <c r="L105" s="16"/>
      <c r="M105" s="30" t="s">
        <v>34</v>
      </c>
      <c r="N105" s="29" t="s">
        <v>34</v>
      </c>
      <c r="U105" s="31"/>
    </row>
    <row r="106" spans="1:21" ht="26" x14ac:dyDescent="0.35">
      <c r="A106" s="33">
        <v>105</v>
      </c>
      <c r="B106" s="21" t="s">
        <v>12570</v>
      </c>
      <c r="C106" s="29" t="s">
        <v>12571</v>
      </c>
      <c r="D106" s="29" t="s">
        <v>12571</v>
      </c>
      <c r="E106" s="21" t="s">
        <v>12570</v>
      </c>
      <c r="F106" s="16"/>
      <c r="G106" s="7"/>
      <c r="H106" s="7"/>
      <c r="I106" s="7" t="s">
        <v>34</v>
      </c>
      <c r="J106" s="7"/>
      <c r="K106" s="7"/>
      <c r="L106" s="16"/>
      <c r="M106" s="30" t="s">
        <v>34</v>
      </c>
      <c r="N106" s="29" t="s">
        <v>34</v>
      </c>
      <c r="U106" s="31"/>
    </row>
    <row r="107" spans="1:21" ht="26" x14ac:dyDescent="0.35">
      <c r="A107" s="33">
        <v>106</v>
      </c>
      <c r="B107" s="21" t="s">
        <v>12572</v>
      </c>
      <c r="C107" s="29" t="s">
        <v>12573</v>
      </c>
      <c r="D107" s="29" t="s">
        <v>12573</v>
      </c>
      <c r="E107" s="21" t="s">
        <v>12572</v>
      </c>
      <c r="F107" s="16"/>
      <c r="G107" s="7"/>
      <c r="H107" s="7"/>
      <c r="I107" s="7" t="s">
        <v>34</v>
      </c>
      <c r="J107" s="7"/>
      <c r="K107" s="7"/>
      <c r="L107" s="16"/>
      <c r="M107" s="30" t="s">
        <v>34</v>
      </c>
      <c r="N107" s="29" t="s">
        <v>34</v>
      </c>
      <c r="U107" s="31"/>
    </row>
    <row r="108" spans="1:21" ht="26" x14ac:dyDescent="0.35">
      <c r="A108" s="33">
        <v>107</v>
      </c>
      <c r="B108" s="21" t="s">
        <v>12574</v>
      </c>
      <c r="C108" s="29" t="s">
        <v>12575</v>
      </c>
      <c r="D108" s="29" t="s">
        <v>12575</v>
      </c>
      <c r="E108" s="21" t="s">
        <v>12574</v>
      </c>
      <c r="F108" s="16"/>
      <c r="G108" s="7"/>
      <c r="H108" s="7"/>
      <c r="I108" s="7" t="s">
        <v>34</v>
      </c>
      <c r="J108" s="7"/>
      <c r="K108" s="7"/>
      <c r="L108" s="16"/>
      <c r="M108" s="30" t="s">
        <v>34</v>
      </c>
      <c r="N108" s="29" t="s">
        <v>34</v>
      </c>
      <c r="U108" s="31"/>
    </row>
    <row r="109" spans="1:21" ht="26" x14ac:dyDescent="0.35">
      <c r="A109" s="33">
        <v>108</v>
      </c>
      <c r="B109" s="21" t="s">
        <v>12576</v>
      </c>
      <c r="C109" s="29" t="s">
        <v>12577</v>
      </c>
      <c r="D109" s="29" t="s">
        <v>12577</v>
      </c>
      <c r="E109" s="21" t="s">
        <v>12576</v>
      </c>
      <c r="F109" s="16"/>
      <c r="G109" s="7"/>
      <c r="H109" s="7"/>
      <c r="I109" s="7" t="s">
        <v>34</v>
      </c>
      <c r="J109" s="7"/>
      <c r="K109" s="7"/>
      <c r="L109" s="16"/>
      <c r="M109" s="30" t="s">
        <v>34</v>
      </c>
      <c r="N109" s="29" t="s">
        <v>34</v>
      </c>
      <c r="U109" s="31"/>
    </row>
    <row r="110" spans="1:21" x14ac:dyDescent="0.35">
      <c r="A110" s="33">
        <v>109</v>
      </c>
      <c r="B110" s="18" t="s">
        <v>11826</v>
      </c>
      <c r="C110" s="35" t="s">
        <v>12578</v>
      </c>
      <c r="D110" s="35" t="s">
        <v>12578</v>
      </c>
      <c r="E110" s="18" t="s">
        <v>11826</v>
      </c>
      <c r="F110" s="20"/>
      <c r="G110" s="19"/>
      <c r="H110" s="19"/>
      <c r="I110" s="7"/>
      <c r="J110" s="19"/>
      <c r="K110" s="19"/>
      <c r="L110" s="20"/>
      <c r="M110" s="32"/>
      <c r="U110" s="31"/>
    </row>
    <row r="111" spans="1:21" x14ac:dyDescent="0.35">
      <c r="A111" s="33">
        <v>110</v>
      </c>
      <c r="B111" s="21" t="s">
        <v>12579</v>
      </c>
      <c r="C111" s="29" t="s">
        <v>12580</v>
      </c>
      <c r="D111" s="29" t="s">
        <v>12580</v>
      </c>
      <c r="E111" s="21" t="s">
        <v>12579</v>
      </c>
      <c r="F111" s="16"/>
      <c r="G111" s="7"/>
      <c r="H111" s="7"/>
      <c r="I111" s="7" t="s">
        <v>34</v>
      </c>
      <c r="J111" s="7"/>
      <c r="K111" s="7"/>
      <c r="L111" s="16"/>
      <c r="M111" s="30" t="s">
        <v>34</v>
      </c>
      <c r="N111" s="29" t="s">
        <v>34</v>
      </c>
      <c r="U111" s="31"/>
    </row>
    <row r="112" spans="1:21" ht="39" x14ac:dyDescent="0.35">
      <c r="A112" s="33">
        <v>111</v>
      </c>
      <c r="B112" s="21" t="s">
        <v>12581</v>
      </c>
      <c r="C112" s="29" t="s">
        <v>12582</v>
      </c>
      <c r="D112" s="29" t="s">
        <v>12582</v>
      </c>
      <c r="E112" s="21" t="s">
        <v>12581</v>
      </c>
      <c r="F112" s="16"/>
      <c r="G112" s="7"/>
      <c r="H112" s="7"/>
      <c r="I112" s="7" t="s">
        <v>34</v>
      </c>
      <c r="J112" s="7"/>
      <c r="K112" s="7"/>
      <c r="L112" s="16"/>
      <c r="M112" s="30" t="s">
        <v>34</v>
      </c>
      <c r="N112" s="29" t="s">
        <v>34</v>
      </c>
      <c r="U112" s="31"/>
    </row>
    <row r="113" spans="1:21" ht="39" x14ac:dyDescent="0.35">
      <c r="A113" s="33">
        <v>112</v>
      </c>
      <c r="B113" s="21" t="s">
        <v>12583</v>
      </c>
      <c r="C113" s="29" t="s">
        <v>12584</v>
      </c>
      <c r="D113" s="29" t="s">
        <v>12584</v>
      </c>
      <c r="E113" s="21" t="s">
        <v>12583</v>
      </c>
      <c r="F113" s="16"/>
      <c r="G113" s="7"/>
      <c r="H113" s="7"/>
      <c r="I113" s="7" t="s">
        <v>34</v>
      </c>
      <c r="J113" s="7"/>
      <c r="K113" s="7"/>
      <c r="L113" s="16"/>
      <c r="M113" s="30" t="s">
        <v>34</v>
      </c>
      <c r="N113" s="29" t="s">
        <v>34</v>
      </c>
      <c r="U113" s="31"/>
    </row>
    <row r="114" spans="1:21" ht="26" x14ac:dyDescent="0.35">
      <c r="A114" s="33">
        <v>113</v>
      </c>
      <c r="B114" s="21" t="s">
        <v>12585</v>
      </c>
      <c r="C114" s="29" t="s">
        <v>12586</v>
      </c>
      <c r="D114" s="29" t="s">
        <v>12586</v>
      </c>
      <c r="E114" s="21" t="s">
        <v>12585</v>
      </c>
      <c r="F114" s="16"/>
      <c r="G114" s="7"/>
      <c r="H114" s="7"/>
      <c r="I114" s="7" t="s">
        <v>34</v>
      </c>
      <c r="J114" s="7"/>
      <c r="K114" s="7"/>
      <c r="L114" s="16"/>
      <c r="M114" s="30" t="s">
        <v>34</v>
      </c>
      <c r="N114" s="29" t="s">
        <v>34</v>
      </c>
      <c r="U114" s="31"/>
    </row>
    <row r="115" spans="1:21" ht="26" x14ac:dyDescent="0.35">
      <c r="A115" s="33">
        <v>114</v>
      </c>
      <c r="B115" s="21" t="s">
        <v>12587</v>
      </c>
      <c r="C115" s="29" t="s">
        <v>12588</v>
      </c>
      <c r="D115" s="29" t="s">
        <v>12588</v>
      </c>
      <c r="E115" s="21" t="s">
        <v>12587</v>
      </c>
      <c r="F115" s="16"/>
      <c r="G115" s="7"/>
      <c r="H115" s="7"/>
      <c r="I115" s="7" t="s">
        <v>34</v>
      </c>
      <c r="J115" s="7"/>
      <c r="K115" s="7"/>
      <c r="L115" s="16"/>
      <c r="M115" s="30" t="s">
        <v>34</v>
      </c>
      <c r="N115" s="29" t="s">
        <v>34</v>
      </c>
      <c r="U115" s="31"/>
    </row>
    <row r="116" spans="1:21" ht="26" x14ac:dyDescent="0.35">
      <c r="A116" s="33">
        <v>115</v>
      </c>
      <c r="B116" s="21" t="s">
        <v>12589</v>
      </c>
      <c r="C116" s="29" t="s">
        <v>12590</v>
      </c>
      <c r="D116" s="29" t="s">
        <v>12590</v>
      </c>
      <c r="E116" s="21" t="s">
        <v>12589</v>
      </c>
      <c r="F116" s="16"/>
      <c r="G116" s="7"/>
      <c r="H116" s="7"/>
      <c r="I116" s="7" t="s">
        <v>34</v>
      </c>
      <c r="J116" s="7"/>
      <c r="K116" s="7"/>
      <c r="L116" s="16"/>
      <c r="M116" s="30" t="s">
        <v>34</v>
      </c>
      <c r="N116" s="29" t="s">
        <v>34</v>
      </c>
      <c r="U116" s="31"/>
    </row>
    <row r="117" spans="1:21" ht="26" x14ac:dyDescent="0.35">
      <c r="A117" s="33">
        <v>116</v>
      </c>
      <c r="B117" s="21" t="s">
        <v>12591</v>
      </c>
      <c r="C117" s="29" t="s">
        <v>12592</v>
      </c>
      <c r="D117" s="29" t="s">
        <v>12592</v>
      </c>
      <c r="E117" s="21" t="s">
        <v>12591</v>
      </c>
      <c r="F117" s="16"/>
      <c r="G117" s="7"/>
      <c r="H117" s="7"/>
      <c r="I117" s="7" t="s">
        <v>34</v>
      </c>
      <c r="J117" s="7"/>
      <c r="K117" s="7"/>
      <c r="L117" s="16"/>
      <c r="M117" s="30" t="s">
        <v>34</v>
      </c>
      <c r="N117" s="29" t="s">
        <v>34</v>
      </c>
      <c r="U117" s="31"/>
    </row>
    <row r="118" spans="1:21" x14ac:dyDescent="0.35">
      <c r="A118" s="33">
        <v>117</v>
      </c>
      <c r="B118" s="21" t="s">
        <v>12593</v>
      </c>
      <c r="C118" s="29" t="s">
        <v>12594</v>
      </c>
      <c r="D118" s="29" t="s">
        <v>12594</v>
      </c>
      <c r="E118" s="21" t="s">
        <v>12593</v>
      </c>
      <c r="F118" s="16"/>
      <c r="G118" s="7"/>
      <c r="H118" s="7"/>
      <c r="I118" s="7" t="s">
        <v>34</v>
      </c>
      <c r="J118" s="7"/>
      <c r="K118" s="7"/>
      <c r="L118" s="16"/>
      <c r="M118" s="30" t="s">
        <v>34</v>
      </c>
      <c r="N118" s="29" t="s">
        <v>34</v>
      </c>
      <c r="U118" s="31"/>
    </row>
    <row r="119" spans="1:21" ht="26" x14ac:dyDescent="0.35">
      <c r="A119" s="33">
        <v>118</v>
      </c>
      <c r="B119" s="21" t="s">
        <v>12595</v>
      </c>
      <c r="C119" s="29" t="s">
        <v>12596</v>
      </c>
      <c r="D119" s="29" t="s">
        <v>12596</v>
      </c>
      <c r="E119" s="21" t="s">
        <v>12595</v>
      </c>
      <c r="F119" s="16"/>
      <c r="G119" s="7"/>
      <c r="H119" s="7"/>
      <c r="I119" s="7" t="s">
        <v>34</v>
      </c>
      <c r="J119" s="7"/>
      <c r="K119" s="7"/>
      <c r="L119" s="16"/>
      <c r="M119" s="30" t="s">
        <v>34</v>
      </c>
      <c r="N119" s="29" t="s">
        <v>34</v>
      </c>
      <c r="U119" s="31"/>
    </row>
    <row r="120" spans="1:21" ht="39" x14ac:dyDescent="0.35">
      <c r="A120" s="33">
        <v>119</v>
      </c>
      <c r="B120" s="21" t="s">
        <v>12597</v>
      </c>
      <c r="C120" s="29" t="s">
        <v>12598</v>
      </c>
      <c r="D120" s="29" t="s">
        <v>12598</v>
      </c>
      <c r="E120" s="21" t="s">
        <v>12597</v>
      </c>
      <c r="F120" s="16"/>
      <c r="G120" s="7"/>
      <c r="H120" s="7"/>
      <c r="I120" s="7" t="s">
        <v>34</v>
      </c>
      <c r="J120" s="7"/>
      <c r="K120" s="7"/>
      <c r="L120" s="16"/>
      <c r="M120" s="30" t="s">
        <v>34</v>
      </c>
      <c r="N120" s="29" t="s">
        <v>34</v>
      </c>
      <c r="U120" s="31"/>
    </row>
    <row r="121" spans="1:21" ht="26" x14ac:dyDescent="0.35">
      <c r="A121" s="33">
        <v>120</v>
      </c>
      <c r="B121" s="21" t="s">
        <v>12599</v>
      </c>
      <c r="C121" s="29" t="s">
        <v>12600</v>
      </c>
      <c r="D121" s="29" t="s">
        <v>12600</v>
      </c>
      <c r="E121" s="21" t="s">
        <v>12599</v>
      </c>
      <c r="F121" s="16"/>
      <c r="G121" s="7"/>
      <c r="H121" s="7"/>
      <c r="I121" s="7" t="s">
        <v>34</v>
      </c>
      <c r="J121" s="7"/>
      <c r="K121" s="7"/>
      <c r="L121" s="16"/>
      <c r="M121" s="30" t="s">
        <v>34</v>
      </c>
      <c r="N121" s="29" t="s">
        <v>34</v>
      </c>
      <c r="U121" s="31"/>
    </row>
    <row r="122" spans="1:21" ht="117" x14ac:dyDescent="0.35">
      <c r="A122" s="33">
        <v>121</v>
      </c>
      <c r="B122" s="21" t="s">
        <v>12601</v>
      </c>
      <c r="C122" s="29" t="s">
        <v>12602</v>
      </c>
      <c r="D122" s="29" t="s">
        <v>12602</v>
      </c>
      <c r="E122" s="21" t="s">
        <v>12601</v>
      </c>
      <c r="F122" s="16"/>
      <c r="G122" s="7"/>
      <c r="H122" s="7"/>
      <c r="I122" s="7" t="s">
        <v>34</v>
      </c>
      <c r="J122" s="7"/>
      <c r="K122" s="7"/>
      <c r="L122" s="16"/>
      <c r="M122" s="30" t="s">
        <v>34</v>
      </c>
      <c r="N122" s="29" t="s">
        <v>34</v>
      </c>
      <c r="U122" s="31"/>
    </row>
    <row r="123" spans="1:21" x14ac:dyDescent="0.35">
      <c r="A123" s="33">
        <v>122</v>
      </c>
      <c r="B123" s="21" t="s">
        <v>12603</v>
      </c>
      <c r="C123" s="29" t="s">
        <v>12604</v>
      </c>
      <c r="D123" s="29" t="s">
        <v>12604</v>
      </c>
      <c r="E123" s="21" t="s">
        <v>12603</v>
      </c>
      <c r="F123" s="16"/>
      <c r="G123" s="7"/>
      <c r="H123" s="7"/>
      <c r="I123" s="7" t="s">
        <v>34</v>
      </c>
      <c r="J123" s="7"/>
      <c r="K123" s="7"/>
      <c r="L123" s="16"/>
      <c r="M123" s="30" t="s">
        <v>34</v>
      </c>
      <c r="N123" s="29" t="s">
        <v>34</v>
      </c>
      <c r="U123" s="31"/>
    </row>
    <row r="124" spans="1:21" x14ac:dyDescent="0.35">
      <c r="A124" s="33">
        <v>123</v>
      </c>
      <c r="B124" s="21" t="s">
        <v>12605</v>
      </c>
      <c r="C124" s="29" t="s">
        <v>12606</v>
      </c>
      <c r="D124" s="29" t="s">
        <v>12606</v>
      </c>
      <c r="E124" s="21" t="s">
        <v>12605</v>
      </c>
      <c r="F124" s="16"/>
      <c r="G124" s="7"/>
      <c r="H124" s="7"/>
      <c r="I124" s="7" t="s">
        <v>34</v>
      </c>
      <c r="J124" s="7"/>
      <c r="K124" s="7"/>
      <c r="L124" s="16"/>
      <c r="M124" s="30" t="s">
        <v>34</v>
      </c>
      <c r="N124" s="29" t="s">
        <v>34</v>
      </c>
      <c r="U124" s="31"/>
    </row>
    <row r="125" spans="1:21" ht="26" x14ac:dyDescent="0.35">
      <c r="A125" s="33">
        <v>124</v>
      </c>
      <c r="B125" s="21" t="s">
        <v>12607</v>
      </c>
      <c r="C125" s="29" t="s">
        <v>12608</v>
      </c>
      <c r="D125" s="29" t="s">
        <v>12608</v>
      </c>
      <c r="E125" s="21" t="s">
        <v>12607</v>
      </c>
      <c r="F125" s="16"/>
      <c r="G125" s="7"/>
      <c r="H125" s="7"/>
      <c r="I125" s="7" t="s">
        <v>34</v>
      </c>
      <c r="J125" s="7"/>
      <c r="K125" s="7"/>
      <c r="L125" s="16"/>
      <c r="M125" s="30" t="s">
        <v>34</v>
      </c>
      <c r="N125" s="29" t="s">
        <v>34</v>
      </c>
      <c r="U125" s="31"/>
    </row>
    <row r="126" spans="1:21" x14ac:dyDescent="0.35">
      <c r="A126" s="33">
        <v>125</v>
      </c>
      <c r="B126" s="21" t="s">
        <v>88</v>
      </c>
      <c r="C126" s="29" t="s">
        <v>12609</v>
      </c>
      <c r="D126" s="29" t="s">
        <v>12609</v>
      </c>
      <c r="E126" s="21" t="s">
        <v>88</v>
      </c>
      <c r="F126" s="16"/>
      <c r="G126" s="7"/>
      <c r="H126" s="7"/>
      <c r="I126" s="7"/>
      <c r="J126" s="7"/>
      <c r="K126" s="7"/>
      <c r="L126" s="16"/>
      <c r="M126" s="32"/>
      <c r="U126" s="31"/>
    </row>
    <row r="127" spans="1:21" x14ac:dyDescent="0.35">
      <c r="A127" s="33">
        <v>126</v>
      </c>
      <c r="B127" s="9" t="s">
        <v>12610</v>
      </c>
      <c r="C127" s="37" t="s">
        <v>12611</v>
      </c>
      <c r="D127" s="37" t="s">
        <v>12611</v>
      </c>
      <c r="E127" s="9" t="s">
        <v>12610</v>
      </c>
      <c r="F127" s="15"/>
      <c r="G127" s="10"/>
      <c r="H127" s="10"/>
      <c r="I127" s="7"/>
      <c r="J127" s="10"/>
      <c r="K127" s="10"/>
      <c r="L127" s="15"/>
      <c r="M127" s="32"/>
      <c r="U127" s="31"/>
    </row>
    <row r="128" spans="1:21" ht="26" x14ac:dyDescent="0.35">
      <c r="A128" s="33">
        <v>127</v>
      </c>
      <c r="B128" s="18" t="s">
        <v>12612</v>
      </c>
      <c r="C128" s="35" t="s">
        <v>12613</v>
      </c>
      <c r="D128" s="35" t="s">
        <v>12613</v>
      </c>
      <c r="E128" s="18" t="s">
        <v>12612</v>
      </c>
      <c r="F128" s="20"/>
      <c r="G128" s="19"/>
      <c r="H128" s="19"/>
      <c r="I128" s="7"/>
      <c r="J128" s="19"/>
      <c r="K128" s="19"/>
      <c r="L128" s="20"/>
      <c r="M128" s="32"/>
      <c r="U128" s="31"/>
    </row>
    <row r="129" spans="1:21" ht="26" x14ac:dyDescent="0.35">
      <c r="A129" s="33">
        <v>128</v>
      </c>
      <c r="B129" s="21" t="s">
        <v>12614</v>
      </c>
      <c r="C129" s="29" t="s">
        <v>12615</v>
      </c>
      <c r="D129" s="29" t="s">
        <v>12615</v>
      </c>
      <c r="E129" s="21" t="s">
        <v>12614</v>
      </c>
      <c r="F129" s="16"/>
      <c r="G129" s="7"/>
      <c r="H129" s="7"/>
      <c r="I129" s="7" t="s">
        <v>34</v>
      </c>
      <c r="J129" s="7"/>
      <c r="K129" s="7"/>
      <c r="L129" s="16" t="s">
        <v>34</v>
      </c>
      <c r="M129" s="30" t="s">
        <v>34</v>
      </c>
      <c r="N129" s="29" t="s">
        <v>34</v>
      </c>
      <c r="U129" s="31"/>
    </row>
    <row r="130" spans="1:21" x14ac:dyDescent="0.35">
      <c r="A130" s="33">
        <v>129</v>
      </c>
      <c r="B130" s="18" t="s">
        <v>12616</v>
      </c>
      <c r="C130" s="35" t="s">
        <v>12617</v>
      </c>
      <c r="D130" s="35" t="s">
        <v>12617</v>
      </c>
      <c r="E130" s="18" t="s">
        <v>12616</v>
      </c>
      <c r="F130" s="20"/>
      <c r="G130" s="19"/>
      <c r="H130" s="19"/>
      <c r="I130" s="7"/>
      <c r="J130" s="19"/>
      <c r="K130" s="19"/>
      <c r="L130" s="20"/>
      <c r="M130" s="32"/>
      <c r="U130" s="31"/>
    </row>
    <row r="131" spans="1:21" ht="26" x14ac:dyDescent="0.35">
      <c r="A131" s="33">
        <v>130</v>
      </c>
      <c r="B131" s="21" t="s">
        <v>12618</v>
      </c>
      <c r="C131" s="29" t="s">
        <v>12619</v>
      </c>
      <c r="D131" s="29" t="s">
        <v>12619</v>
      </c>
      <c r="E131" s="21" t="s">
        <v>12618</v>
      </c>
      <c r="F131" s="16"/>
      <c r="G131" s="7"/>
      <c r="H131" s="7"/>
      <c r="I131" s="7" t="s">
        <v>34</v>
      </c>
      <c r="J131" s="7"/>
      <c r="K131" s="7"/>
      <c r="L131" s="16"/>
      <c r="M131" s="30" t="s">
        <v>34</v>
      </c>
      <c r="N131" s="29" t="s">
        <v>34</v>
      </c>
      <c r="U131" s="31"/>
    </row>
    <row r="132" spans="1:21" ht="26" x14ac:dyDescent="0.35">
      <c r="A132" s="33">
        <v>131</v>
      </c>
      <c r="B132" s="21" t="s">
        <v>12620</v>
      </c>
      <c r="C132" s="29" t="s">
        <v>12621</v>
      </c>
      <c r="D132" s="29" t="s">
        <v>12621</v>
      </c>
      <c r="E132" s="21" t="s">
        <v>12620</v>
      </c>
      <c r="F132" s="16"/>
      <c r="G132" s="7"/>
      <c r="H132" s="7"/>
      <c r="I132" s="7" t="s">
        <v>34</v>
      </c>
      <c r="J132" s="7"/>
      <c r="K132" s="7"/>
      <c r="L132" s="16"/>
      <c r="M132" s="30" t="s">
        <v>34</v>
      </c>
      <c r="N132" s="29" t="s">
        <v>34</v>
      </c>
      <c r="U132" s="31"/>
    </row>
    <row r="133" spans="1:21" ht="26" x14ac:dyDescent="0.35">
      <c r="A133" s="33">
        <v>132</v>
      </c>
      <c r="B133" s="21" t="s">
        <v>12622</v>
      </c>
      <c r="C133" s="29" t="s">
        <v>12623</v>
      </c>
      <c r="D133" s="29" t="s">
        <v>12623</v>
      </c>
      <c r="E133" s="21" t="s">
        <v>12622</v>
      </c>
      <c r="F133" s="16"/>
      <c r="G133" s="7"/>
      <c r="H133" s="7"/>
      <c r="I133" s="7" t="s">
        <v>34</v>
      </c>
      <c r="J133" s="7"/>
      <c r="K133" s="7"/>
      <c r="L133" s="16"/>
      <c r="M133" s="30" t="s">
        <v>34</v>
      </c>
      <c r="N133" s="29" t="s">
        <v>34</v>
      </c>
      <c r="U133" s="31"/>
    </row>
    <row r="134" spans="1:21" ht="26" x14ac:dyDescent="0.35">
      <c r="A134" s="33">
        <v>133</v>
      </c>
      <c r="B134" s="21" t="s">
        <v>12624</v>
      </c>
      <c r="C134" s="29" t="s">
        <v>12625</v>
      </c>
      <c r="D134" s="29" t="s">
        <v>12625</v>
      </c>
      <c r="E134" s="21" t="s">
        <v>12624</v>
      </c>
      <c r="F134" s="16"/>
      <c r="G134" s="7"/>
      <c r="H134" s="7"/>
      <c r="I134" s="7" t="s">
        <v>34</v>
      </c>
      <c r="J134" s="7"/>
      <c r="K134" s="7"/>
      <c r="L134" s="16"/>
      <c r="M134" s="30" t="s">
        <v>34</v>
      </c>
      <c r="N134" s="29" t="s">
        <v>34</v>
      </c>
      <c r="U134" s="31"/>
    </row>
    <row r="135" spans="1:21" x14ac:dyDescent="0.35">
      <c r="A135" s="33">
        <v>134</v>
      </c>
      <c r="B135" s="18" t="s">
        <v>12626</v>
      </c>
      <c r="C135" s="35" t="s">
        <v>12627</v>
      </c>
      <c r="D135" s="35" t="s">
        <v>12627</v>
      </c>
      <c r="E135" s="18" t="s">
        <v>12626</v>
      </c>
      <c r="F135" s="20"/>
      <c r="G135" s="19"/>
      <c r="H135" s="19"/>
      <c r="I135" s="7"/>
      <c r="J135" s="19"/>
      <c r="K135" s="19"/>
      <c r="L135" s="20"/>
      <c r="M135" s="32"/>
      <c r="U135" s="31"/>
    </row>
    <row r="136" spans="1:21" ht="26" x14ac:dyDescent="0.35">
      <c r="A136" s="33">
        <v>135</v>
      </c>
      <c r="B136" s="21" t="s">
        <v>12628</v>
      </c>
      <c r="C136" s="29" t="s">
        <v>12629</v>
      </c>
      <c r="D136" s="29" t="s">
        <v>12629</v>
      </c>
      <c r="E136" s="21" t="s">
        <v>12628</v>
      </c>
      <c r="F136" s="16"/>
      <c r="G136" s="7"/>
      <c r="H136" s="7"/>
      <c r="I136" s="7" t="s">
        <v>34</v>
      </c>
      <c r="J136" s="7"/>
      <c r="K136" s="7"/>
      <c r="L136" s="16"/>
      <c r="M136" s="30" t="s">
        <v>34</v>
      </c>
      <c r="N136" s="29" t="s">
        <v>34</v>
      </c>
      <c r="U136" s="31"/>
    </row>
    <row r="137" spans="1:21" x14ac:dyDescent="0.35">
      <c r="A137" s="33">
        <v>136</v>
      </c>
      <c r="B137" s="18" t="s">
        <v>12630</v>
      </c>
      <c r="C137" s="35" t="s">
        <v>12631</v>
      </c>
      <c r="D137" s="35" t="s">
        <v>12631</v>
      </c>
      <c r="E137" s="18" t="s">
        <v>12630</v>
      </c>
      <c r="F137" s="20"/>
      <c r="G137" s="19"/>
      <c r="H137" s="19"/>
      <c r="I137" s="7"/>
      <c r="J137" s="19"/>
      <c r="K137" s="19"/>
      <c r="L137" s="20"/>
      <c r="M137" s="32"/>
      <c r="U137" s="31"/>
    </row>
    <row r="138" spans="1:21" x14ac:dyDescent="0.35">
      <c r="A138" s="33">
        <v>137</v>
      </c>
      <c r="B138" s="18" t="s">
        <v>12632</v>
      </c>
      <c r="C138" s="35" t="s">
        <v>12633</v>
      </c>
      <c r="D138" s="35" t="s">
        <v>12633</v>
      </c>
      <c r="E138" s="18" t="s">
        <v>12632</v>
      </c>
      <c r="F138" s="20"/>
      <c r="G138" s="19"/>
      <c r="H138" s="19"/>
      <c r="I138" s="7"/>
      <c r="J138" s="19"/>
      <c r="K138" s="19"/>
      <c r="L138" s="20"/>
      <c r="M138" s="32"/>
      <c r="U138" s="31"/>
    </row>
    <row r="139" spans="1:21" ht="26" x14ac:dyDescent="0.35">
      <c r="A139" s="33">
        <v>138</v>
      </c>
      <c r="B139" s="21" t="s">
        <v>12634</v>
      </c>
      <c r="C139" s="29" t="s">
        <v>12635</v>
      </c>
      <c r="D139" s="29" t="s">
        <v>12635</v>
      </c>
      <c r="E139" s="21" t="s">
        <v>12634</v>
      </c>
      <c r="F139" s="16"/>
      <c r="G139" s="7"/>
      <c r="H139" s="7"/>
      <c r="I139" s="7" t="s">
        <v>34</v>
      </c>
      <c r="J139" s="7"/>
      <c r="K139" s="7"/>
      <c r="L139" s="16"/>
      <c r="M139" s="30" t="s">
        <v>34</v>
      </c>
      <c r="N139" s="29" t="s">
        <v>34</v>
      </c>
      <c r="U139" s="31"/>
    </row>
    <row r="140" spans="1:21" x14ac:dyDescent="0.35">
      <c r="A140" s="33">
        <v>139</v>
      </c>
      <c r="B140" s="21" t="s">
        <v>12636</v>
      </c>
      <c r="C140" s="29" t="s">
        <v>12637</v>
      </c>
      <c r="D140" s="29" t="s">
        <v>12637</v>
      </c>
      <c r="E140" s="21" t="s">
        <v>12636</v>
      </c>
      <c r="F140" s="16"/>
      <c r="G140" s="7"/>
      <c r="H140" s="7"/>
      <c r="I140" s="7" t="s">
        <v>34</v>
      </c>
      <c r="J140" s="7"/>
      <c r="K140" s="7"/>
      <c r="L140" s="16"/>
      <c r="M140" s="30" t="s">
        <v>34</v>
      </c>
      <c r="N140" s="29" t="s">
        <v>34</v>
      </c>
      <c r="U140" s="31"/>
    </row>
    <row r="141" spans="1:21" x14ac:dyDescent="0.35">
      <c r="A141" s="33">
        <v>140</v>
      </c>
      <c r="B141" s="18" t="s">
        <v>88</v>
      </c>
      <c r="C141" s="35" t="s">
        <v>12638</v>
      </c>
      <c r="D141" s="35" t="s">
        <v>12638</v>
      </c>
      <c r="E141" s="18" t="s">
        <v>88</v>
      </c>
      <c r="F141" s="20"/>
      <c r="G141" s="19"/>
      <c r="H141" s="19"/>
      <c r="I141" s="7"/>
      <c r="J141" s="19"/>
      <c r="K141" s="19"/>
      <c r="L141" s="20"/>
      <c r="M141" s="32"/>
      <c r="U141" s="31"/>
    </row>
    <row r="142" spans="1:21" x14ac:dyDescent="0.35">
      <c r="A142" s="33">
        <v>141</v>
      </c>
      <c r="B142" s="18" t="s">
        <v>12639</v>
      </c>
      <c r="C142" s="35" t="s">
        <v>12640</v>
      </c>
      <c r="D142" s="35" t="s">
        <v>12640</v>
      </c>
      <c r="E142" s="18" t="s">
        <v>12639</v>
      </c>
      <c r="F142" s="20"/>
      <c r="G142" s="19"/>
      <c r="H142" s="19"/>
      <c r="I142" s="7"/>
      <c r="J142" s="19"/>
      <c r="K142" s="19"/>
      <c r="L142" s="20"/>
      <c r="M142" s="32"/>
      <c r="U142" s="31"/>
    </row>
    <row r="143" spans="1:21" ht="26" x14ac:dyDescent="0.35">
      <c r="A143" s="33">
        <v>142</v>
      </c>
      <c r="B143" s="21" t="s">
        <v>12641</v>
      </c>
      <c r="C143" s="29" t="s">
        <v>12642</v>
      </c>
      <c r="D143" s="29" t="s">
        <v>12642</v>
      </c>
      <c r="E143" s="21" t="s">
        <v>12641</v>
      </c>
      <c r="F143" s="16"/>
      <c r="G143" s="7"/>
      <c r="H143" s="7"/>
      <c r="I143" s="7" t="s">
        <v>34</v>
      </c>
      <c r="J143" s="7"/>
      <c r="K143" s="7"/>
      <c r="L143" s="16"/>
      <c r="M143" s="30" t="s">
        <v>34</v>
      </c>
      <c r="N143" s="29" t="s">
        <v>34</v>
      </c>
      <c r="U143" s="31"/>
    </row>
    <row r="144" spans="1:21" ht="26" x14ac:dyDescent="0.35">
      <c r="A144" s="33">
        <v>143</v>
      </c>
      <c r="B144" s="21" t="s">
        <v>12643</v>
      </c>
      <c r="C144" s="29" t="s">
        <v>12644</v>
      </c>
      <c r="D144" s="29" t="s">
        <v>12644</v>
      </c>
      <c r="E144" s="21" t="s">
        <v>12643</v>
      </c>
      <c r="F144" s="16"/>
      <c r="G144" s="7"/>
      <c r="H144" s="7"/>
      <c r="I144" s="7" t="s">
        <v>34</v>
      </c>
      <c r="J144" s="7"/>
      <c r="K144" s="7"/>
      <c r="L144" s="16"/>
      <c r="M144" s="30" t="s">
        <v>34</v>
      </c>
      <c r="N144" s="29" t="s">
        <v>34</v>
      </c>
      <c r="U144" s="31"/>
    </row>
    <row r="145" spans="1:21" x14ac:dyDescent="0.35">
      <c r="A145" s="33">
        <v>144</v>
      </c>
      <c r="B145" s="21" t="s">
        <v>12645</v>
      </c>
      <c r="C145" s="29" t="s">
        <v>12646</v>
      </c>
      <c r="D145" s="29" t="s">
        <v>12646</v>
      </c>
      <c r="E145" s="21" t="s">
        <v>12645</v>
      </c>
      <c r="F145" s="16"/>
      <c r="G145" s="7"/>
      <c r="H145" s="7"/>
      <c r="I145" s="7" t="s">
        <v>34</v>
      </c>
      <c r="J145" s="7"/>
      <c r="K145" s="7"/>
      <c r="L145" s="16"/>
      <c r="M145" s="30" t="s">
        <v>34</v>
      </c>
      <c r="N145" s="29" t="s">
        <v>34</v>
      </c>
      <c r="U145" s="31"/>
    </row>
    <row r="146" spans="1:21" x14ac:dyDescent="0.35">
      <c r="A146" s="33">
        <v>145</v>
      </c>
      <c r="B146" s="21" t="s">
        <v>12647</v>
      </c>
      <c r="C146" s="29" t="s">
        <v>12648</v>
      </c>
      <c r="D146" s="29" t="s">
        <v>12648</v>
      </c>
      <c r="E146" s="21" t="s">
        <v>12647</v>
      </c>
      <c r="F146" s="16"/>
      <c r="G146" s="7"/>
      <c r="H146" s="7"/>
      <c r="I146" s="7" t="s">
        <v>34</v>
      </c>
      <c r="J146" s="7"/>
      <c r="K146" s="7"/>
      <c r="L146" s="16"/>
      <c r="M146" s="30" t="s">
        <v>34</v>
      </c>
      <c r="N146" s="29" t="s">
        <v>34</v>
      </c>
      <c r="U146" s="31"/>
    </row>
    <row r="147" spans="1:21" ht="39" x14ac:dyDescent="0.35">
      <c r="A147" s="33">
        <v>146</v>
      </c>
      <c r="B147" s="21" t="s">
        <v>12649</v>
      </c>
      <c r="C147" s="29" t="s">
        <v>12650</v>
      </c>
      <c r="D147" s="29" t="s">
        <v>12650</v>
      </c>
      <c r="E147" s="21" t="s">
        <v>12649</v>
      </c>
      <c r="F147" s="16"/>
      <c r="G147" s="7"/>
      <c r="H147" s="7"/>
      <c r="I147" s="7" t="s">
        <v>34</v>
      </c>
      <c r="J147" s="7"/>
      <c r="K147" s="7"/>
      <c r="L147" s="16"/>
      <c r="M147" s="30" t="s">
        <v>34</v>
      </c>
      <c r="N147" s="29" t="s">
        <v>34</v>
      </c>
      <c r="U147" s="31"/>
    </row>
    <row r="148" spans="1:21" x14ac:dyDescent="0.35">
      <c r="A148" s="33">
        <v>147</v>
      </c>
      <c r="B148" s="9" t="s">
        <v>12651</v>
      </c>
      <c r="C148" s="37" t="s">
        <v>12652</v>
      </c>
      <c r="D148" s="37" t="s">
        <v>12652</v>
      </c>
      <c r="E148" s="9" t="s">
        <v>12651</v>
      </c>
      <c r="F148" s="15"/>
      <c r="G148" s="10"/>
      <c r="H148" s="10"/>
      <c r="I148" s="7"/>
      <c r="J148" s="10"/>
      <c r="K148" s="10"/>
      <c r="L148" s="15"/>
      <c r="M148" s="32"/>
      <c r="U148" s="31"/>
    </row>
    <row r="149" spans="1:21" x14ac:dyDescent="0.35">
      <c r="A149" s="33">
        <v>148</v>
      </c>
      <c r="B149" s="18" t="s">
        <v>12653</v>
      </c>
      <c r="C149" s="35" t="s">
        <v>12654</v>
      </c>
      <c r="D149" s="35" t="s">
        <v>12654</v>
      </c>
      <c r="E149" s="18" t="s">
        <v>12653</v>
      </c>
      <c r="F149" s="20"/>
      <c r="G149" s="19"/>
      <c r="H149" s="19"/>
      <c r="I149" s="7"/>
      <c r="J149" s="19"/>
      <c r="K149" s="19"/>
      <c r="L149" s="20"/>
      <c r="M149" s="32"/>
      <c r="U149" s="31"/>
    </row>
    <row r="150" spans="1:21" ht="26" x14ac:dyDescent="0.35">
      <c r="A150" s="33">
        <v>149</v>
      </c>
      <c r="B150" s="21" t="s">
        <v>12655</v>
      </c>
      <c r="C150" s="29" t="s">
        <v>12656</v>
      </c>
      <c r="D150" s="29" t="s">
        <v>12656</v>
      </c>
      <c r="E150" s="21" t="s">
        <v>12655</v>
      </c>
      <c r="F150" s="16"/>
      <c r="G150" s="7"/>
      <c r="H150" s="7"/>
      <c r="I150" s="7" t="s">
        <v>34</v>
      </c>
      <c r="J150" s="7"/>
      <c r="K150" s="7"/>
      <c r="L150" s="16"/>
      <c r="M150" s="30" t="s">
        <v>34</v>
      </c>
      <c r="N150" s="29" t="s">
        <v>34</v>
      </c>
      <c r="U150" s="31"/>
    </row>
    <row r="151" spans="1:21" ht="26" x14ac:dyDescent="0.35">
      <c r="A151" s="33">
        <v>150</v>
      </c>
      <c r="B151" s="21" t="s">
        <v>12657</v>
      </c>
      <c r="C151" s="29" t="s">
        <v>12658</v>
      </c>
      <c r="D151" s="29" t="s">
        <v>12658</v>
      </c>
      <c r="E151" s="21" t="s">
        <v>12657</v>
      </c>
      <c r="F151" s="16"/>
      <c r="G151" s="7"/>
      <c r="H151" s="7"/>
      <c r="I151" s="7" t="s">
        <v>34</v>
      </c>
      <c r="J151" s="7"/>
      <c r="K151" s="7"/>
      <c r="L151" s="16"/>
      <c r="M151" s="30" t="s">
        <v>34</v>
      </c>
      <c r="N151" s="29" t="s">
        <v>34</v>
      </c>
      <c r="U151" s="31"/>
    </row>
    <row r="152" spans="1:21" ht="26" x14ac:dyDescent="0.35">
      <c r="A152" s="33">
        <v>151</v>
      </c>
      <c r="B152" s="21" t="s">
        <v>12659</v>
      </c>
      <c r="C152" s="29" t="s">
        <v>12660</v>
      </c>
      <c r="D152" s="29" t="s">
        <v>12660</v>
      </c>
      <c r="E152" s="21" t="s">
        <v>12659</v>
      </c>
      <c r="F152" s="16"/>
      <c r="G152" s="7"/>
      <c r="H152" s="7"/>
      <c r="I152" s="7" t="s">
        <v>34</v>
      </c>
      <c r="J152" s="7"/>
      <c r="K152" s="7"/>
      <c r="L152" s="16"/>
      <c r="M152" s="30" t="s">
        <v>34</v>
      </c>
      <c r="N152" s="29" t="s">
        <v>34</v>
      </c>
      <c r="U152" s="31"/>
    </row>
    <row r="153" spans="1:21" x14ac:dyDescent="0.35">
      <c r="A153" s="33">
        <v>152</v>
      </c>
      <c r="B153" s="18" t="s">
        <v>12661</v>
      </c>
      <c r="C153" s="35" t="s">
        <v>12662</v>
      </c>
      <c r="D153" s="35" t="s">
        <v>12662</v>
      </c>
      <c r="E153" s="18" t="s">
        <v>12661</v>
      </c>
      <c r="F153" s="20"/>
      <c r="G153" s="19"/>
      <c r="H153" s="19"/>
      <c r="I153" s="7"/>
      <c r="J153" s="19"/>
      <c r="K153" s="19"/>
      <c r="L153" s="20"/>
      <c r="M153" s="32"/>
      <c r="U153" s="31"/>
    </row>
    <row r="154" spans="1:21" ht="26" x14ac:dyDescent="0.35">
      <c r="A154" s="33">
        <v>153</v>
      </c>
      <c r="B154" s="21" t="s">
        <v>12663</v>
      </c>
      <c r="C154" s="29" t="s">
        <v>12664</v>
      </c>
      <c r="D154" s="29" t="s">
        <v>12664</v>
      </c>
      <c r="E154" s="21" t="s">
        <v>12663</v>
      </c>
      <c r="F154" s="16"/>
      <c r="G154" s="7"/>
      <c r="H154" s="7"/>
      <c r="I154" s="7" t="s">
        <v>34</v>
      </c>
      <c r="J154" s="7"/>
      <c r="K154" s="7"/>
      <c r="L154" s="16"/>
      <c r="M154" s="30" t="s">
        <v>34</v>
      </c>
      <c r="N154" s="29" t="s">
        <v>34</v>
      </c>
      <c r="U154" s="31"/>
    </row>
    <row r="155" spans="1:21" x14ac:dyDescent="0.35">
      <c r="A155" s="33">
        <v>154</v>
      </c>
      <c r="B155" s="18" t="s">
        <v>12665</v>
      </c>
      <c r="C155" s="35" t="s">
        <v>12666</v>
      </c>
      <c r="D155" s="35" t="s">
        <v>12666</v>
      </c>
      <c r="E155" s="18" t="s">
        <v>12665</v>
      </c>
      <c r="F155" s="20"/>
      <c r="G155" s="19"/>
      <c r="H155" s="19"/>
      <c r="I155" s="7"/>
      <c r="J155" s="19"/>
      <c r="K155" s="19"/>
      <c r="L155" s="20"/>
      <c r="M155" s="32"/>
      <c r="U155" s="31"/>
    </row>
    <row r="156" spans="1:21" ht="26" x14ac:dyDescent="0.35">
      <c r="A156" s="33">
        <v>155</v>
      </c>
      <c r="B156" s="21" t="s">
        <v>12667</v>
      </c>
      <c r="C156" s="29" t="s">
        <v>12668</v>
      </c>
      <c r="D156" s="29" t="s">
        <v>12668</v>
      </c>
      <c r="E156" s="21" t="s">
        <v>12667</v>
      </c>
      <c r="F156" s="16"/>
      <c r="G156" s="7"/>
      <c r="H156" s="7"/>
      <c r="I156" s="7" t="s">
        <v>34</v>
      </c>
      <c r="J156" s="7"/>
      <c r="K156" s="7"/>
      <c r="L156" s="16"/>
      <c r="M156" s="30" t="s">
        <v>34</v>
      </c>
      <c r="N156" s="29" t="s">
        <v>34</v>
      </c>
      <c r="U156" s="31"/>
    </row>
    <row r="157" spans="1:21" ht="26" x14ac:dyDescent="0.35">
      <c r="A157" s="33">
        <v>156</v>
      </c>
      <c r="B157" s="18" t="s">
        <v>12669</v>
      </c>
      <c r="C157" s="35" t="s">
        <v>12670</v>
      </c>
      <c r="D157" s="35" t="s">
        <v>12670</v>
      </c>
      <c r="E157" s="18" t="s">
        <v>12669</v>
      </c>
      <c r="F157" s="20"/>
      <c r="G157" s="19"/>
      <c r="H157" s="19"/>
      <c r="I157" s="7"/>
      <c r="J157" s="19"/>
      <c r="K157" s="19"/>
      <c r="L157" s="20"/>
      <c r="M157" s="32"/>
      <c r="U157" s="31"/>
    </row>
    <row r="158" spans="1:21" ht="39" x14ac:dyDescent="0.35">
      <c r="A158" s="33">
        <v>157</v>
      </c>
      <c r="B158" s="21" t="s">
        <v>12671</v>
      </c>
      <c r="C158" s="29" t="s">
        <v>12672</v>
      </c>
      <c r="D158" s="29" t="s">
        <v>12672</v>
      </c>
      <c r="E158" s="21" t="s">
        <v>12671</v>
      </c>
      <c r="F158" s="16"/>
      <c r="G158" s="7"/>
      <c r="H158" s="7"/>
      <c r="I158" s="7" t="s">
        <v>34</v>
      </c>
      <c r="J158" s="7"/>
      <c r="K158" s="7"/>
      <c r="L158" s="16"/>
      <c r="M158" s="30" t="s">
        <v>34</v>
      </c>
      <c r="N158" s="29" t="s">
        <v>34</v>
      </c>
      <c r="U158" s="31"/>
    </row>
    <row r="159" spans="1:21" ht="26" x14ac:dyDescent="0.35">
      <c r="A159" s="33">
        <v>158</v>
      </c>
      <c r="B159" s="21" t="s">
        <v>12673</v>
      </c>
      <c r="C159" s="29" t="s">
        <v>12674</v>
      </c>
      <c r="D159" s="29" t="s">
        <v>12674</v>
      </c>
      <c r="E159" s="21" t="s">
        <v>12673</v>
      </c>
      <c r="F159" s="16"/>
      <c r="G159" s="7"/>
      <c r="H159" s="7"/>
      <c r="I159" s="7" t="s">
        <v>34</v>
      </c>
      <c r="J159" s="7"/>
      <c r="K159" s="7"/>
      <c r="L159" s="16"/>
      <c r="M159" s="30" t="s">
        <v>34</v>
      </c>
      <c r="N159" s="29" t="s">
        <v>34</v>
      </c>
      <c r="U159" s="31"/>
    </row>
    <row r="160" spans="1:21" ht="26" x14ac:dyDescent="0.35">
      <c r="A160" s="33">
        <v>159</v>
      </c>
      <c r="B160" s="9" t="s">
        <v>12675</v>
      </c>
      <c r="C160" s="37" t="s">
        <v>12676</v>
      </c>
      <c r="D160" s="37" t="s">
        <v>12676</v>
      </c>
      <c r="E160" s="9" t="s">
        <v>12675</v>
      </c>
      <c r="F160" s="15"/>
      <c r="G160" s="10"/>
      <c r="H160" s="10"/>
      <c r="I160" s="7"/>
      <c r="J160" s="10"/>
      <c r="K160" s="10"/>
      <c r="L160" s="15"/>
      <c r="M160" s="32"/>
      <c r="U160" s="31"/>
    </row>
    <row r="161" spans="1:21" x14ac:dyDescent="0.35">
      <c r="A161" s="33">
        <v>160</v>
      </c>
      <c r="B161" s="18" t="s">
        <v>12677</v>
      </c>
      <c r="C161" s="35" t="s">
        <v>12678</v>
      </c>
      <c r="D161" s="35" t="s">
        <v>12678</v>
      </c>
      <c r="E161" s="18" t="s">
        <v>12677</v>
      </c>
      <c r="F161" s="20"/>
      <c r="G161" s="19"/>
      <c r="H161" s="19"/>
      <c r="I161" s="7"/>
      <c r="J161" s="19"/>
      <c r="K161" s="19"/>
      <c r="L161" s="20"/>
      <c r="M161" s="32"/>
      <c r="U161" s="31"/>
    </row>
    <row r="162" spans="1:21" ht="39" x14ac:dyDescent="0.35">
      <c r="A162" s="33">
        <v>161</v>
      </c>
      <c r="B162" s="21" t="s">
        <v>12679</v>
      </c>
      <c r="C162" s="29" t="s">
        <v>12680</v>
      </c>
      <c r="D162" s="29" t="s">
        <v>12680</v>
      </c>
      <c r="E162" s="21" t="s">
        <v>12679</v>
      </c>
      <c r="F162" s="16"/>
      <c r="G162" s="7"/>
      <c r="H162" s="7"/>
      <c r="I162" s="7" t="s">
        <v>34</v>
      </c>
      <c r="J162" s="7"/>
      <c r="K162" s="7"/>
      <c r="L162" s="16"/>
      <c r="M162" s="30" t="s">
        <v>34</v>
      </c>
      <c r="N162" s="29" t="s">
        <v>34</v>
      </c>
      <c r="U162" s="31"/>
    </row>
    <row r="163" spans="1:21" x14ac:dyDescent="0.35">
      <c r="A163" s="33">
        <v>162</v>
      </c>
      <c r="B163" s="18" t="s">
        <v>12681</v>
      </c>
      <c r="C163" s="35" t="s">
        <v>12682</v>
      </c>
      <c r="D163" s="35" t="s">
        <v>12682</v>
      </c>
      <c r="E163" s="18" t="s">
        <v>12681</v>
      </c>
      <c r="F163" s="20"/>
      <c r="G163" s="19"/>
      <c r="H163" s="19"/>
      <c r="I163" s="7"/>
      <c r="J163" s="19"/>
      <c r="K163" s="19"/>
      <c r="L163" s="20"/>
      <c r="M163" s="32"/>
      <c r="U163" s="31"/>
    </row>
    <row r="164" spans="1:21" ht="26" x14ac:dyDescent="0.35">
      <c r="A164" s="33">
        <v>163</v>
      </c>
      <c r="B164" s="21" t="s">
        <v>12683</v>
      </c>
      <c r="C164" s="29" t="s">
        <v>12684</v>
      </c>
      <c r="D164" s="29" t="s">
        <v>12684</v>
      </c>
      <c r="E164" s="21" t="s">
        <v>12683</v>
      </c>
      <c r="F164" s="16"/>
      <c r="G164" s="7"/>
      <c r="H164" s="7"/>
      <c r="I164" s="7" t="s">
        <v>34</v>
      </c>
      <c r="J164" s="7"/>
      <c r="K164" s="7"/>
      <c r="L164" s="16"/>
      <c r="M164" s="30" t="s">
        <v>34</v>
      </c>
      <c r="N164" s="29" t="s">
        <v>34</v>
      </c>
      <c r="U164" s="31"/>
    </row>
    <row r="165" spans="1:21" x14ac:dyDescent="0.35">
      <c r="A165" s="33">
        <v>164</v>
      </c>
      <c r="B165" s="9" t="s">
        <v>88</v>
      </c>
      <c r="C165" s="37" t="s">
        <v>12685</v>
      </c>
      <c r="D165" s="37" t="s">
        <v>12685</v>
      </c>
      <c r="E165" s="9" t="s">
        <v>88</v>
      </c>
      <c r="F165" s="15"/>
      <c r="G165" s="10"/>
      <c r="H165" s="10"/>
      <c r="I165" s="7"/>
      <c r="J165" s="10"/>
      <c r="K165" s="10"/>
      <c r="L165" s="15"/>
      <c r="M165" s="32"/>
      <c r="U165" s="31"/>
    </row>
    <row r="166" spans="1:21" x14ac:dyDescent="0.35">
      <c r="A166" s="33">
        <v>165</v>
      </c>
      <c r="B166" s="9" t="s">
        <v>12686</v>
      </c>
      <c r="C166" s="37" t="s">
        <v>12687</v>
      </c>
      <c r="D166" s="37" t="s">
        <v>12687</v>
      </c>
      <c r="E166" s="9" t="s">
        <v>12686</v>
      </c>
      <c r="F166" s="15"/>
      <c r="G166" s="10"/>
      <c r="H166" s="10"/>
      <c r="I166" s="7"/>
      <c r="J166" s="10"/>
      <c r="K166" s="10"/>
      <c r="L166" s="15"/>
      <c r="M166" s="32"/>
      <c r="U166" s="31"/>
    </row>
    <row r="167" spans="1:21" ht="26" x14ac:dyDescent="0.35">
      <c r="A167" s="33">
        <v>166</v>
      </c>
      <c r="B167" s="18" t="s">
        <v>12688</v>
      </c>
      <c r="C167" s="35" t="s">
        <v>12689</v>
      </c>
      <c r="D167" s="35" t="s">
        <v>12689</v>
      </c>
      <c r="E167" s="18" t="s">
        <v>12688</v>
      </c>
      <c r="F167" s="20"/>
      <c r="G167" s="19"/>
      <c r="H167" s="19"/>
      <c r="I167" s="7"/>
      <c r="J167" s="19"/>
      <c r="K167" s="19"/>
      <c r="L167" s="20"/>
      <c r="M167" s="32"/>
      <c r="U167" s="31"/>
    </row>
    <row r="168" spans="1:21" ht="39" x14ac:dyDescent="0.35">
      <c r="A168" s="33">
        <v>167</v>
      </c>
      <c r="B168" s="21" t="s">
        <v>12690</v>
      </c>
      <c r="C168" s="29" t="s">
        <v>12691</v>
      </c>
      <c r="D168" s="29" t="s">
        <v>12691</v>
      </c>
      <c r="E168" s="21" t="s">
        <v>12690</v>
      </c>
      <c r="F168" s="16"/>
      <c r="G168" s="7"/>
      <c r="H168" s="7"/>
      <c r="I168" s="7" t="s">
        <v>34</v>
      </c>
      <c r="J168" s="7"/>
      <c r="K168" s="7"/>
      <c r="L168" s="16"/>
      <c r="M168" s="30" t="s">
        <v>34</v>
      </c>
      <c r="N168" s="29" t="s">
        <v>34</v>
      </c>
      <c r="U168" s="31"/>
    </row>
    <row r="169" spans="1:21" ht="39" x14ac:dyDescent="0.35">
      <c r="A169" s="33">
        <v>168</v>
      </c>
      <c r="B169" s="21" t="s">
        <v>12692</v>
      </c>
      <c r="C169" s="29" t="s">
        <v>12693</v>
      </c>
      <c r="D169" s="29" t="s">
        <v>12693</v>
      </c>
      <c r="E169" s="21" t="s">
        <v>12692</v>
      </c>
      <c r="F169" s="16"/>
      <c r="G169" s="7"/>
      <c r="H169" s="7"/>
      <c r="I169" s="7" t="s">
        <v>34</v>
      </c>
      <c r="J169" s="7"/>
      <c r="K169" s="7"/>
      <c r="L169" s="16"/>
      <c r="M169" s="30" t="s">
        <v>34</v>
      </c>
      <c r="N169" s="29" t="s">
        <v>34</v>
      </c>
      <c r="U169" s="31"/>
    </row>
    <row r="170" spans="1:21" ht="26" x14ac:dyDescent="0.35">
      <c r="A170" s="33">
        <v>169</v>
      </c>
      <c r="B170" s="21" t="s">
        <v>12694</v>
      </c>
      <c r="C170" s="29" t="s">
        <v>12695</v>
      </c>
      <c r="D170" s="29" t="s">
        <v>12695</v>
      </c>
      <c r="E170" s="21" t="s">
        <v>12694</v>
      </c>
      <c r="F170" s="16"/>
      <c r="G170" s="7"/>
      <c r="H170" s="7"/>
      <c r="I170" s="7" t="s">
        <v>34</v>
      </c>
      <c r="J170" s="7"/>
      <c r="K170" s="7"/>
      <c r="L170" s="16"/>
      <c r="M170" s="30" t="s">
        <v>34</v>
      </c>
      <c r="N170" s="29" t="s">
        <v>34</v>
      </c>
      <c r="U170" s="31"/>
    </row>
    <row r="171" spans="1:21" ht="65" x14ac:dyDescent="0.35">
      <c r="A171" s="33">
        <v>170</v>
      </c>
      <c r="B171" s="21" t="s">
        <v>12696</v>
      </c>
      <c r="C171" s="29" t="s">
        <v>12697</v>
      </c>
      <c r="D171" s="29" t="s">
        <v>12697</v>
      </c>
      <c r="E171" s="21" t="s">
        <v>12696</v>
      </c>
      <c r="F171" s="16"/>
      <c r="G171" s="7"/>
      <c r="H171" s="7"/>
      <c r="I171" s="7" t="s">
        <v>34</v>
      </c>
      <c r="J171" s="7"/>
      <c r="K171" s="7"/>
      <c r="L171" s="16"/>
      <c r="M171" s="30" t="s">
        <v>34</v>
      </c>
      <c r="N171" s="29" t="s">
        <v>34</v>
      </c>
      <c r="U171" s="31"/>
    </row>
    <row r="172" spans="1:21" ht="39" x14ac:dyDescent="0.35">
      <c r="A172" s="33">
        <v>171</v>
      </c>
      <c r="B172" s="21" t="s">
        <v>12698</v>
      </c>
      <c r="C172" s="29" t="s">
        <v>12699</v>
      </c>
      <c r="D172" s="29" t="s">
        <v>12699</v>
      </c>
      <c r="E172" s="21" t="s">
        <v>12698</v>
      </c>
      <c r="F172" s="16"/>
      <c r="G172" s="7"/>
      <c r="H172" s="7"/>
      <c r="I172" s="7" t="s">
        <v>34</v>
      </c>
      <c r="J172" s="7"/>
      <c r="K172" s="7"/>
      <c r="L172" s="16"/>
      <c r="M172" s="30" t="s">
        <v>34</v>
      </c>
      <c r="N172" s="29" t="s">
        <v>34</v>
      </c>
      <c r="U172" s="31"/>
    </row>
    <row r="173" spans="1:21" ht="26" x14ac:dyDescent="0.35">
      <c r="A173" s="33">
        <v>172</v>
      </c>
      <c r="B173" s="21" t="s">
        <v>12700</v>
      </c>
      <c r="C173" s="29" t="s">
        <v>12701</v>
      </c>
      <c r="D173" s="29" t="s">
        <v>12701</v>
      </c>
      <c r="E173" s="21" t="s">
        <v>12700</v>
      </c>
      <c r="F173" s="16"/>
      <c r="G173" s="7"/>
      <c r="H173" s="7"/>
      <c r="I173" s="7" t="s">
        <v>34</v>
      </c>
      <c r="J173" s="7"/>
      <c r="K173" s="7"/>
      <c r="L173" s="16"/>
      <c r="M173" s="30" t="s">
        <v>34</v>
      </c>
      <c r="N173" s="29" t="s">
        <v>34</v>
      </c>
      <c r="U173" s="31"/>
    </row>
    <row r="174" spans="1:21" ht="26" x14ac:dyDescent="0.35">
      <c r="A174" s="33">
        <v>173</v>
      </c>
      <c r="B174" s="21" t="s">
        <v>12702</v>
      </c>
      <c r="C174" s="29" t="s">
        <v>12703</v>
      </c>
      <c r="D174" s="29" t="s">
        <v>12703</v>
      </c>
      <c r="E174" s="21" t="s">
        <v>12702</v>
      </c>
      <c r="F174" s="16"/>
      <c r="G174" s="7"/>
      <c r="H174" s="7"/>
      <c r="I174" s="7" t="s">
        <v>34</v>
      </c>
      <c r="J174" s="7"/>
      <c r="K174" s="7"/>
      <c r="L174" s="16"/>
      <c r="M174" s="30" t="s">
        <v>34</v>
      </c>
      <c r="N174" s="29" t="s">
        <v>34</v>
      </c>
      <c r="U174" s="31"/>
    </row>
    <row r="175" spans="1:21" ht="52" x14ac:dyDescent="0.35">
      <c r="A175" s="33">
        <v>174</v>
      </c>
      <c r="B175" s="21" t="s">
        <v>12704</v>
      </c>
      <c r="C175" s="29" t="s">
        <v>12705</v>
      </c>
      <c r="D175" s="29" t="s">
        <v>12705</v>
      </c>
      <c r="E175" s="21" t="s">
        <v>12704</v>
      </c>
      <c r="F175" s="16"/>
      <c r="G175" s="7"/>
      <c r="H175" s="7"/>
      <c r="I175" s="7" t="s">
        <v>34</v>
      </c>
      <c r="J175" s="7"/>
      <c r="K175" s="7"/>
      <c r="L175" s="16"/>
      <c r="M175" s="30" t="s">
        <v>34</v>
      </c>
      <c r="N175" s="29" t="s">
        <v>34</v>
      </c>
      <c r="U175" s="31"/>
    </row>
    <row r="176" spans="1:21" ht="65" x14ac:dyDescent="0.35">
      <c r="A176" s="33">
        <v>175</v>
      </c>
      <c r="B176" s="21" t="s">
        <v>12706</v>
      </c>
      <c r="C176" s="29" t="s">
        <v>12707</v>
      </c>
      <c r="D176" s="29" t="s">
        <v>12707</v>
      </c>
      <c r="E176" s="21" t="s">
        <v>12706</v>
      </c>
      <c r="F176" s="16"/>
      <c r="G176" s="7"/>
      <c r="H176" s="7"/>
      <c r="I176" s="7" t="s">
        <v>34</v>
      </c>
      <c r="J176" s="7"/>
      <c r="K176" s="7"/>
      <c r="L176" s="16"/>
      <c r="M176" s="30" t="s">
        <v>34</v>
      </c>
      <c r="N176" s="29" t="s">
        <v>34</v>
      </c>
      <c r="U176" s="31"/>
    </row>
    <row r="177" spans="1:21" ht="26" x14ac:dyDescent="0.35">
      <c r="A177" s="33">
        <v>176</v>
      </c>
      <c r="B177" s="18" t="s">
        <v>12708</v>
      </c>
      <c r="C177" s="35" t="s">
        <v>12709</v>
      </c>
      <c r="D177" s="35" t="s">
        <v>12709</v>
      </c>
      <c r="E177" s="18" t="s">
        <v>12708</v>
      </c>
      <c r="F177" s="20"/>
      <c r="G177" s="19"/>
      <c r="H177" s="19"/>
      <c r="I177" s="7"/>
      <c r="J177" s="19"/>
      <c r="K177" s="19"/>
      <c r="L177" s="20"/>
      <c r="M177" s="32"/>
      <c r="U177" s="31"/>
    </row>
    <row r="178" spans="1:21" ht="39" x14ac:dyDescent="0.35">
      <c r="A178" s="33">
        <v>177</v>
      </c>
      <c r="B178" s="21" t="s">
        <v>12710</v>
      </c>
      <c r="C178" s="29" t="s">
        <v>12711</v>
      </c>
      <c r="D178" s="29" t="s">
        <v>12711</v>
      </c>
      <c r="E178" s="21" t="s">
        <v>12710</v>
      </c>
      <c r="F178" s="16"/>
      <c r="G178" s="7"/>
      <c r="H178" s="7"/>
      <c r="I178" s="7" t="s">
        <v>34</v>
      </c>
      <c r="J178" s="7"/>
      <c r="K178" s="7"/>
      <c r="L178" s="16"/>
      <c r="M178" s="30" t="s">
        <v>34</v>
      </c>
      <c r="N178" s="29" t="s">
        <v>34</v>
      </c>
      <c r="U178" s="31"/>
    </row>
    <row r="179" spans="1:21" x14ac:dyDescent="0.35">
      <c r="A179" s="33">
        <v>178</v>
      </c>
      <c r="B179" s="21" t="s">
        <v>12712</v>
      </c>
      <c r="C179" s="29" t="s">
        <v>12713</v>
      </c>
      <c r="D179" s="29" t="s">
        <v>12713</v>
      </c>
      <c r="E179" s="21" t="s">
        <v>12712</v>
      </c>
      <c r="F179" s="16"/>
      <c r="G179" s="7"/>
      <c r="H179" s="7"/>
      <c r="I179" s="7" t="s">
        <v>34</v>
      </c>
      <c r="J179" s="7"/>
      <c r="K179" s="7"/>
      <c r="L179" s="16"/>
      <c r="M179" s="30" t="s">
        <v>34</v>
      </c>
      <c r="N179" s="29" t="s">
        <v>34</v>
      </c>
      <c r="U179" s="31"/>
    </row>
    <row r="180" spans="1:21" ht="26" x14ac:dyDescent="0.35">
      <c r="A180" s="33">
        <v>179</v>
      </c>
      <c r="B180" s="21" t="s">
        <v>12714</v>
      </c>
      <c r="C180" s="29" t="s">
        <v>12715</v>
      </c>
      <c r="D180" s="29" t="s">
        <v>12715</v>
      </c>
      <c r="E180" s="21" t="s">
        <v>12714</v>
      </c>
      <c r="F180" s="16"/>
      <c r="G180" s="7"/>
      <c r="H180" s="7"/>
      <c r="I180" s="7" t="s">
        <v>34</v>
      </c>
      <c r="J180" s="7"/>
      <c r="K180" s="7"/>
      <c r="L180" s="16"/>
      <c r="M180" s="30" t="s">
        <v>34</v>
      </c>
      <c r="N180" s="29" t="s">
        <v>34</v>
      </c>
      <c r="U180" s="31"/>
    </row>
    <row r="181" spans="1:21" ht="26" x14ac:dyDescent="0.35">
      <c r="A181" s="33">
        <v>180</v>
      </c>
      <c r="B181" s="21" t="s">
        <v>12716</v>
      </c>
      <c r="C181" s="29" t="s">
        <v>12717</v>
      </c>
      <c r="D181" s="29" t="s">
        <v>12717</v>
      </c>
      <c r="E181" s="21" t="s">
        <v>12716</v>
      </c>
      <c r="F181" s="16"/>
      <c r="G181" s="7"/>
      <c r="H181" s="7"/>
      <c r="I181" s="7" t="s">
        <v>34</v>
      </c>
      <c r="J181" s="7"/>
      <c r="K181" s="7"/>
      <c r="L181" s="16"/>
      <c r="M181" s="30" t="s">
        <v>34</v>
      </c>
      <c r="N181" s="29" t="s">
        <v>34</v>
      </c>
      <c r="U181" s="31"/>
    </row>
    <row r="182" spans="1:21" ht="78" x14ac:dyDescent="0.35">
      <c r="A182" s="33">
        <v>181</v>
      </c>
      <c r="B182" s="21" t="s">
        <v>12718</v>
      </c>
      <c r="C182" s="29" t="s">
        <v>12719</v>
      </c>
      <c r="D182" s="29" t="s">
        <v>12719</v>
      </c>
      <c r="E182" s="21" t="s">
        <v>12718</v>
      </c>
      <c r="F182" s="16"/>
      <c r="G182" s="7"/>
      <c r="H182" s="7"/>
      <c r="I182" s="7" t="s">
        <v>34</v>
      </c>
      <c r="J182" s="7"/>
      <c r="K182" s="7"/>
      <c r="L182" s="16"/>
      <c r="M182" s="30" t="s">
        <v>34</v>
      </c>
      <c r="N182" s="29" t="s">
        <v>34</v>
      </c>
      <c r="U182" s="31"/>
    </row>
    <row r="183" spans="1:21" x14ac:dyDescent="0.35">
      <c r="A183" s="33">
        <v>182</v>
      </c>
      <c r="B183" s="21" t="s">
        <v>12720</v>
      </c>
      <c r="C183" s="29" t="s">
        <v>12721</v>
      </c>
      <c r="D183" s="29" t="s">
        <v>12721</v>
      </c>
      <c r="E183" s="21" t="s">
        <v>12720</v>
      </c>
      <c r="F183" s="16"/>
      <c r="G183" s="7"/>
      <c r="H183" s="7"/>
      <c r="I183" s="7" t="s">
        <v>34</v>
      </c>
      <c r="J183" s="7"/>
      <c r="K183" s="7"/>
      <c r="L183" s="16"/>
      <c r="M183" s="30" t="s">
        <v>34</v>
      </c>
      <c r="N183" s="29" t="s">
        <v>34</v>
      </c>
      <c r="U183" s="31"/>
    </row>
    <row r="184" spans="1:21" ht="26" x14ac:dyDescent="0.35">
      <c r="A184" s="33">
        <v>183</v>
      </c>
      <c r="B184" s="21" t="s">
        <v>12722</v>
      </c>
      <c r="C184" s="29" t="s">
        <v>12723</v>
      </c>
      <c r="D184" s="29" t="s">
        <v>12723</v>
      </c>
      <c r="E184" s="21" t="s">
        <v>12722</v>
      </c>
      <c r="F184" s="16"/>
      <c r="G184" s="7"/>
      <c r="H184" s="7"/>
      <c r="I184" s="7" t="s">
        <v>34</v>
      </c>
      <c r="J184" s="7"/>
      <c r="K184" s="7"/>
      <c r="L184" s="16"/>
      <c r="M184" s="30" t="s">
        <v>34</v>
      </c>
      <c r="N184" s="29" t="s">
        <v>34</v>
      </c>
      <c r="U184" s="31"/>
    </row>
    <row r="185" spans="1:21" ht="65" x14ac:dyDescent="0.35">
      <c r="A185" s="33">
        <v>184</v>
      </c>
      <c r="B185" s="21" t="s">
        <v>12724</v>
      </c>
      <c r="C185" s="29" t="s">
        <v>12725</v>
      </c>
      <c r="D185" s="29" t="s">
        <v>12725</v>
      </c>
      <c r="E185" s="21" t="s">
        <v>12724</v>
      </c>
      <c r="F185" s="16"/>
      <c r="G185" s="7"/>
      <c r="H185" s="7"/>
      <c r="I185" s="7" t="s">
        <v>34</v>
      </c>
      <c r="J185" s="7"/>
      <c r="K185" s="7"/>
      <c r="L185" s="16"/>
      <c r="M185" s="30" t="s">
        <v>34</v>
      </c>
      <c r="N185" s="29" t="s">
        <v>34</v>
      </c>
      <c r="U185" s="31"/>
    </row>
    <row r="186" spans="1:21" x14ac:dyDescent="0.35">
      <c r="A186" s="33">
        <v>185</v>
      </c>
      <c r="B186" s="18" t="s">
        <v>12726</v>
      </c>
      <c r="C186" s="35" t="s">
        <v>12727</v>
      </c>
      <c r="D186" s="35" t="s">
        <v>12727</v>
      </c>
      <c r="E186" s="18" t="s">
        <v>12726</v>
      </c>
      <c r="F186" s="20"/>
      <c r="G186" s="19"/>
      <c r="H186" s="19"/>
      <c r="I186" s="7"/>
      <c r="J186" s="19"/>
      <c r="K186" s="19"/>
      <c r="L186" s="20"/>
      <c r="M186" s="32"/>
      <c r="U186" s="31"/>
    </row>
    <row r="187" spans="1:21" x14ac:dyDescent="0.35">
      <c r="A187" s="33">
        <v>186</v>
      </c>
      <c r="B187" s="21" t="s">
        <v>12728</v>
      </c>
      <c r="C187" s="29" t="s">
        <v>12729</v>
      </c>
      <c r="D187" s="29" t="s">
        <v>12729</v>
      </c>
      <c r="E187" s="21" t="s">
        <v>12728</v>
      </c>
      <c r="F187" s="16"/>
      <c r="G187" s="7"/>
      <c r="H187" s="7"/>
      <c r="I187" s="7" t="s">
        <v>34</v>
      </c>
      <c r="J187" s="7"/>
      <c r="K187" s="7"/>
      <c r="L187" s="16"/>
      <c r="M187" s="30" t="s">
        <v>34</v>
      </c>
      <c r="N187" s="29" t="s">
        <v>34</v>
      </c>
      <c r="U187" s="31"/>
    </row>
    <row r="188" spans="1:21" ht="26" x14ac:dyDescent="0.35">
      <c r="A188" s="33">
        <v>187</v>
      </c>
      <c r="B188" s="21" t="s">
        <v>12730</v>
      </c>
      <c r="C188" s="29" t="s">
        <v>12731</v>
      </c>
      <c r="D188" s="29" t="s">
        <v>12731</v>
      </c>
      <c r="E188" s="21" t="s">
        <v>12730</v>
      </c>
      <c r="F188" s="16"/>
      <c r="G188" s="7"/>
      <c r="H188" s="7"/>
      <c r="I188" s="7" t="s">
        <v>34</v>
      </c>
      <c r="J188" s="7"/>
      <c r="K188" s="7"/>
      <c r="L188" s="16"/>
      <c r="M188" s="30" t="s">
        <v>34</v>
      </c>
      <c r="N188" s="29" t="s">
        <v>34</v>
      </c>
      <c r="U188" s="31"/>
    </row>
    <row r="189" spans="1:21" x14ac:dyDescent="0.35">
      <c r="A189" s="33">
        <v>188</v>
      </c>
      <c r="B189" s="21" t="s">
        <v>12732</v>
      </c>
      <c r="C189" s="29" t="s">
        <v>12733</v>
      </c>
      <c r="D189" s="29" t="s">
        <v>12733</v>
      </c>
      <c r="E189" s="21" t="s">
        <v>12732</v>
      </c>
      <c r="F189" s="16"/>
      <c r="G189" s="7"/>
      <c r="H189" s="7"/>
      <c r="I189" s="7" t="s">
        <v>34</v>
      </c>
      <c r="J189" s="7"/>
      <c r="K189" s="7"/>
      <c r="L189" s="16"/>
      <c r="M189" s="30" t="s">
        <v>34</v>
      </c>
      <c r="N189" s="29" t="s">
        <v>34</v>
      </c>
      <c r="U189" s="31"/>
    </row>
    <row r="190" spans="1:21" x14ac:dyDescent="0.35">
      <c r="A190" s="33">
        <v>189</v>
      </c>
      <c r="B190" s="9" t="s">
        <v>12734</v>
      </c>
      <c r="C190" s="37" t="s">
        <v>12735</v>
      </c>
      <c r="D190" s="37" t="s">
        <v>12735</v>
      </c>
      <c r="E190" s="9" t="s">
        <v>12734</v>
      </c>
      <c r="F190" s="15"/>
      <c r="G190" s="10"/>
      <c r="H190" s="10"/>
      <c r="I190" s="7"/>
      <c r="J190" s="10"/>
      <c r="K190" s="10"/>
      <c r="L190" s="15"/>
      <c r="M190" s="32"/>
      <c r="U190" s="31"/>
    </row>
    <row r="191" spans="1:21" ht="26" x14ac:dyDescent="0.35">
      <c r="A191" s="33">
        <v>190</v>
      </c>
      <c r="B191" s="18" t="s">
        <v>12736</v>
      </c>
      <c r="C191" s="35" t="s">
        <v>12737</v>
      </c>
      <c r="D191" s="35" t="s">
        <v>12737</v>
      </c>
      <c r="E191" s="18" t="s">
        <v>12736</v>
      </c>
      <c r="F191" s="20"/>
      <c r="G191" s="19"/>
      <c r="H191" s="19"/>
      <c r="I191" s="7"/>
      <c r="J191" s="19"/>
      <c r="K191" s="19"/>
      <c r="L191" s="20"/>
      <c r="M191" s="32"/>
      <c r="U191" s="31"/>
    </row>
    <row r="192" spans="1:21" ht="39" x14ac:dyDescent="0.35">
      <c r="A192" s="33">
        <v>191</v>
      </c>
      <c r="B192" s="21" t="s">
        <v>12738</v>
      </c>
      <c r="C192" s="29" t="s">
        <v>12739</v>
      </c>
      <c r="D192" s="29" t="s">
        <v>12739</v>
      </c>
      <c r="E192" s="21" t="s">
        <v>12738</v>
      </c>
      <c r="F192" s="16"/>
      <c r="G192" s="7"/>
      <c r="H192" s="7"/>
      <c r="I192" s="7" t="s">
        <v>34</v>
      </c>
      <c r="J192" s="7"/>
      <c r="K192" s="7"/>
      <c r="L192" s="16"/>
      <c r="M192" s="30" t="s">
        <v>34</v>
      </c>
      <c r="N192" s="29" t="s">
        <v>34</v>
      </c>
      <c r="U192" s="31"/>
    </row>
    <row r="193" spans="1:21" ht="26" x14ac:dyDescent="0.35">
      <c r="A193" s="33">
        <v>192</v>
      </c>
      <c r="B193" s="21" t="s">
        <v>12740</v>
      </c>
      <c r="C193" s="29" t="s">
        <v>12741</v>
      </c>
      <c r="D193" s="29" t="s">
        <v>12741</v>
      </c>
      <c r="E193" s="21" t="s">
        <v>12740</v>
      </c>
      <c r="F193" s="16"/>
      <c r="G193" s="7"/>
      <c r="H193" s="7"/>
      <c r="I193" s="7" t="s">
        <v>34</v>
      </c>
      <c r="J193" s="7"/>
      <c r="K193" s="7"/>
      <c r="L193" s="16"/>
      <c r="M193" s="30" t="s">
        <v>34</v>
      </c>
      <c r="N193" s="29" t="s">
        <v>34</v>
      </c>
      <c r="U193" s="31"/>
    </row>
    <row r="194" spans="1:21" ht="26" x14ac:dyDescent="0.35">
      <c r="A194" s="33">
        <v>193</v>
      </c>
      <c r="B194" s="21" t="s">
        <v>12742</v>
      </c>
      <c r="C194" s="29" t="s">
        <v>12743</v>
      </c>
      <c r="D194" s="29" t="s">
        <v>12743</v>
      </c>
      <c r="E194" s="21" t="s">
        <v>12742</v>
      </c>
      <c r="F194" s="16"/>
      <c r="G194" s="7"/>
      <c r="H194" s="7"/>
      <c r="I194" s="7" t="s">
        <v>34</v>
      </c>
      <c r="J194" s="7"/>
      <c r="K194" s="7"/>
      <c r="L194" s="16"/>
      <c r="M194" s="30" t="s">
        <v>34</v>
      </c>
      <c r="N194" s="29" t="s">
        <v>34</v>
      </c>
      <c r="U194" s="31"/>
    </row>
    <row r="195" spans="1:21" ht="26" x14ac:dyDescent="0.35">
      <c r="A195" s="33">
        <v>194</v>
      </c>
      <c r="B195" s="18" t="s">
        <v>12744</v>
      </c>
      <c r="C195" s="35" t="s">
        <v>12745</v>
      </c>
      <c r="D195" s="35" t="s">
        <v>12745</v>
      </c>
      <c r="E195" s="18" t="s">
        <v>12744</v>
      </c>
      <c r="F195" s="20"/>
      <c r="G195" s="19"/>
      <c r="H195" s="19"/>
      <c r="I195" s="7"/>
      <c r="J195" s="19"/>
      <c r="K195" s="19"/>
      <c r="L195" s="20"/>
      <c r="M195" s="32"/>
      <c r="U195" s="31"/>
    </row>
    <row r="196" spans="1:21" ht="26" x14ac:dyDescent="0.35">
      <c r="A196" s="33">
        <v>195</v>
      </c>
      <c r="B196" s="21" t="s">
        <v>12746</v>
      </c>
      <c r="C196" s="29" t="s">
        <v>12747</v>
      </c>
      <c r="D196" s="29" t="s">
        <v>12747</v>
      </c>
      <c r="E196" s="21" t="s">
        <v>12746</v>
      </c>
      <c r="F196" s="16"/>
      <c r="G196" s="7"/>
      <c r="H196" s="7"/>
      <c r="I196" s="7" t="s">
        <v>34</v>
      </c>
      <c r="J196" s="7"/>
      <c r="K196" s="7"/>
      <c r="L196" s="16"/>
      <c r="M196" s="30" t="s">
        <v>34</v>
      </c>
      <c r="N196" s="29" t="s">
        <v>34</v>
      </c>
      <c r="U196" s="31"/>
    </row>
    <row r="197" spans="1:21" ht="26" x14ac:dyDescent="0.35">
      <c r="A197" s="33">
        <v>196</v>
      </c>
      <c r="B197" s="21" t="s">
        <v>12748</v>
      </c>
      <c r="C197" s="29" t="s">
        <v>12749</v>
      </c>
      <c r="D197" s="29" t="s">
        <v>12749</v>
      </c>
      <c r="E197" s="21" t="s">
        <v>12748</v>
      </c>
      <c r="F197" s="16"/>
      <c r="G197" s="7"/>
      <c r="H197" s="7"/>
      <c r="I197" s="7" t="s">
        <v>34</v>
      </c>
      <c r="J197" s="7"/>
      <c r="K197" s="7"/>
      <c r="L197" s="16"/>
      <c r="M197" s="30" t="s">
        <v>34</v>
      </c>
      <c r="N197" s="29" t="s">
        <v>34</v>
      </c>
      <c r="U197" s="31"/>
    </row>
    <row r="198" spans="1:21" x14ac:dyDescent="0.35">
      <c r="A198" s="33">
        <v>197</v>
      </c>
      <c r="B198" s="21" t="s">
        <v>12750</v>
      </c>
      <c r="C198" s="29" t="s">
        <v>12751</v>
      </c>
      <c r="D198" s="29" t="s">
        <v>12751</v>
      </c>
      <c r="E198" s="21" t="s">
        <v>12750</v>
      </c>
      <c r="F198" s="16"/>
      <c r="G198" s="7"/>
      <c r="H198" s="7"/>
      <c r="I198" s="7" t="s">
        <v>34</v>
      </c>
      <c r="J198" s="7"/>
      <c r="K198" s="7"/>
      <c r="L198" s="16"/>
      <c r="M198" s="30" t="s">
        <v>34</v>
      </c>
      <c r="N198" s="29" t="s">
        <v>34</v>
      </c>
      <c r="U198" s="31"/>
    </row>
    <row r="199" spans="1:21" ht="26" x14ac:dyDescent="0.35">
      <c r="A199" s="33">
        <v>198</v>
      </c>
      <c r="B199" s="21" t="s">
        <v>12752</v>
      </c>
      <c r="C199" s="29" t="s">
        <v>12753</v>
      </c>
      <c r="D199" s="29" t="s">
        <v>12753</v>
      </c>
      <c r="E199" s="21" t="s">
        <v>12752</v>
      </c>
      <c r="F199" s="16"/>
      <c r="G199" s="7"/>
      <c r="H199" s="7"/>
      <c r="I199" s="7" t="s">
        <v>34</v>
      </c>
      <c r="J199" s="7"/>
      <c r="K199" s="7"/>
      <c r="L199" s="16"/>
      <c r="M199" s="30" t="s">
        <v>34</v>
      </c>
      <c r="N199" s="29" t="s">
        <v>34</v>
      </c>
      <c r="U199" s="31"/>
    </row>
    <row r="200" spans="1:21" x14ac:dyDescent="0.35">
      <c r="A200" s="33">
        <v>199</v>
      </c>
      <c r="B200" s="21" t="s">
        <v>12754</v>
      </c>
      <c r="C200" s="29" t="s">
        <v>12755</v>
      </c>
      <c r="D200" s="29" t="s">
        <v>12755</v>
      </c>
      <c r="E200" s="21" t="s">
        <v>12754</v>
      </c>
      <c r="F200" s="16"/>
      <c r="G200" s="7"/>
      <c r="H200" s="7"/>
      <c r="I200" s="7" t="s">
        <v>34</v>
      </c>
      <c r="J200" s="7"/>
      <c r="K200" s="7"/>
      <c r="L200" s="16"/>
      <c r="M200" s="30" t="s">
        <v>34</v>
      </c>
      <c r="N200" s="29" t="s">
        <v>34</v>
      </c>
      <c r="U200" s="31"/>
    </row>
    <row r="201" spans="1:21" x14ac:dyDescent="0.35">
      <c r="A201" s="33">
        <v>200</v>
      </c>
      <c r="B201" s="9" t="s">
        <v>88</v>
      </c>
      <c r="C201" s="37" t="s">
        <v>12756</v>
      </c>
      <c r="D201" s="37" t="s">
        <v>12756</v>
      </c>
      <c r="E201" s="9" t="s">
        <v>88</v>
      </c>
      <c r="F201" s="15"/>
      <c r="G201" s="10"/>
      <c r="H201" s="10"/>
      <c r="I201" s="7"/>
      <c r="J201" s="10"/>
      <c r="K201" s="10"/>
      <c r="L201" s="15"/>
      <c r="M201" s="32"/>
      <c r="U201" s="31"/>
    </row>
    <row r="202" spans="1:21" x14ac:dyDescent="0.35">
      <c r="A202" s="33">
        <v>201</v>
      </c>
      <c r="B202" s="9" t="s">
        <v>12757</v>
      </c>
      <c r="C202" s="37" t="s">
        <v>12758</v>
      </c>
      <c r="D202" s="37" t="s">
        <v>12758</v>
      </c>
      <c r="E202" s="9" t="s">
        <v>12757</v>
      </c>
      <c r="F202" s="15"/>
      <c r="G202" s="10"/>
      <c r="H202" s="10"/>
      <c r="I202" s="7"/>
      <c r="J202" s="10"/>
      <c r="K202" s="10"/>
      <c r="L202" s="15"/>
      <c r="M202" s="32"/>
      <c r="U202" s="31"/>
    </row>
    <row r="203" spans="1:21" x14ac:dyDescent="0.35">
      <c r="A203" s="33">
        <v>202</v>
      </c>
      <c r="B203" s="18" t="s">
        <v>12759</v>
      </c>
      <c r="C203" s="35" t="s">
        <v>12760</v>
      </c>
      <c r="D203" s="35" t="s">
        <v>12760</v>
      </c>
      <c r="E203" s="18" t="s">
        <v>12759</v>
      </c>
      <c r="F203" s="20"/>
      <c r="G203" s="19"/>
      <c r="H203" s="19"/>
      <c r="I203" s="7"/>
      <c r="J203" s="19"/>
      <c r="K203" s="19"/>
      <c r="L203" s="20"/>
      <c r="M203" s="32"/>
      <c r="U203" s="31"/>
    </row>
    <row r="204" spans="1:21" ht="26" x14ac:dyDescent="0.35">
      <c r="A204" s="33">
        <v>203</v>
      </c>
      <c r="B204" s="21" t="s">
        <v>12761</v>
      </c>
      <c r="C204" s="29" t="s">
        <v>12762</v>
      </c>
      <c r="D204" s="29" t="s">
        <v>12762</v>
      </c>
      <c r="E204" s="21" t="s">
        <v>12761</v>
      </c>
      <c r="F204" s="16"/>
      <c r="G204" s="7"/>
      <c r="H204" s="7"/>
      <c r="I204" s="7" t="s">
        <v>34</v>
      </c>
      <c r="J204" s="7"/>
      <c r="K204" s="7"/>
      <c r="L204" s="16"/>
      <c r="M204" s="30" t="s">
        <v>34</v>
      </c>
      <c r="N204" s="29" t="s">
        <v>34</v>
      </c>
      <c r="U204" s="31"/>
    </row>
    <row r="205" spans="1:21" ht="39" x14ac:dyDescent="0.35">
      <c r="A205" s="33">
        <v>204</v>
      </c>
      <c r="B205" s="21" t="s">
        <v>12763</v>
      </c>
      <c r="C205" s="29" t="s">
        <v>12764</v>
      </c>
      <c r="D205" s="29" t="s">
        <v>12764</v>
      </c>
      <c r="E205" s="21" t="s">
        <v>12763</v>
      </c>
      <c r="F205" s="16"/>
      <c r="G205" s="7"/>
      <c r="H205" s="7"/>
      <c r="I205" s="7" t="s">
        <v>34</v>
      </c>
      <c r="J205" s="7"/>
      <c r="K205" s="7"/>
      <c r="L205" s="16"/>
      <c r="M205" s="30" t="s">
        <v>34</v>
      </c>
      <c r="N205" s="29" t="s">
        <v>34</v>
      </c>
      <c r="U205" s="31"/>
    </row>
    <row r="206" spans="1:21" ht="26" x14ac:dyDescent="0.35">
      <c r="A206" s="33">
        <v>205</v>
      </c>
      <c r="B206" s="21" t="s">
        <v>12765</v>
      </c>
      <c r="C206" s="29" t="s">
        <v>12766</v>
      </c>
      <c r="D206" s="29" t="s">
        <v>12766</v>
      </c>
      <c r="E206" s="21" t="s">
        <v>12765</v>
      </c>
      <c r="F206" s="16"/>
      <c r="G206" s="7"/>
      <c r="H206" s="7"/>
      <c r="I206" s="7" t="s">
        <v>34</v>
      </c>
      <c r="J206" s="7"/>
      <c r="K206" s="7"/>
      <c r="L206" s="16"/>
      <c r="M206" s="30" t="s">
        <v>34</v>
      </c>
      <c r="N206" s="29" t="s">
        <v>34</v>
      </c>
      <c r="U206" s="31"/>
    </row>
    <row r="207" spans="1:21" ht="26" x14ac:dyDescent="0.35">
      <c r="A207" s="33">
        <v>206</v>
      </c>
      <c r="B207" s="18" t="s">
        <v>12767</v>
      </c>
      <c r="C207" s="35" t="s">
        <v>12768</v>
      </c>
      <c r="D207" s="35" t="s">
        <v>12768</v>
      </c>
      <c r="E207" s="18" t="s">
        <v>12767</v>
      </c>
      <c r="F207" s="20"/>
      <c r="G207" s="19"/>
      <c r="H207" s="19"/>
      <c r="I207" s="7"/>
      <c r="J207" s="19"/>
      <c r="K207" s="19"/>
      <c r="L207" s="20"/>
      <c r="M207" s="32"/>
      <c r="U207" s="31"/>
    </row>
    <row r="208" spans="1:21" ht="39" x14ac:dyDescent="0.35">
      <c r="A208" s="33">
        <v>207</v>
      </c>
      <c r="B208" s="21" t="s">
        <v>12769</v>
      </c>
      <c r="C208" s="29" t="s">
        <v>12770</v>
      </c>
      <c r="D208" s="29" t="s">
        <v>12770</v>
      </c>
      <c r="E208" s="21" t="s">
        <v>12769</v>
      </c>
      <c r="F208" s="16"/>
      <c r="G208" s="7"/>
      <c r="H208" s="7"/>
      <c r="I208" s="7" t="s">
        <v>34</v>
      </c>
      <c r="J208" s="7"/>
      <c r="K208" s="7"/>
      <c r="L208" s="16"/>
      <c r="M208" s="30" t="s">
        <v>34</v>
      </c>
      <c r="N208" s="29" t="s">
        <v>34</v>
      </c>
      <c r="U208" s="31"/>
    </row>
    <row r="209" spans="1:21" ht="26" x14ac:dyDescent="0.35">
      <c r="A209" s="33">
        <v>208</v>
      </c>
      <c r="B209" s="21" t="s">
        <v>12771</v>
      </c>
      <c r="C209" s="29" t="s">
        <v>12772</v>
      </c>
      <c r="D209" s="29" t="s">
        <v>12772</v>
      </c>
      <c r="E209" s="21" t="s">
        <v>12771</v>
      </c>
      <c r="F209" s="16"/>
      <c r="G209" s="7"/>
      <c r="H209" s="7"/>
      <c r="I209" s="7" t="s">
        <v>34</v>
      </c>
      <c r="J209" s="7"/>
      <c r="K209" s="7"/>
      <c r="L209" s="16"/>
      <c r="M209" s="30" t="s">
        <v>34</v>
      </c>
      <c r="N209" s="29" t="s">
        <v>34</v>
      </c>
      <c r="U209" s="31"/>
    </row>
    <row r="210" spans="1:21" x14ac:dyDescent="0.35">
      <c r="A210" s="33">
        <v>209</v>
      </c>
      <c r="B210" s="9" t="s">
        <v>12773</v>
      </c>
      <c r="C210" s="37" t="s">
        <v>12774</v>
      </c>
      <c r="D210" s="37" t="s">
        <v>12774</v>
      </c>
      <c r="E210" s="9" t="s">
        <v>12773</v>
      </c>
      <c r="F210" s="15"/>
      <c r="G210" s="10"/>
      <c r="H210" s="10"/>
      <c r="I210" s="7"/>
      <c r="J210" s="10"/>
      <c r="K210" s="10"/>
      <c r="L210" s="15"/>
      <c r="M210" s="32"/>
      <c r="U210" s="31"/>
    </row>
    <row r="211" spans="1:21" x14ac:dyDescent="0.35">
      <c r="A211" s="33">
        <v>210</v>
      </c>
      <c r="B211" s="9" t="s">
        <v>12775</v>
      </c>
      <c r="C211" s="37" t="s">
        <v>12776</v>
      </c>
      <c r="D211" s="37" t="s">
        <v>12776</v>
      </c>
      <c r="E211" s="9" t="s">
        <v>12775</v>
      </c>
      <c r="F211" s="15"/>
      <c r="G211" s="10"/>
      <c r="H211" s="10"/>
      <c r="I211" s="7"/>
      <c r="J211" s="10"/>
      <c r="K211" s="10"/>
      <c r="L211" s="15"/>
      <c r="M211" s="32"/>
      <c r="U211" s="31"/>
    </row>
    <row r="212" spans="1:21" x14ac:dyDescent="0.35">
      <c r="A212" s="33">
        <v>211</v>
      </c>
      <c r="B212" s="18" t="s">
        <v>12777</v>
      </c>
      <c r="C212" s="35" t="s">
        <v>12778</v>
      </c>
      <c r="D212" s="35" t="s">
        <v>12778</v>
      </c>
      <c r="E212" s="18" t="s">
        <v>12777</v>
      </c>
      <c r="F212" s="20"/>
      <c r="G212" s="19"/>
      <c r="H212" s="19"/>
      <c r="I212" s="7"/>
      <c r="J212" s="19"/>
      <c r="K212" s="19"/>
      <c r="L212" s="20"/>
      <c r="M212" s="32"/>
      <c r="U212" s="31"/>
    </row>
    <row r="213" spans="1:21" x14ac:dyDescent="0.35">
      <c r="A213" s="33">
        <v>212</v>
      </c>
      <c r="B213" s="21" t="s">
        <v>12779</v>
      </c>
      <c r="C213" s="29" t="s">
        <v>12780</v>
      </c>
      <c r="D213" s="29" t="s">
        <v>12780</v>
      </c>
      <c r="E213" s="21" t="s">
        <v>12779</v>
      </c>
      <c r="F213" s="16"/>
      <c r="G213" s="7"/>
      <c r="H213" s="7"/>
      <c r="I213" s="7" t="s">
        <v>34</v>
      </c>
      <c r="J213" s="7"/>
      <c r="K213" s="7"/>
      <c r="L213" s="16" t="s">
        <v>34</v>
      </c>
      <c r="M213" s="30" t="s">
        <v>34</v>
      </c>
      <c r="U213" s="31"/>
    </row>
    <row r="214" spans="1:21" ht="26" x14ac:dyDescent="0.35">
      <c r="A214" s="33">
        <v>213</v>
      </c>
      <c r="B214" s="21" t="s">
        <v>12781</v>
      </c>
      <c r="C214" s="29" t="s">
        <v>12782</v>
      </c>
      <c r="D214" s="29" t="s">
        <v>12782</v>
      </c>
      <c r="E214" s="21" t="s">
        <v>12781</v>
      </c>
      <c r="F214" s="16"/>
      <c r="G214" s="7"/>
      <c r="H214" s="7"/>
      <c r="I214" s="7" t="s">
        <v>34</v>
      </c>
      <c r="J214" s="7"/>
      <c r="K214" s="7"/>
      <c r="L214" s="16"/>
      <c r="M214" s="30" t="s">
        <v>34</v>
      </c>
      <c r="U214" s="31"/>
    </row>
    <row r="215" spans="1:21" ht="26" x14ac:dyDescent="0.35">
      <c r="A215" s="33">
        <v>214</v>
      </c>
      <c r="B215" s="21" t="s">
        <v>12783</v>
      </c>
      <c r="C215" s="29" t="s">
        <v>12784</v>
      </c>
      <c r="D215" s="29" t="s">
        <v>12784</v>
      </c>
      <c r="E215" s="21" t="s">
        <v>12783</v>
      </c>
      <c r="F215" s="16"/>
      <c r="G215" s="7"/>
      <c r="H215" s="7"/>
      <c r="I215" s="7" t="s">
        <v>34</v>
      </c>
      <c r="J215" s="7"/>
      <c r="K215" s="7"/>
      <c r="L215" s="16"/>
      <c r="M215" s="30" t="s">
        <v>34</v>
      </c>
      <c r="U215" s="31"/>
    </row>
    <row r="216" spans="1:21" x14ac:dyDescent="0.35">
      <c r="A216" s="33">
        <v>215</v>
      </c>
      <c r="B216" s="18" t="s">
        <v>12785</v>
      </c>
      <c r="C216" s="35" t="s">
        <v>12786</v>
      </c>
      <c r="D216" s="35" t="s">
        <v>12786</v>
      </c>
      <c r="E216" s="18" t="s">
        <v>12785</v>
      </c>
      <c r="F216" s="20"/>
      <c r="G216" s="19"/>
      <c r="H216" s="19"/>
      <c r="I216" s="7"/>
      <c r="J216" s="19"/>
      <c r="K216" s="19"/>
      <c r="L216" s="20"/>
      <c r="M216" s="32"/>
      <c r="U216" s="31"/>
    </row>
    <row r="217" spans="1:21" ht="26" x14ac:dyDescent="0.35">
      <c r="A217" s="33">
        <v>216</v>
      </c>
      <c r="B217" s="21" t="s">
        <v>12787</v>
      </c>
      <c r="C217" s="29" t="s">
        <v>12788</v>
      </c>
      <c r="D217" s="29" t="s">
        <v>12788</v>
      </c>
      <c r="E217" s="21" t="s">
        <v>12787</v>
      </c>
      <c r="F217" s="16"/>
      <c r="G217" s="7"/>
      <c r="H217" s="7"/>
      <c r="I217" s="7" t="s">
        <v>34</v>
      </c>
      <c r="J217" s="7"/>
      <c r="K217" s="7"/>
      <c r="L217" s="16"/>
      <c r="M217" s="30" t="s">
        <v>34</v>
      </c>
      <c r="U217" s="31"/>
    </row>
    <row r="218" spans="1:21" ht="26" x14ac:dyDescent="0.35">
      <c r="A218" s="33">
        <v>217</v>
      </c>
      <c r="B218" s="18" t="s">
        <v>12789</v>
      </c>
      <c r="C218" s="35" t="s">
        <v>12790</v>
      </c>
      <c r="D218" s="35" t="s">
        <v>12790</v>
      </c>
      <c r="E218" s="18" t="s">
        <v>12789</v>
      </c>
      <c r="F218" s="20"/>
      <c r="G218" s="19"/>
      <c r="H218" s="19"/>
      <c r="I218" s="7"/>
      <c r="J218" s="19"/>
      <c r="K218" s="19"/>
      <c r="L218" s="20"/>
      <c r="M218" s="32"/>
      <c r="U218" s="31"/>
    </row>
    <row r="219" spans="1:21" ht="39" x14ac:dyDescent="0.35">
      <c r="A219" s="33">
        <v>218</v>
      </c>
      <c r="B219" s="21" t="s">
        <v>12791</v>
      </c>
      <c r="C219" s="29" t="s">
        <v>12792</v>
      </c>
      <c r="D219" s="29" t="s">
        <v>12792</v>
      </c>
      <c r="E219" s="21" t="s">
        <v>12791</v>
      </c>
      <c r="F219" s="16"/>
      <c r="G219" s="7"/>
      <c r="H219" s="7"/>
      <c r="I219" s="7" t="s">
        <v>34</v>
      </c>
      <c r="J219" s="7"/>
      <c r="K219" s="7"/>
      <c r="L219" s="16"/>
      <c r="M219" s="30" t="s">
        <v>34</v>
      </c>
      <c r="U219" s="31"/>
    </row>
    <row r="220" spans="1:21" ht="52" x14ac:dyDescent="0.35">
      <c r="A220" s="33">
        <v>219</v>
      </c>
      <c r="B220" s="21" t="s">
        <v>12793</v>
      </c>
      <c r="C220" s="29" t="s">
        <v>12794</v>
      </c>
      <c r="D220" s="29" t="s">
        <v>12794</v>
      </c>
      <c r="E220" s="21" t="s">
        <v>12793</v>
      </c>
      <c r="F220" s="16"/>
      <c r="G220" s="7"/>
      <c r="H220" s="7"/>
      <c r="I220" s="7" t="s">
        <v>34</v>
      </c>
      <c r="J220" s="7"/>
      <c r="K220" s="7"/>
      <c r="L220" s="16"/>
      <c r="M220" s="30" t="s">
        <v>34</v>
      </c>
      <c r="U220" s="31"/>
    </row>
    <row r="221" spans="1:21" ht="78" x14ac:dyDescent="0.35">
      <c r="A221" s="33">
        <v>220</v>
      </c>
      <c r="B221" s="21" t="s">
        <v>12795</v>
      </c>
      <c r="C221" s="29" t="s">
        <v>12796</v>
      </c>
      <c r="D221" s="29" t="s">
        <v>12796</v>
      </c>
      <c r="E221" s="21" t="s">
        <v>12795</v>
      </c>
      <c r="F221" s="16"/>
      <c r="G221" s="7"/>
      <c r="H221" s="7"/>
      <c r="I221" s="7" t="s">
        <v>34</v>
      </c>
      <c r="J221" s="7"/>
      <c r="K221" s="7"/>
      <c r="L221" s="16"/>
      <c r="M221" s="30" t="s">
        <v>34</v>
      </c>
      <c r="U221" s="31"/>
    </row>
    <row r="222" spans="1:21" x14ac:dyDescent="0.35">
      <c r="A222" s="33">
        <v>221</v>
      </c>
      <c r="B222" s="18" t="s">
        <v>12797</v>
      </c>
      <c r="C222" s="35" t="s">
        <v>12798</v>
      </c>
      <c r="D222" s="35" t="s">
        <v>12798</v>
      </c>
      <c r="E222" s="18" t="s">
        <v>12797</v>
      </c>
      <c r="F222" s="20"/>
      <c r="G222" s="19"/>
      <c r="H222" s="19"/>
      <c r="I222" s="7"/>
      <c r="J222" s="19"/>
      <c r="K222" s="19"/>
      <c r="L222" s="20"/>
      <c r="M222" s="32"/>
      <c r="U222" s="31"/>
    </row>
    <row r="223" spans="1:21" ht="52" x14ac:dyDescent="0.35">
      <c r="A223" s="33">
        <v>222</v>
      </c>
      <c r="B223" s="21" t="s">
        <v>12799</v>
      </c>
      <c r="C223" s="29" t="s">
        <v>12800</v>
      </c>
      <c r="D223" s="29" t="s">
        <v>12800</v>
      </c>
      <c r="E223" s="21" t="s">
        <v>12799</v>
      </c>
      <c r="F223" s="16"/>
      <c r="G223" s="7"/>
      <c r="H223" s="7"/>
      <c r="I223" s="7" t="s">
        <v>34</v>
      </c>
      <c r="J223" s="7"/>
      <c r="K223" s="7"/>
      <c r="L223" s="16"/>
      <c r="M223" s="30" t="s">
        <v>34</v>
      </c>
      <c r="U223" s="31"/>
    </row>
    <row r="224" spans="1:21" ht="39" x14ac:dyDescent="0.35">
      <c r="A224" s="33">
        <v>223</v>
      </c>
      <c r="B224" s="21" t="s">
        <v>12801</v>
      </c>
      <c r="C224" s="29" t="s">
        <v>12802</v>
      </c>
      <c r="D224" s="29" t="s">
        <v>12802</v>
      </c>
      <c r="E224" s="21" t="s">
        <v>12801</v>
      </c>
      <c r="F224" s="16"/>
      <c r="G224" s="7"/>
      <c r="H224" s="7"/>
      <c r="I224" s="7" t="s">
        <v>34</v>
      </c>
      <c r="J224" s="7"/>
      <c r="K224" s="7"/>
      <c r="L224" s="16" t="s">
        <v>34</v>
      </c>
      <c r="M224" s="30" t="s">
        <v>34</v>
      </c>
      <c r="U224" s="31"/>
    </row>
    <row r="225" spans="1:21" ht="26" x14ac:dyDescent="0.35">
      <c r="A225" s="33">
        <v>224</v>
      </c>
      <c r="B225" s="21" t="s">
        <v>12803</v>
      </c>
      <c r="C225" s="29" t="s">
        <v>12804</v>
      </c>
      <c r="D225" s="29" t="s">
        <v>12804</v>
      </c>
      <c r="E225" s="21" t="s">
        <v>12803</v>
      </c>
      <c r="F225" s="16"/>
      <c r="G225" s="7"/>
      <c r="H225" s="7"/>
      <c r="I225" s="7" t="s">
        <v>34</v>
      </c>
      <c r="J225" s="7"/>
      <c r="K225" s="7"/>
      <c r="L225" s="16" t="s">
        <v>34</v>
      </c>
      <c r="M225" s="30" t="s">
        <v>34</v>
      </c>
      <c r="U225" s="31"/>
    </row>
    <row r="226" spans="1:21" ht="26" x14ac:dyDescent="0.35">
      <c r="A226" s="33">
        <v>225</v>
      </c>
      <c r="B226" s="21" t="s">
        <v>12805</v>
      </c>
      <c r="C226" s="29" t="s">
        <v>12806</v>
      </c>
      <c r="D226" s="29" t="s">
        <v>12806</v>
      </c>
      <c r="E226" s="21" t="s">
        <v>12805</v>
      </c>
      <c r="F226" s="16"/>
      <c r="G226" s="7"/>
      <c r="H226" s="7"/>
      <c r="I226" s="7" t="s">
        <v>34</v>
      </c>
      <c r="J226" s="7"/>
      <c r="K226" s="7"/>
      <c r="L226" s="16"/>
      <c r="M226" s="30" t="s">
        <v>34</v>
      </c>
      <c r="U226" s="31"/>
    </row>
    <row r="227" spans="1:21" x14ac:dyDescent="0.35">
      <c r="A227" s="33">
        <v>226</v>
      </c>
      <c r="B227" s="18" t="s">
        <v>12807</v>
      </c>
      <c r="C227" s="35" t="s">
        <v>12808</v>
      </c>
      <c r="D227" s="35" t="s">
        <v>12808</v>
      </c>
      <c r="E227" s="18" t="s">
        <v>12807</v>
      </c>
      <c r="F227" s="20"/>
      <c r="G227" s="19"/>
      <c r="H227" s="19"/>
      <c r="I227" s="7"/>
      <c r="J227" s="19"/>
      <c r="K227" s="19"/>
      <c r="L227" s="20"/>
      <c r="M227" s="32"/>
      <c r="U227" s="31"/>
    </row>
    <row r="228" spans="1:21" ht="39" x14ac:dyDescent="0.35">
      <c r="A228" s="33">
        <v>227</v>
      </c>
      <c r="B228" s="21" t="s">
        <v>12809</v>
      </c>
      <c r="C228" s="29" t="s">
        <v>12810</v>
      </c>
      <c r="D228" s="29" t="s">
        <v>12810</v>
      </c>
      <c r="E228" s="21" t="s">
        <v>12809</v>
      </c>
      <c r="F228" s="16"/>
      <c r="G228" s="7"/>
      <c r="H228" s="7"/>
      <c r="I228" s="7" t="s">
        <v>34</v>
      </c>
      <c r="J228" s="7"/>
      <c r="K228" s="7"/>
      <c r="L228" s="16" t="s">
        <v>34</v>
      </c>
      <c r="M228" s="30" t="s">
        <v>34</v>
      </c>
      <c r="U228" s="31"/>
    </row>
    <row r="229" spans="1:21" ht="26" x14ac:dyDescent="0.35">
      <c r="A229" s="33">
        <v>228</v>
      </c>
      <c r="B229" s="21" t="s">
        <v>12811</v>
      </c>
      <c r="C229" s="29" t="s">
        <v>12812</v>
      </c>
      <c r="D229" s="29" t="s">
        <v>12812</v>
      </c>
      <c r="E229" s="21" t="s">
        <v>12811</v>
      </c>
      <c r="F229" s="16"/>
      <c r="G229" s="7"/>
      <c r="H229" s="7"/>
      <c r="I229" s="7" t="s">
        <v>34</v>
      </c>
      <c r="J229" s="7"/>
      <c r="K229" s="7"/>
      <c r="L229" s="16"/>
      <c r="M229" s="30" t="s">
        <v>34</v>
      </c>
      <c r="U229" s="31"/>
    </row>
    <row r="230" spans="1:21" ht="39" x14ac:dyDescent="0.35">
      <c r="A230" s="33">
        <v>229</v>
      </c>
      <c r="B230" s="21" t="s">
        <v>12813</v>
      </c>
      <c r="C230" s="29" t="s">
        <v>12814</v>
      </c>
      <c r="D230" s="29" t="s">
        <v>12814</v>
      </c>
      <c r="E230" s="21" t="s">
        <v>12813</v>
      </c>
      <c r="F230" s="16"/>
      <c r="G230" s="7"/>
      <c r="H230" s="7"/>
      <c r="I230" s="7" t="s">
        <v>34</v>
      </c>
      <c r="J230" s="7"/>
      <c r="K230" s="7"/>
      <c r="L230" s="16"/>
      <c r="M230" s="30" t="s">
        <v>34</v>
      </c>
      <c r="U230" s="31"/>
    </row>
    <row r="231" spans="1:21" x14ac:dyDescent="0.35">
      <c r="A231" s="33">
        <v>230</v>
      </c>
      <c r="B231" s="9" t="s">
        <v>11794</v>
      </c>
      <c r="C231" s="37" t="s">
        <v>12815</v>
      </c>
      <c r="D231" s="37" t="s">
        <v>12815</v>
      </c>
      <c r="E231" s="9" t="s">
        <v>11794</v>
      </c>
      <c r="F231" s="15"/>
      <c r="G231" s="10"/>
      <c r="H231" s="10"/>
      <c r="I231" s="7"/>
      <c r="J231" s="10"/>
      <c r="K231" s="10"/>
      <c r="L231" s="15"/>
      <c r="M231" s="32"/>
      <c r="U231" s="31"/>
    </row>
    <row r="232" spans="1:21" x14ac:dyDescent="0.35">
      <c r="A232" s="33">
        <v>231</v>
      </c>
      <c r="B232" s="18" t="s">
        <v>12816</v>
      </c>
      <c r="C232" s="35" t="s">
        <v>12817</v>
      </c>
      <c r="D232" s="35" t="s">
        <v>12817</v>
      </c>
      <c r="E232" s="18" t="s">
        <v>12816</v>
      </c>
      <c r="F232" s="20"/>
      <c r="G232" s="19"/>
      <c r="H232" s="19"/>
      <c r="I232" s="7"/>
      <c r="J232" s="19"/>
      <c r="K232" s="19"/>
      <c r="L232" s="20"/>
      <c r="M232" s="32"/>
      <c r="U232" s="31"/>
    </row>
    <row r="233" spans="1:21" x14ac:dyDescent="0.35">
      <c r="A233" s="33">
        <v>232</v>
      </c>
      <c r="B233" s="21" t="s">
        <v>12818</v>
      </c>
      <c r="C233" s="29" t="s">
        <v>12819</v>
      </c>
      <c r="D233" s="29" t="s">
        <v>12819</v>
      </c>
      <c r="E233" s="21" t="s">
        <v>12818</v>
      </c>
      <c r="F233" s="16"/>
      <c r="G233" s="7"/>
      <c r="H233" s="7"/>
      <c r="I233" s="7" t="s">
        <v>34</v>
      </c>
      <c r="J233" s="7"/>
      <c r="K233" s="7"/>
      <c r="L233" s="16" t="s">
        <v>34</v>
      </c>
      <c r="M233" s="30" t="s">
        <v>34</v>
      </c>
      <c r="U233" s="31"/>
    </row>
    <row r="234" spans="1:21" x14ac:dyDescent="0.35">
      <c r="A234" s="33">
        <v>233</v>
      </c>
      <c r="B234" s="18" t="s">
        <v>12820</v>
      </c>
      <c r="C234" s="35" t="s">
        <v>12821</v>
      </c>
      <c r="D234" s="35" t="s">
        <v>12821</v>
      </c>
      <c r="E234" s="18" t="s">
        <v>12820</v>
      </c>
      <c r="F234" s="20"/>
      <c r="G234" s="19"/>
      <c r="H234" s="19"/>
      <c r="I234" s="7"/>
      <c r="J234" s="19"/>
      <c r="K234" s="19"/>
      <c r="L234" s="20"/>
      <c r="M234" s="32"/>
      <c r="U234" s="31"/>
    </row>
    <row r="235" spans="1:21" ht="52" x14ac:dyDescent="0.35">
      <c r="A235" s="33">
        <v>234</v>
      </c>
      <c r="B235" s="21" t="s">
        <v>12822</v>
      </c>
      <c r="C235" s="29" t="s">
        <v>12823</v>
      </c>
      <c r="D235" s="29" t="s">
        <v>12823</v>
      </c>
      <c r="E235" s="21" t="s">
        <v>12822</v>
      </c>
      <c r="F235" s="16"/>
      <c r="G235" s="7"/>
      <c r="H235" s="7"/>
      <c r="I235" s="7" t="s">
        <v>34</v>
      </c>
      <c r="J235" s="7"/>
      <c r="K235" s="7"/>
      <c r="L235" s="16"/>
      <c r="M235" s="30" t="s">
        <v>34</v>
      </c>
      <c r="U235" s="31"/>
    </row>
    <row r="236" spans="1:21" ht="26" x14ac:dyDescent="0.35">
      <c r="A236" s="33">
        <v>235</v>
      </c>
      <c r="B236" s="21" t="s">
        <v>12824</v>
      </c>
      <c r="C236" s="29" t="s">
        <v>12825</v>
      </c>
      <c r="D236" s="29" t="s">
        <v>12825</v>
      </c>
      <c r="E236" s="21" t="s">
        <v>12824</v>
      </c>
      <c r="F236" s="16"/>
      <c r="G236" s="7"/>
      <c r="H236" s="7"/>
      <c r="I236" s="7" t="s">
        <v>34</v>
      </c>
      <c r="J236" s="7"/>
      <c r="K236" s="7"/>
      <c r="L236" s="16"/>
      <c r="M236" s="30" t="s">
        <v>34</v>
      </c>
      <c r="U236" s="31"/>
    </row>
    <row r="237" spans="1:21" ht="52" x14ac:dyDescent="0.35">
      <c r="A237" s="33">
        <v>236</v>
      </c>
      <c r="B237" s="21" t="s">
        <v>12826</v>
      </c>
      <c r="C237" s="29" t="s">
        <v>12827</v>
      </c>
      <c r="D237" s="29" t="s">
        <v>12827</v>
      </c>
      <c r="E237" s="21" t="s">
        <v>12826</v>
      </c>
      <c r="F237" s="16"/>
      <c r="G237" s="7"/>
      <c r="H237" s="7"/>
      <c r="I237" s="7" t="s">
        <v>34</v>
      </c>
      <c r="J237" s="7"/>
      <c r="K237" s="7"/>
      <c r="L237" s="16"/>
      <c r="M237" s="30" t="s">
        <v>34</v>
      </c>
      <c r="U237" s="31"/>
    </row>
    <row r="238" spans="1:21" ht="39" x14ac:dyDescent="0.35">
      <c r="A238" s="33">
        <v>237</v>
      </c>
      <c r="B238" s="21" t="s">
        <v>12828</v>
      </c>
      <c r="C238" s="29" t="s">
        <v>12829</v>
      </c>
      <c r="D238" s="29" t="s">
        <v>12829</v>
      </c>
      <c r="E238" s="21" t="s">
        <v>12828</v>
      </c>
      <c r="F238" s="16"/>
      <c r="G238" s="7"/>
      <c r="H238" s="7"/>
      <c r="I238" s="7" t="s">
        <v>34</v>
      </c>
      <c r="J238" s="7"/>
      <c r="K238" s="7"/>
      <c r="L238" s="16"/>
      <c r="M238" s="30" t="s">
        <v>34</v>
      </c>
      <c r="U238" s="31"/>
    </row>
    <row r="239" spans="1:21" ht="26" x14ac:dyDescent="0.35">
      <c r="A239" s="33">
        <v>238</v>
      </c>
      <c r="B239" s="9" t="s">
        <v>12830</v>
      </c>
      <c r="C239" s="37" t="s">
        <v>12831</v>
      </c>
      <c r="D239" s="37" t="s">
        <v>12831</v>
      </c>
      <c r="E239" s="9" t="s">
        <v>12830</v>
      </c>
      <c r="F239" s="15"/>
      <c r="G239" s="10"/>
      <c r="H239" s="10"/>
      <c r="I239" s="7"/>
      <c r="J239" s="10"/>
      <c r="K239" s="10"/>
      <c r="L239" s="15"/>
      <c r="M239" s="32"/>
      <c r="U239" s="31"/>
    </row>
    <row r="240" spans="1:21" x14ac:dyDescent="0.35">
      <c r="A240" s="33">
        <v>239</v>
      </c>
      <c r="B240" s="18" t="s">
        <v>12832</v>
      </c>
      <c r="C240" s="35" t="s">
        <v>12833</v>
      </c>
      <c r="D240" s="35" t="s">
        <v>12833</v>
      </c>
      <c r="E240" s="18" t="s">
        <v>12832</v>
      </c>
      <c r="F240" s="20"/>
      <c r="G240" s="19"/>
      <c r="H240" s="19"/>
      <c r="I240" s="7"/>
      <c r="J240" s="19"/>
      <c r="K240" s="19"/>
      <c r="L240" s="20"/>
      <c r="M240" s="32"/>
      <c r="U240" s="31"/>
    </row>
    <row r="241" spans="1:21" x14ac:dyDescent="0.35">
      <c r="A241" s="33">
        <v>240</v>
      </c>
      <c r="B241" s="21" t="s">
        <v>12834</v>
      </c>
      <c r="C241" s="29" t="s">
        <v>12835</v>
      </c>
      <c r="D241" s="29" t="s">
        <v>12835</v>
      </c>
      <c r="E241" s="21" t="s">
        <v>12834</v>
      </c>
      <c r="F241" s="16"/>
      <c r="G241" s="7"/>
      <c r="H241" s="7"/>
      <c r="I241" s="7" t="s">
        <v>34</v>
      </c>
      <c r="J241" s="7"/>
      <c r="K241" s="7"/>
      <c r="L241" s="16"/>
      <c r="M241" s="30" t="s">
        <v>34</v>
      </c>
      <c r="U241" s="31"/>
    </row>
    <row r="242" spans="1:21" ht="39" x14ac:dyDescent="0.35">
      <c r="A242" s="33">
        <v>241</v>
      </c>
      <c r="B242" s="21" t="s">
        <v>12836</v>
      </c>
      <c r="C242" s="29" t="s">
        <v>12837</v>
      </c>
      <c r="D242" s="29" t="s">
        <v>12837</v>
      </c>
      <c r="E242" s="21" t="s">
        <v>12836</v>
      </c>
      <c r="F242" s="16"/>
      <c r="G242" s="7"/>
      <c r="H242" s="7"/>
      <c r="I242" s="7" t="s">
        <v>34</v>
      </c>
      <c r="J242" s="7"/>
      <c r="K242" s="7"/>
      <c r="L242" s="16"/>
      <c r="M242" s="30" t="s">
        <v>34</v>
      </c>
      <c r="U242" s="31"/>
    </row>
    <row r="243" spans="1:21" x14ac:dyDescent="0.35">
      <c r="A243" s="33">
        <v>242</v>
      </c>
      <c r="B243" s="18" t="s">
        <v>12838</v>
      </c>
      <c r="C243" s="35" t="s">
        <v>12839</v>
      </c>
      <c r="D243" s="35" t="s">
        <v>12839</v>
      </c>
      <c r="E243" s="18" t="s">
        <v>12838</v>
      </c>
      <c r="F243" s="20"/>
      <c r="G243" s="19"/>
      <c r="H243" s="19"/>
      <c r="I243" s="7"/>
      <c r="J243" s="19"/>
      <c r="K243" s="19"/>
      <c r="L243" s="20"/>
      <c r="M243" s="32"/>
      <c r="U243" s="31"/>
    </row>
    <row r="244" spans="1:21" ht="26" x14ac:dyDescent="0.35">
      <c r="A244" s="33">
        <v>243</v>
      </c>
      <c r="B244" s="21" t="s">
        <v>12840</v>
      </c>
      <c r="C244" s="29" t="s">
        <v>12841</v>
      </c>
      <c r="D244" s="29" t="s">
        <v>12841</v>
      </c>
      <c r="E244" s="21" t="s">
        <v>12840</v>
      </c>
      <c r="F244" s="16"/>
      <c r="G244" s="7"/>
      <c r="H244" s="7"/>
      <c r="I244" s="7" t="s">
        <v>34</v>
      </c>
      <c r="J244" s="7"/>
      <c r="K244" s="7"/>
      <c r="L244" s="16"/>
      <c r="M244" s="30" t="s">
        <v>34</v>
      </c>
      <c r="U244" s="31"/>
    </row>
    <row r="245" spans="1:21" ht="26" x14ac:dyDescent="0.35">
      <c r="A245" s="33">
        <v>244</v>
      </c>
      <c r="B245" s="21" t="s">
        <v>12842</v>
      </c>
      <c r="C245" s="29" t="s">
        <v>12843</v>
      </c>
      <c r="D245" s="29" t="s">
        <v>12843</v>
      </c>
      <c r="E245" s="21" t="s">
        <v>12842</v>
      </c>
      <c r="F245" s="16"/>
      <c r="G245" s="7"/>
      <c r="H245" s="7"/>
      <c r="I245" s="7" t="s">
        <v>34</v>
      </c>
      <c r="J245" s="7"/>
      <c r="K245" s="7"/>
      <c r="L245" s="16"/>
      <c r="M245" s="30" t="s">
        <v>34</v>
      </c>
      <c r="U245" s="31"/>
    </row>
    <row r="246" spans="1:21" ht="26" x14ac:dyDescent="0.35">
      <c r="A246" s="33">
        <v>245</v>
      </c>
      <c r="B246" s="21" t="s">
        <v>12844</v>
      </c>
      <c r="C246" s="29" t="s">
        <v>12845</v>
      </c>
      <c r="D246" s="29" t="s">
        <v>12845</v>
      </c>
      <c r="E246" s="21" t="s">
        <v>12844</v>
      </c>
      <c r="F246" s="16"/>
      <c r="G246" s="7"/>
      <c r="H246" s="7"/>
      <c r="I246" s="7" t="s">
        <v>34</v>
      </c>
      <c r="J246" s="7"/>
      <c r="K246" s="7"/>
      <c r="L246" s="16"/>
      <c r="M246" s="30" t="s">
        <v>34</v>
      </c>
      <c r="U246" s="31"/>
    </row>
    <row r="247" spans="1:21" x14ac:dyDescent="0.35">
      <c r="A247" s="33">
        <v>246</v>
      </c>
      <c r="B247" s="21" t="s">
        <v>12846</v>
      </c>
      <c r="C247" s="29" t="s">
        <v>12847</v>
      </c>
      <c r="D247" s="29" t="s">
        <v>12847</v>
      </c>
      <c r="E247" s="21" t="s">
        <v>12846</v>
      </c>
      <c r="F247" s="16"/>
      <c r="G247" s="7"/>
      <c r="H247" s="7"/>
      <c r="I247" s="7" t="s">
        <v>34</v>
      </c>
      <c r="J247" s="7"/>
      <c r="K247" s="7"/>
      <c r="L247" s="16"/>
      <c r="M247" s="30" t="s">
        <v>34</v>
      </c>
      <c r="U247" s="31"/>
    </row>
    <row r="248" spans="1:21" ht="52" x14ac:dyDescent="0.35">
      <c r="A248" s="33">
        <v>247</v>
      </c>
      <c r="B248" s="21" t="s">
        <v>12848</v>
      </c>
      <c r="C248" s="29" t="s">
        <v>12849</v>
      </c>
      <c r="D248" s="29" t="s">
        <v>12849</v>
      </c>
      <c r="E248" s="21" t="s">
        <v>12848</v>
      </c>
      <c r="F248" s="16"/>
      <c r="G248" s="7"/>
      <c r="H248" s="7"/>
      <c r="I248" s="7" t="s">
        <v>34</v>
      </c>
      <c r="J248" s="7"/>
      <c r="K248" s="7"/>
      <c r="L248" s="16"/>
      <c r="M248" s="30" t="s">
        <v>34</v>
      </c>
      <c r="U248" s="31"/>
    </row>
    <row r="249" spans="1:21" x14ac:dyDescent="0.35">
      <c r="A249" s="33">
        <v>248</v>
      </c>
      <c r="B249" s="18" t="s">
        <v>12850</v>
      </c>
      <c r="C249" s="35" t="s">
        <v>12851</v>
      </c>
      <c r="D249" s="35" t="s">
        <v>12851</v>
      </c>
      <c r="E249" s="18" t="s">
        <v>12850</v>
      </c>
      <c r="F249" s="20"/>
      <c r="G249" s="19"/>
      <c r="H249" s="19"/>
      <c r="I249" s="7"/>
      <c r="J249" s="19"/>
      <c r="K249" s="19"/>
      <c r="L249" s="20"/>
      <c r="M249" s="32"/>
      <c r="U249" s="31"/>
    </row>
    <row r="250" spans="1:21" x14ac:dyDescent="0.35">
      <c r="A250" s="33">
        <v>249</v>
      </c>
      <c r="B250" s="21" t="s">
        <v>12852</v>
      </c>
      <c r="C250" s="29" t="s">
        <v>12853</v>
      </c>
      <c r="D250" s="29" t="s">
        <v>12853</v>
      </c>
      <c r="E250" s="21" t="s">
        <v>12852</v>
      </c>
      <c r="F250" s="16"/>
      <c r="G250" s="7"/>
      <c r="H250" s="7"/>
      <c r="I250" s="7" t="s">
        <v>34</v>
      </c>
      <c r="J250" s="7"/>
      <c r="K250" s="7"/>
      <c r="L250" s="16"/>
      <c r="M250" s="30" t="s">
        <v>34</v>
      </c>
      <c r="U250" s="31"/>
    </row>
    <row r="251" spans="1:21" ht="26" x14ac:dyDescent="0.35">
      <c r="A251" s="33">
        <v>250</v>
      </c>
      <c r="B251" s="21" t="s">
        <v>12854</v>
      </c>
      <c r="C251" s="29" t="s">
        <v>12855</v>
      </c>
      <c r="D251" s="29" t="s">
        <v>12855</v>
      </c>
      <c r="E251" s="21" t="s">
        <v>12854</v>
      </c>
      <c r="F251" s="16"/>
      <c r="G251" s="7"/>
      <c r="H251" s="7"/>
      <c r="I251" s="7" t="s">
        <v>34</v>
      </c>
      <c r="J251" s="7"/>
      <c r="K251" s="7"/>
      <c r="L251" s="16"/>
      <c r="M251" s="30" t="s">
        <v>34</v>
      </c>
      <c r="U251" s="31"/>
    </row>
    <row r="252" spans="1:21" ht="26" x14ac:dyDescent="0.35">
      <c r="A252" s="33">
        <v>251</v>
      </c>
      <c r="B252" s="21" t="s">
        <v>12856</v>
      </c>
      <c r="C252" s="29" t="s">
        <v>12857</v>
      </c>
      <c r="D252" s="29" t="s">
        <v>12857</v>
      </c>
      <c r="E252" s="21" t="s">
        <v>12856</v>
      </c>
      <c r="F252" s="16"/>
      <c r="G252" s="7"/>
      <c r="H252" s="7"/>
      <c r="I252" s="7" t="s">
        <v>34</v>
      </c>
      <c r="J252" s="7"/>
      <c r="K252" s="7"/>
      <c r="L252" s="16"/>
      <c r="M252" s="30" t="s">
        <v>34</v>
      </c>
      <c r="U252" s="31"/>
    </row>
    <row r="253" spans="1:21" ht="39" x14ac:dyDescent="0.35">
      <c r="A253" s="33">
        <v>252</v>
      </c>
      <c r="B253" s="21" t="s">
        <v>12858</v>
      </c>
      <c r="C253" s="29" t="s">
        <v>12859</v>
      </c>
      <c r="D253" s="29" t="s">
        <v>12859</v>
      </c>
      <c r="E253" s="21" t="s">
        <v>12860</v>
      </c>
      <c r="F253" s="16"/>
      <c r="G253" s="7"/>
      <c r="H253" s="7"/>
      <c r="I253" s="7"/>
      <c r="J253" s="7" t="s">
        <v>34</v>
      </c>
      <c r="K253" s="7"/>
      <c r="L253" s="16"/>
      <c r="M253" s="30" t="s">
        <v>34</v>
      </c>
      <c r="U253" s="31"/>
    </row>
    <row r="254" spans="1:21" ht="26" x14ac:dyDescent="0.35">
      <c r="A254" s="33">
        <v>253</v>
      </c>
      <c r="B254" s="21" t="s">
        <v>12861</v>
      </c>
      <c r="C254" s="29" t="s">
        <v>12862</v>
      </c>
      <c r="D254" s="29" t="s">
        <v>12862</v>
      </c>
      <c r="E254" s="21" t="s">
        <v>12863</v>
      </c>
      <c r="F254" s="16"/>
      <c r="G254" s="7"/>
      <c r="H254" s="7"/>
      <c r="I254" s="7"/>
      <c r="J254" s="7" t="s">
        <v>34</v>
      </c>
      <c r="K254" s="7"/>
      <c r="L254" s="16"/>
      <c r="M254" s="30" t="s">
        <v>34</v>
      </c>
      <c r="U254" s="31"/>
    </row>
    <row r="255" spans="1:21" x14ac:dyDescent="0.35">
      <c r="A255" s="33">
        <v>254</v>
      </c>
      <c r="B255" s="18" t="s">
        <v>12864</v>
      </c>
      <c r="C255" s="35" t="s">
        <v>12865</v>
      </c>
      <c r="D255" s="35" t="s">
        <v>12865</v>
      </c>
      <c r="E255" s="18" t="s">
        <v>12864</v>
      </c>
      <c r="F255" s="20"/>
      <c r="G255" s="19"/>
      <c r="H255" s="19"/>
      <c r="I255" s="7"/>
      <c r="J255" s="19"/>
      <c r="K255" s="19"/>
      <c r="L255" s="20"/>
      <c r="M255" s="32"/>
      <c r="U255" s="31"/>
    </row>
    <row r="256" spans="1:21" ht="26" x14ac:dyDescent="0.35">
      <c r="A256" s="33">
        <v>255</v>
      </c>
      <c r="B256" s="21" t="s">
        <v>12866</v>
      </c>
      <c r="C256" s="29" t="s">
        <v>12867</v>
      </c>
      <c r="D256" s="29" t="s">
        <v>12867</v>
      </c>
      <c r="E256" s="21" t="s">
        <v>12866</v>
      </c>
      <c r="F256" s="16"/>
      <c r="G256" s="7"/>
      <c r="H256" s="7"/>
      <c r="I256" s="7" t="s">
        <v>34</v>
      </c>
      <c r="J256" s="7"/>
      <c r="K256" s="7"/>
      <c r="L256" s="16"/>
      <c r="M256" s="30" t="s">
        <v>34</v>
      </c>
      <c r="U256" s="31"/>
    </row>
    <row r="257" spans="1:21" ht="39" x14ac:dyDescent="0.35">
      <c r="A257" s="33">
        <v>256</v>
      </c>
      <c r="B257" s="21" t="s">
        <v>12868</v>
      </c>
      <c r="C257" s="29" t="s">
        <v>12869</v>
      </c>
      <c r="D257" s="29" t="s">
        <v>12869</v>
      </c>
      <c r="E257" s="21" t="s">
        <v>12868</v>
      </c>
      <c r="F257" s="16"/>
      <c r="G257" s="7"/>
      <c r="H257" s="7"/>
      <c r="I257" s="7" t="s">
        <v>34</v>
      </c>
      <c r="J257" s="7"/>
      <c r="K257" s="7"/>
      <c r="L257" s="16"/>
      <c r="M257" s="30" t="s">
        <v>34</v>
      </c>
      <c r="U257" s="31"/>
    </row>
    <row r="258" spans="1:21" ht="39" x14ac:dyDescent="0.35">
      <c r="A258" s="33">
        <v>257</v>
      </c>
      <c r="B258" s="21" t="s">
        <v>12870</v>
      </c>
      <c r="C258" s="29" t="s">
        <v>12871</v>
      </c>
      <c r="D258" s="29" t="s">
        <v>12871</v>
      </c>
      <c r="E258" s="21" t="s">
        <v>12870</v>
      </c>
      <c r="F258" s="16"/>
      <c r="G258" s="7"/>
      <c r="H258" s="7"/>
      <c r="I258" s="7" t="s">
        <v>34</v>
      </c>
      <c r="J258" s="7"/>
      <c r="K258" s="7"/>
      <c r="L258" s="16" t="s">
        <v>34</v>
      </c>
      <c r="M258" s="30" t="s">
        <v>34</v>
      </c>
      <c r="U258" s="31"/>
    </row>
    <row r="259" spans="1:21" ht="26" x14ac:dyDescent="0.35">
      <c r="A259" s="33">
        <v>258</v>
      </c>
      <c r="B259" s="21" t="s">
        <v>12872</v>
      </c>
      <c r="C259" s="29" t="s">
        <v>12873</v>
      </c>
      <c r="D259" s="29" t="s">
        <v>12873</v>
      </c>
      <c r="E259" s="21" t="s">
        <v>12872</v>
      </c>
      <c r="F259" s="16"/>
      <c r="G259" s="7"/>
      <c r="H259" s="7"/>
      <c r="I259" s="7" t="s">
        <v>34</v>
      </c>
      <c r="J259" s="7"/>
      <c r="K259" s="7"/>
      <c r="L259" s="16" t="s">
        <v>34</v>
      </c>
      <c r="M259" s="30" t="s">
        <v>34</v>
      </c>
      <c r="U259" s="31"/>
    </row>
    <row r="260" spans="1:21" ht="26" x14ac:dyDescent="0.35">
      <c r="A260" s="33">
        <v>259</v>
      </c>
      <c r="B260" s="21" t="s">
        <v>12874</v>
      </c>
      <c r="C260" s="29" t="s">
        <v>12875</v>
      </c>
      <c r="D260" s="29" t="s">
        <v>12875</v>
      </c>
      <c r="E260" s="21" t="s">
        <v>12874</v>
      </c>
      <c r="F260" s="16"/>
      <c r="G260" s="7"/>
      <c r="H260" s="7"/>
      <c r="I260" s="7" t="s">
        <v>34</v>
      </c>
      <c r="J260" s="7"/>
      <c r="K260" s="7"/>
      <c r="L260" s="16"/>
      <c r="M260" s="30" t="s">
        <v>34</v>
      </c>
      <c r="U260" s="31"/>
    </row>
    <row r="261" spans="1:21" x14ac:dyDescent="0.35">
      <c r="A261" s="33">
        <v>260</v>
      </c>
      <c r="B261" s="18" t="s">
        <v>12876</v>
      </c>
      <c r="C261" s="35" t="s">
        <v>12877</v>
      </c>
      <c r="D261" s="35" t="s">
        <v>12877</v>
      </c>
      <c r="E261" s="18" t="s">
        <v>12876</v>
      </c>
      <c r="F261" s="20"/>
      <c r="G261" s="19"/>
      <c r="H261" s="19"/>
      <c r="I261" s="7"/>
      <c r="J261" s="19"/>
      <c r="K261" s="19"/>
      <c r="L261" s="20"/>
      <c r="M261" s="32"/>
      <c r="U261" s="31"/>
    </row>
    <row r="262" spans="1:21" ht="26" x14ac:dyDescent="0.35">
      <c r="A262" s="33">
        <v>261</v>
      </c>
      <c r="B262" s="21" t="s">
        <v>12878</v>
      </c>
      <c r="C262" s="29" t="s">
        <v>12879</v>
      </c>
      <c r="D262" s="29" t="s">
        <v>12879</v>
      </c>
      <c r="E262" s="21" t="s">
        <v>12878</v>
      </c>
      <c r="F262" s="16"/>
      <c r="G262" s="7"/>
      <c r="H262" s="7"/>
      <c r="I262" s="7" t="s">
        <v>34</v>
      </c>
      <c r="J262" s="7"/>
      <c r="K262" s="7"/>
      <c r="L262" s="16"/>
      <c r="M262" s="30" t="s">
        <v>34</v>
      </c>
      <c r="U262" s="31"/>
    </row>
    <row r="263" spans="1:21" x14ac:dyDescent="0.35">
      <c r="A263" s="33">
        <v>262</v>
      </c>
      <c r="B263" s="9" t="s">
        <v>88</v>
      </c>
      <c r="C263" s="37" t="s">
        <v>12880</v>
      </c>
      <c r="D263" s="37" t="s">
        <v>12880</v>
      </c>
      <c r="E263" s="9" t="s">
        <v>88</v>
      </c>
      <c r="F263" s="15"/>
      <c r="G263" s="10"/>
      <c r="H263" s="10"/>
      <c r="I263" s="7"/>
      <c r="J263" s="10"/>
      <c r="K263" s="10"/>
      <c r="L263" s="15"/>
      <c r="M263" s="32"/>
      <c r="U263" s="31"/>
    </row>
    <row r="264" spans="1:21" x14ac:dyDescent="0.35">
      <c r="A264" s="33">
        <v>263</v>
      </c>
      <c r="B264" s="9" t="s">
        <v>12881</v>
      </c>
      <c r="C264" s="37" t="s">
        <v>12882</v>
      </c>
      <c r="D264" s="37" t="s">
        <v>12882</v>
      </c>
      <c r="E264" s="9" t="s">
        <v>12881</v>
      </c>
      <c r="F264" s="15"/>
      <c r="G264" s="10"/>
      <c r="H264" s="10"/>
      <c r="I264" s="7"/>
      <c r="J264" s="10"/>
      <c r="K264" s="10"/>
      <c r="L264" s="15"/>
      <c r="M264" s="32"/>
      <c r="U264" s="31"/>
    </row>
    <row r="265" spans="1:21" x14ac:dyDescent="0.35">
      <c r="A265" s="33">
        <v>264</v>
      </c>
      <c r="B265" s="18" t="s">
        <v>12883</v>
      </c>
      <c r="C265" s="35" t="s">
        <v>12884</v>
      </c>
      <c r="D265" s="35" t="s">
        <v>12884</v>
      </c>
      <c r="E265" s="18" t="s">
        <v>12883</v>
      </c>
      <c r="F265" s="20"/>
      <c r="G265" s="19"/>
      <c r="H265" s="19"/>
      <c r="I265" s="7"/>
      <c r="J265" s="19"/>
      <c r="K265" s="19"/>
      <c r="L265" s="20"/>
      <c r="M265" s="32"/>
      <c r="U265" s="31"/>
    </row>
    <row r="266" spans="1:21" ht="39" x14ac:dyDescent="0.35">
      <c r="A266" s="33">
        <v>265</v>
      </c>
      <c r="B266" s="21" t="s">
        <v>12885</v>
      </c>
      <c r="C266" s="29" t="s">
        <v>12886</v>
      </c>
      <c r="D266" s="29" t="s">
        <v>12886</v>
      </c>
      <c r="E266" s="21" t="s">
        <v>12885</v>
      </c>
      <c r="F266" s="16"/>
      <c r="G266" s="7"/>
      <c r="H266" s="7"/>
      <c r="I266" s="7" t="s">
        <v>34</v>
      </c>
      <c r="J266" s="7"/>
      <c r="K266" s="7"/>
      <c r="L266" s="16"/>
      <c r="M266" s="30" t="s">
        <v>34</v>
      </c>
      <c r="U266" s="31"/>
    </row>
    <row r="267" spans="1:21" ht="52" x14ac:dyDescent="0.35">
      <c r="A267" s="33">
        <v>266</v>
      </c>
      <c r="B267" s="21" t="s">
        <v>12887</v>
      </c>
      <c r="C267" s="29" t="s">
        <v>12888</v>
      </c>
      <c r="D267" s="29" t="s">
        <v>12888</v>
      </c>
      <c r="E267" s="21" t="s">
        <v>12887</v>
      </c>
      <c r="F267" s="16"/>
      <c r="G267" s="7"/>
      <c r="H267" s="7"/>
      <c r="I267" s="7" t="s">
        <v>34</v>
      </c>
      <c r="J267" s="7"/>
      <c r="K267" s="7"/>
      <c r="L267" s="16"/>
      <c r="M267" s="30" t="s">
        <v>34</v>
      </c>
      <c r="U267" s="31"/>
    </row>
    <row r="268" spans="1:21" x14ac:dyDescent="0.35">
      <c r="A268" s="33">
        <v>267</v>
      </c>
      <c r="B268" s="21" t="s">
        <v>12889</v>
      </c>
      <c r="C268" s="29" t="s">
        <v>12890</v>
      </c>
      <c r="D268" s="29" t="s">
        <v>12890</v>
      </c>
      <c r="E268" s="21" t="s">
        <v>12889</v>
      </c>
      <c r="F268" s="16"/>
      <c r="G268" s="7"/>
      <c r="H268" s="7"/>
      <c r="I268" s="7" t="s">
        <v>34</v>
      </c>
      <c r="J268" s="7"/>
      <c r="K268" s="7"/>
      <c r="L268" s="16"/>
      <c r="M268" s="30" t="s">
        <v>34</v>
      </c>
      <c r="U268" s="31"/>
    </row>
    <row r="269" spans="1:21" x14ac:dyDescent="0.35">
      <c r="A269" s="33">
        <v>268</v>
      </c>
      <c r="B269" s="18" t="s">
        <v>12891</v>
      </c>
      <c r="C269" s="35" t="s">
        <v>12892</v>
      </c>
      <c r="D269" s="35" t="s">
        <v>12892</v>
      </c>
      <c r="E269" s="18" t="s">
        <v>12891</v>
      </c>
      <c r="F269" s="20"/>
      <c r="G269" s="19"/>
      <c r="H269" s="19"/>
      <c r="I269" s="7"/>
      <c r="J269" s="19"/>
      <c r="K269" s="19"/>
      <c r="L269" s="20"/>
      <c r="M269" s="32"/>
      <c r="U269" s="31"/>
    </row>
    <row r="270" spans="1:21" ht="26" x14ac:dyDescent="0.35">
      <c r="A270" s="33">
        <v>269</v>
      </c>
      <c r="B270" s="21" t="s">
        <v>12893</v>
      </c>
      <c r="C270" s="29" t="s">
        <v>12894</v>
      </c>
      <c r="D270" s="29" t="s">
        <v>12894</v>
      </c>
      <c r="E270" s="21" t="s">
        <v>12893</v>
      </c>
      <c r="F270" s="16"/>
      <c r="G270" s="7"/>
      <c r="H270" s="7"/>
      <c r="I270" s="7" t="s">
        <v>34</v>
      </c>
      <c r="J270" s="7"/>
      <c r="K270" s="7"/>
      <c r="L270" s="16"/>
      <c r="M270" s="30" t="s">
        <v>34</v>
      </c>
      <c r="U270" s="31"/>
    </row>
    <row r="271" spans="1:21" x14ac:dyDescent="0.35">
      <c r="A271" s="33">
        <v>270</v>
      </c>
      <c r="B271" s="21" t="s">
        <v>12895</v>
      </c>
      <c r="C271" s="29" t="s">
        <v>12896</v>
      </c>
      <c r="D271" s="29" t="s">
        <v>12896</v>
      </c>
      <c r="E271" s="21" t="s">
        <v>12895</v>
      </c>
      <c r="F271" s="16"/>
      <c r="G271" s="7"/>
      <c r="H271" s="7"/>
      <c r="I271" s="7" t="s">
        <v>34</v>
      </c>
      <c r="J271" s="7"/>
      <c r="K271" s="7"/>
      <c r="L271" s="16"/>
      <c r="M271" s="30" t="s">
        <v>34</v>
      </c>
      <c r="U271" s="31"/>
    </row>
    <row r="272" spans="1:21" x14ac:dyDescent="0.35">
      <c r="A272" s="33">
        <v>271</v>
      </c>
      <c r="B272" s="21" t="s">
        <v>88</v>
      </c>
      <c r="C272" s="29" t="s">
        <v>12897</v>
      </c>
      <c r="D272" s="29" t="s">
        <v>12897</v>
      </c>
      <c r="E272" s="21" t="s">
        <v>88</v>
      </c>
      <c r="F272" s="16"/>
      <c r="G272" s="7"/>
      <c r="H272" s="7"/>
      <c r="I272" s="7"/>
      <c r="J272" s="7"/>
      <c r="K272" s="7"/>
      <c r="L272" s="16"/>
      <c r="M272" s="32"/>
      <c r="U272" s="31"/>
    </row>
    <row r="273" spans="1:23" ht="26" x14ac:dyDescent="0.35">
      <c r="A273" s="33">
        <v>272</v>
      </c>
      <c r="B273" s="21" t="s">
        <v>12898</v>
      </c>
      <c r="C273" s="29" t="s">
        <v>12899</v>
      </c>
      <c r="D273" s="29" t="s">
        <v>12899</v>
      </c>
      <c r="E273" s="21" t="s">
        <v>12898</v>
      </c>
      <c r="F273" s="16"/>
      <c r="G273" s="7"/>
      <c r="H273" s="7"/>
      <c r="I273" s="7" t="s">
        <v>34</v>
      </c>
      <c r="J273" s="7"/>
      <c r="K273" s="7"/>
      <c r="L273" s="16"/>
      <c r="M273" s="30" t="s">
        <v>34</v>
      </c>
      <c r="U273" s="31"/>
    </row>
    <row r="274" spans="1:23" x14ac:dyDescent="0.35">
      <c r="A274" s="33">
        <v>273</v>
      </c>
      <c r="B274" s="18" t="s">
        <v>12726</v>
      </c>
      <c r="C274" s="35" t="s">
        <v>12900</v>
      </c>
      <c r="D274" s="35" t="s">
        <v>12900</v>
      </c>
      <c r="E274" s="18" t="s">
        <v>12726</v>
      </c>
      <c r="F274" s="20"/>
      <c r="G274" s="19"/>
      <c r="H274" s="19"/>
      <c r="I274" s="7"/>
      <c r="J274" s="19"/>
      <c r="K274" s="19"/>
      <c r="L274" s="20"/>
      <c r="M274" s="32"/>
      <c r="U274" s="31"/>
    </row>
    <row r="275" spans="1:23" ht="39" x14ac:dyDescent="0.35">
      <c r="A275" s="33">
        <v>274</v>
      </c>
      <c r="B275" s="21" t="s">
        <v>12901</v>
      </c>
      <c r="C275" s="29" t="s">
        <v>12902</v>
      </c>
      <c r="D275" s="29" t="s">
        <v>12902</v>
      </c>
      <c r="E275" s="21" t="s">
        <v>12901</v>
      </c>
      <c r="F275" s="16"/>
      <c r="G275" s="7"/>
      <c r="H275" s="7"/>
      <c r="I275" s="7" t="s">
        <v>34</v>
      </c>
      <c r="J275" s="7"/>
      <c r="K275" s="7"/>
      <c r="L275" s="16"/>
      <c r="M275" s="30" t="s">
        <v>34</v>
      </c>
      <c r="U275" s="31"/>
    </row>
    <row r="276" spans="1:23" x14ac:dyDescent="0.35">
      <c r="A276" s="33">
        <v>275</v>
      </c>
      <c r="B276" s="9" t="s">
        <v>12903</v>
      </c>
      <c r="C276" s="37" t="s">
        <v>12904</v>
      </c>
      <c r="D276" s="37" t="s">
        <v>12904</v>
      </c>
      <c r="E276" s="9" t="s">
        <v>12903</v>
      </c>
      <c r="F276" s="15"/>
      <c r="G276" s="10"/>
      <c r="H276" s="10"/>
      <c r="I276" s="7"/>
      <c r="J276" s="10"/>
      <c r="K276" s="10"/>
      <c r="L276" s="15"/>
      <c r="M276" s="32"/>
      <c r="U276" s="31"/>
    </row>
    <row r="277" spans="1:23" ht="143" x14ac:dyDescent="0.35">
      <c r="A277" s="33">
        <v>276</v>
      </c>
      <c r="B277" s="9" t="s">
        <v>12905</v>
      </c>
      <c r="C277" s="37" t="s">
        <v>12906</v>
      </c>
      <c r="D277" s="37" t="s">
        <v>12906</v>
      </c>
      <c r="E277" s="9" t="s">
        <v>12905</v>
      </c>
      <c r="F277" s="15"/>
      <c r="G277" s="10"/>
      <c r="H277" s="10"/>
      <c r="I277" s="7"/>
      <c r="J277" s="10"/>
      <c r="K277" s="10"/>
      <c r="L277" s="15"/>
      <c r="M277" s="32"/>
      <c r="U277" s="31"/>
      <c r="V277" s="2" t="s">
        <v>12907</v>
      </c>
      <c r="W277" s="53">
        <v>6</v>
      </c>
    </row>
    <row r="278" spans="1:23" x14ac:dyDescent="0.35">
      <c r="A278" s="33">
        <v>277</v>
      </c>
      <c r="B278" s="18" t="s">
        <v>12908</v>
      </c>
      <c r="C278" s="35" t="s">
        <v>12909</v>
      </c>
      <c r="D278" s="35" t="s">
        <v>12909</v>
      </c>
      <c r="E278" s="18" t="s">
        <v>12908</v>
      </c>
      <c r="F278" s="20"/>
      <c r="G278" s="19"/>
      <c r="H278" s="19"/>
      <c r="I278" s="7"/>
      <c r="J278" s="19"/>
      <c r="K278" s="19"/>
      <c r="L278" s="20"/>
      <c r="M278" s="32"/>
      <c r="U278" s="31"/>
    </row>
    <row r="279" spans="1:23" x14ac:dyDescent="0.35">
      <c r="A279" s="33">
        <v>278</v>
      </c>
      <c r="B279" s="21" t="s">
        <v>12910</v>
      </c>
      <c r="C279" s="29" t="s">
        <v>12911</v>
      </c>
      <c r="D279" s="29" t="s">
        <v>12911</v>
      </c>
      <c r="E279" s="21" t="s">
        <v>12910</v>
      </c>
      <c r="F279" s="16"/>
      <c r="G279" s="7"/>
      <c r="H279" s="7"/>
      <c r="I279" s="7" t="s">
        <v>34</v>
      </c>
      <c r="J279" s="7"/>
      <c r="K279" s="7"/>
      <c r="L279" s="16" t="s">
        <v>34</v>
      </c>
      <c r="M279" s="30" t="s">
        <v>34</v>
      </c>
      <c r="N279" s="29" t="s">
        <v>34</v>
      </c>
      <c r="U279" s="31"/>
    </row>
    <row r="280" spans="1:23" ht="26" x14ac:dyDescent="0.35">
      <c r="A280" s="33">
        <v>279</v>
      </c>
      <c r="B280" s="21" t="s">
        <v>12912</v>
      </c>
      <c r="C280" s="29" t="s">
        <v>12913</v>
      </c>
      <c r="D280" s="29" t="s">
        <v>12913</v>
      </c>
      <c r="E280" s="21" t="s">
        <v>12912</v>
      </c>
      <c r="F280" s="16"/>
      <c r="G280" s="7"/>
      <c r="H280" s="7"/>
      <c r="I280" s="7" t="s">
        <v>34</v>
      </c>
      <c r="J280" s="7"/>
      <c r="K280" s="7"/>
      <c r="L280" s="16" t="s">
        <v>34</v>
      </c>
      <c r="M280" s="30" t="s">
        <v>34</v>
      </c>
      <c r="N280" s="29" t="s">
        <v>34</v>
      </c>
      <c r="U280" s="31"/>
    </row>
    <row r="281" spans="1:23" ht="26" x14ac:dyDescent="0.35">
      <c r="A281" s="33">
        <v>280</v>
      </c>
      <c r="B281" s="21" t="s">
        <v>12914</v>
      </c>
      <c r="C281" s="29" t="s">
        <v>12915</v>
      </c>
      <c r="D281" s="29" t="s">
        <v>12915</v>
      </c>
      <c r="E281" s="21" t="s">
        <v>12914</v>
      </c>
      <c r="F281" s="16"/>
      <c r="G281" s="7"/>
      <c r="H281" s="7"/>
      <c r="I281" s="7" t="s">
        <v>34</v>
      </c>
      <c r="J281" s="7"/>
      <c r="K281" s="7"/>
      <c r="L281" s="16"/>
      <c r="M281" s="30" t="s">
        <v>34</v>
      </c>
      <c r="N281" s="29" t="s">
        <v>34</v>
      </c>
      <c r="U281" s="31"/>
    </row>
    <row r="282" spans="1:23" ht="26" x14ac:dyDescent="0.35">
      <c r="A282" s="33">
        <v>281</v>
      </c>
      <c r="B282" s="21" t="s">
        <v>12916</v>
      </c>
      <c r="C282" s="29" t="s">
        <v>12917</v>
      </c>
      <c r="D282" s="29" t="s">
        <v>12917</v>
      </c>
      <c r="E282" s="21" t="s">
        <v>12916</v>
      </c>
      <c r="F282" s="16"/>
      <c r="G282" s="7"/>
      <c r="H282" s="7"/>
      <c r="I282" s="7" t="s">
        <v>34</v>
      </c>
      <c r="J282" s="7"/>
      <c r="K282" s="7"/>
      <c r="L282" s="16"/>
      <c r="M282" s="30" t="s">
        <v>34</v>
      </c>
      <c r="N282" s="29" t="s">
        <v>34</v>
      </c>
      <c r="U282" s="31"/>
    </row>
    <row r="283" spans="1:23" x14ac:dyDescent="0.35">
      <c r="A283" s="33">
        <v>282</v>
      </c>
      <c r="B283" s="21" t="s">
        <v>12918</v>
      </c>
      <c r="C283" s="29" t="s">
        <v>12919</v>
      </c>
      <c r="D283" s="29" t="s">
        <v>12919</v>
      </c>
      <c r="E283" s="21" t="s">
        <v>12918</v>
      </c>
      <c r="F283" s="16"/>
      <c r="G283" s="7"/>
      <c r="H283" s="7"/>
      <c r="I283" s="7" t="s">
        <v>34</v>
      </c>
      <c r="J283" s="7"/>
      <c r="K283" s="7"/>
      <c r="L283" s="16"/>
      <c r="M283" s="30" t="s">
        <v>34</v>
      </c>
      <c r="N283" s="29" t="s">
        <v>34</v>
      </c>
      <c r="U283" s="31"/>
    </row>
    <row r="284" spans="1:23" ht="26" x14ac:dyDescent="0.35">
      <c r="A284" s="33">
        <v>283</v>
      </c>
      <c r="B284" s="21" t="s">
        <v>12920</v>
      </c>
      <c r="C284" s="29" t="s">
        <v>12921</v>
      </c>
      <c r="D284" s="29" t="s">
        <v>12921</v>
      </c>
      <c r="E284" s="21" t="s">
        <v>12920</v>
      </c>
      <c r="F284" s="16"/>
      <c r="G284" s="7"/>
      <c r="H284" s="7"/>
      <c r="I284" s="7" t="s">
        <v>34</v>
      </c>
      <c r="J284" s="7"/>
      <c r="K284" s="7"/>
      <c r="L284" s="16"/>
      <c r="M284" s="30" t="s">
        <v>34</v>
      </c>
      <c r="N284" s="29" t="s">
        <v>34</v>
      </c>
      <c r="U284" s="31"/>
    </row>
    <row r="285" spans="1:23" ht="26" x14ac:dyDescent="0.35">
      <c r="A285" s="33">
        <v>284</v>
      </c>
      <c r="B285" s="21" t="s">
        <v>12922</v>
      </c>
      <c r="C285" s="29" t="s">
        <v>12923</v>
      </c>
      <c r="D285" s="29" t="s">
        <v>12923</v>
      </c>
      <c r="E285" s="21" t="s">
        <v>12922</v>
      </c>
      <c r="F285" s="16"/>
      <c r="G285" s="7"/>
      <c r="H285" s="7"/>
      <c r="I285" s="7" t="s">
        <v>34</v>
      </c>
      <c r="J285" s="7"/>
      <c r="K285" s="7"/>
      <c r="L285" s="16"/>
      <c r="M285" s="30" t="s">
        <v>34</v>
      </c>
      <c r="N285" s="29" t="s">
        <v>34</v>
      </c>
      <c r="U285" s="31"/>
    </row>
    <row r="286" spans="1:23" ht="26" x14ac:dyDescent="0.35">
      <c r="A286" s="33">
        <v>285</v>
      </c>
      <c r="B286" s="21" t="s">
        <v>12924</v>
      </c>
      <c r="C286" s="29" t="s">
        <v>12925</v>
      </c>
      <c r="D286" s="29" t="s">
        <v>12925</v>
      </c>
      <c r="E286" s="21" t="s">
        <v>12924</v>
      </c>
      <c r="F286" s="16"/>
      <c r="G286" s="7"/>
      <c r="H286" s="7"/>
      <c r="I286" s="7" t="s">
        <v>34</v>
      </c>
      <c r="J286" s="7"/>
      <c r="K286" s="7"/>
      <c r="L286" s="16"/>
      <c r="M286" s="30" t="s">
        <v>34</v>
      </c>
      <c r="N286" s="29" t="s">
        <v>34</v>
      </c>
      <c r="U286" s="31"/>
    </row>
    <row r="287" spans="1:23" x14ac:dyDescent="0.35">
      <c r="A287" s="33">
        <v>286</v>
      </c>
      <c r="B287" s="21" t="s">
        <v>12926</v>
      </c>
      <c r="C287" s="29" t="s">
        <v>12927</v>
      </c>
      <c r="D287" s="29" t="s">
        <v>12927</v>
      </c>
      <c r="E287" s="21" t="s">
        <v>12926</v>
      </c>
      <c r="F287" s="16"/>
      <c r="G287" s="7"/>
      <c r="H287" s="7"/>
      <c r="I287" s="7" t="s">
        <v>34</v>
      </c>
      <c r="J287" s="7"/>
      <c r="K287" s="7"/>
      <c r="L287" s="16" t="s">
        <v>34</v>
      </c>
      <c r="M287" s="30" t="s">
        <v>34</v>
      </c>
      <c r="N287" s="29" t="s">
        <v>34</v>
      </c>
      <c r="U287" s="31"/>
    </row>
    <row r="288" spans="1:23" ht="117" x14ac:dyDescent="0.35">
      <c r="A288" s="33">
        <v>287</v>
      </c>
      <c r="B288" s="21" t="s">
        <v>12928</v>
      </c>
      <c r="C288" s="29" t="s">
        <v>12929</v>
      </c>
      <c r="D288" s="29" t="s">
        <v>12929</v>
      </c>
      <c r="E288" s="21" t="s">
        <v>12928</v>
      </c>
      <c r="F288" s="16"/>
      <c r="G288" s="7"/>
      <c r="H288" s="7"/>
      <c r="I288" s="7" t="s">
        <v>34</v>
      </c>
      <c r="J288" s="7"/>
      <c r="K288" s="7"/>
      <c r="L288" s="16"/>
      <c r="M288" s="30" t="s">
        <v>34</v>
      </c>
      <c r="N288" s="29" t="s">
        <v>34</v>
      </c>
      <c r="U288" s="31"/>
    </row>
    <row r="289" spans="1:23" ht="26" x14ac:dyDescent="0.35">
      <c r="A289" s="33">
        <v>288</v>
      </c>
      <c r="B289" s="21" t="s">
        <v>12930</v>
      </c>
      <c r="C289" s="29" t="s">
        <v>12931</v>
      </c>
      <c r="D289" s="29" t="s">
        <v>12931</v>
      </c>
      <c r="E289" s="21" t="s">
        <v>12930</v>
      </c>
      <c r="F289" s="16"/>
      <c r="G289" s="7"/>
      <c r="H289" s="7"/>
      <c r="I289" s="7" t="s">
        <v>34</v>
      </c>
      <c r="J289" s="7"/>
      <c r="K289" s="7"/>
      <c r="L289" s="16"/>
      <c r="M289" s="30" t="s">
        <v>34</v>
      </c>
      <c r="N289" s="29" t="s">
        <v>34</v>
      </c>
      <c r="U289" s="31"/>
    </row>
    <row r="290" spans="1:23" ht="26" x14ac:dyDescent="0.35">
      <c r="A290" s="33">
        <v>289</v>
      </c>
      <c r="B290" s="21" t="s">
        <v>12932</v>
      </c>
      <c r="C290" s="29" t="s">
        <v>12933</v>
      </c>
      <c r="D290" s="29" t="s">
        <v>12933</v>
      </c>
      <c r="E290" s="21" t="s">
        <v>12932</v>
      </c>
      <c r="F290" s="16"/>
      <c r="G290" s="7"/>
      <c r="H290" s="7"/>
      <c r="I290" s="7" t="s">
        <v>34</v>
      </c>
      <c r="J290" s="7"/>
      <c r="K290" s="7"/>
      <c r="L290" s="16"/>
      <c r="M290" s="30" t="s">
        <v>34</v>
      </c>
      <c r="N290" s="29" t="s">
        <v>34</v>
      </c>
      <c r="U290" s="31"/>
    </row>
    <row r="291" spans="1:23" ht="26" x14ac:dyDescent="0.35">
      <c r="A291" s="33">
        <v>290</v>
      </c>
      <c r="B291" s="21" t="s">
        <v>12934</v>
      </c>
      <c r="C291" s="29" t="s">
        <v>12935</v>
      </c>
      <c r="D291" s="29" t="s">
        <v>12935</v>
      </c>
      <c r="E291" s="21" t="s">
        <v>12934</v>
      </c>
      <c r="F291" s="16"/>
      <c r="G291" s="7"/>
      <c r="H291" s="7"/>
      <c r="I291" s="7" t="s">
        <v>34</v>
      </c>
      <c r="J291" s="7"/>
      <c r="K291" s="7"/>
      <c r="L291" s="16"/>
      <c r="M291" s="30" t="s">
        <v>34</v>
      </c>
      <c r="N291" s="29" t="s">
        <v>34</v>
      </c>
      <c r="U291" s="31"/>
    </row>
    <row r="292" spans="1:23" ht="26" x14ac:dyDescent="0.35">
      <c r="A292" s="33">
        <v>291</v>
      </c>
      <c r="B292" s="21" t="s">
        <v>12936</v>
      </c>
      <c r="C292" s="29" t="s">
        <v>12937</v>
      </c>
      <c r="D292" s="29" t="s">
        <v>12937</v>
      </c>
      <c r="E292" s="21" t="s">
        <v>12936</v>
      </c>
      <c r="F292" s="16"/>
      <c r="G292" s="7"/>
      <c r="H292" s="7"/>
      <c r="I292" s="7" t="s">
        <v>34</v>
      </c>
      <c r="J292" s="7"/>
      <c r="K292" s="7"/>
      <c r="L292" s="16"/>
      <c r="M292" s="30" t="s">
        <v>34</v>
      </c>
      <c r="N292" s="29" t="s">
        <v>34</v>
      </c>
      <c r="U292" s="31"/>
    </row>
    <row r="293" spans="1:23" x14ac:dyDescent="0.35">
      <c r="A293" s="33">
        <v>292</v>
      </c>
      <c r="B293" s="21" t="s">
        <v>12938</v>
      </c>
      <c r="C293" s="29" t="s">
        <v>12939</v>
      </c>
      <c r="D293" s="29" t="s">
        <v>12939</v>
      </c>
      <c r="E293" s="21" t="s">
        <v>12938</v>
      </c>
      <c r="F293" s="16"/>
      <c r="G293" s="7"/>
      <c r="H293" s="7"/>
      <c r="I293" s="7" t="s">
        <v>34</v>
      </c>
      <c r="J293" s="7"/>
      <c r="K293" s="7"/>
      <c r="L293" s="16"/>
      <c r="M293" s="30" t="s">
        <v>34</v>
      </c>
      <c r="N293" s="29" t="s">
        <v>34</v>
      </c>
      <c r="U293" s="31"/>
      <c r="V293" s="53" t="s">
        <v>12940</v>
      </c>
      <c r="W293" s="53">
        <v>6</v>
      </c>
    </row>
    <row r="294" spans="1:23" ht="39" x14ac:dyDescent="0.35">
      <c r="A294" s="33">
        <v>293</v>
      </c>
      <c r="B294" s="21" t="s">
        <v>12941</v>
      </c>
      <c r="C294" s="29" t="s">
        <v>12942</v>
      </c>
      <c r="D294" s="29" t="s">
        <v>12942</v>
      </c>
      <c r="E294" s="21" t="s">
        <v>12941</v>
      </c>
      <c r="F294" s="16"/>
      <c r="G294" s="7"/>
      <c r="H294" s="7"/>
      <c r="I294" s="7" t="s">
        <v>34</v>
      </c>
      <c r="J294" s="7"/>
      <c r="K294" s="7"/>
      <c r="L294" s="16"/>
      <c r="M294" s="30" t="s">
        <v>34</v>
      </c>
      <c r="N294" s="29" t="s">
        <v>34</v>
      </c>
      <c r="U294" s="31"/>
    </row>
    <row r="295" spans="1:23" x14ac:dyDescent="0.35">
      <c r="A295" s="33">
        <v>294</v>
      </c>
      <c r="B295" s="18" t="s">
        <v>12943</v>
      </c>
      <c r="C295" s="35" t="s">
        <v>12944</v>
      </c>
      <c r="D295" s="35" t="s">
        <v>12944</v>
      </c>
      <c r="E295" s="18" t="s">
        <v>12943</v>
      </c>
      <c r="F295" s="20"/>
      <c r="G295" s="19"/>
      <c r="H295" s="19"/>
      <c r="I295" s="7"/>
      <c r="J295" s="19"/>
      <c r="K295" s="19"/>
      <c r="L295" s="20"/>
      <c r="M295" s="32"/>
      <c r="U295" s="31"/>
    </row>
    <row r="296" spans="1:23" ht="39" x14ac:dyDescent="0.35">
      <c r="A296" s="33">
        <v>295</v>
      </c>
      <c r="B296" s="21" t="s">
        <v>12945</v>
      </c>
      <c r="C296" s="29" t="s">
        <v>12946</v>
      </c>
      <c r="D296" s="29" t="s">
        <v>12946</v>
      </c>
      <c r="E296" s="21" t="s">
        <v>12945</v>
      </c>
      <c r="F296" s="16"/>
      <c r="G296" s="7"/>
      <c r="H296" s="7"/>
      <c r="I296" s="7" t="s">
        <v>34</v>
      </c>
      <c r="J296" s="7"/>
      <c r="K296" s="7"/>
      <c r="L296" s="16"/>
      <c r="M296" s="30" t="s">
        <v>34</v>
      </c>
      <c r="N296" s="29" t="s">
        <v>34</v>
      </c>
      <c r="U296" s="31"/>
      <c r="V296" s="2" t="s">
        <v>12947</v>
      </c>
      <c r="W296" s="53">
        <v>5</v>
      </c>
    </row>
    <row r="297" spans="1:23" x14ac:dyDescent="0.35">
      <c r="A297" s="33">
        <v>296</v>
      </c>
      <c r="B297" s="21" t="s">
        <v>12948</v>
      </c>
      <c r="C297" s="29" t="s">
        <v>12949</v>
      </c>
      <c r="D297" s="29" t="s">
        <v>12949</v>
      </c>
      <c r="E297" s="21" t="s">
        <v>12948</v>
      </c>
      <c r="F297" s="16"/>
      <c r="G297" s="7"/>
      <c r="H297" s="7"/>
      <c r="I297" s="7" t="s">
        <v>34</v>
      </c>
      <c r="J297" s="7"/>
      <c r="K297" s="7"/>
      <c r="L297" s="16"/>
      <c r="M297" s="30" t="s">
        <v>34</v>
      </c>
      <c r="N297" s="29" t="s">
        <v>34</v>
      </c>
      <c r="U297" s="31"/>
    </row>
    <row r="298" spans="1:23" ht="65" x14ac:dyDescent="0.35">
      <c r="A298" s="33">
        <v>297</v>
      </c>
      <c r="B298" s="21" t="s">
        <v>12950</v>
      </c>
      <c r="C298" s="29" t="s">
        <v>12951</v>
      </c>
      <c r="D298" s="29" t="s">
        <v>12951</v>
      </c>
      <c r="E298" s="21" t="s">
        <v>12950</v>
      </c>
      <c r="F298" s="16"/>
      <c r="G298" s="7"/>
      <c r="H298" s="7"/>
      <c r="I298" s="7" t="s">
        <v>34</v>
      </c>
      <c r="J298" s="7"/>
      <c r="K298" s="7"/>
      <c r="L298" s="16"/>
      <c r="M298" s="30" t="s">
        <v>34</v>
      </c>
      <c r="N298" s="29" t="s">
        <v>34</v>
      </c>
      <c r="U298" s="31"/>
    </row>
    <row r="299" spans="1:23" ht="26" x14ac:dyDescent="0.35">
      <c r="A299" s="33">
        <v>298</v>
      </c>
      <c r="B299" s="21" t="s">
        <v>12952</v>
      </c>
      <c r="C299" s="29" t="s">
        <v>12953</v>
      </c>
      <c r="D299" s="29" t="s">
        <v>12953</v>
      </c>
      <c r="E299" s="21" t="s">
        <v>12952</v>
      </c>
      <c r="F299" s="16"/>
      <c r="G299" s="7"/>
      <c r="H299" s="7"/>
      <c r="I299" s="7" t="s">
        <v>34</v>
      </c>
      <c r="J299" s="7"/>
      <c r="K299" s="7"/>
      <c r="L299" s="16" t="s">
        <v>34</v>
      </c>
      <c r="M299" s="30" t="s">
        <v>34</v>
      </c>
      <c r="N299" s="29" t="s">
        <v>34</v>
      </c>
      <c r="U299" s="31"/>
      <c r="V299" s="2" t="s">
        <v>12954</v>
      </c>
      <c r="W299" s="53">
        <v>5</v>
      </c>
    </row>
    <row r="300" spans="1:23" x14ac:dyDescent="0.35">
      <c r="A300" s="33">
        <v>299</v>
      </c>
      <c r="B300" s="21" t="s">
        <v>12955</v>
      </c>
      <c r="C300" s="29" t="s">
        <v>12956</v>
      </c>
      <c r="D300" s="29" t="s">
        <v>12956</v>
      </c>
      <c r="E300" s="21" t="s">
        <v>12955</v>
      </c>
      <c r="F300" s="16"/>
      <c r="G300" s="7"/>
      <c r="H300" s="7"/>
      <c r="I300" s="7" t="s">
        <v>34</v>
      </c>
      <c r="J300" s="7"/>
      <c r="K300" s="7"/>
      <c r="L300" s="16"/>
      <c r="M300" s="30" t="s">
        <v>34</v>
      </c>
      <c r="N300" s="29" t="s">
        <v>34</v>
      </c>
      <c r="U300" s="31"/>
    </row>
    <row r="301" spans="1:23" ht="26" x14ac:dyDescent="0.35">
      <c r="A301" s="33">
        <v>300</v>
      </c>
      <c r="B301" s="21" t="s">
        <v>12957</v>
      </c>
      <c r="C301" s="29" t="s">
        <v>12958</v>
      </c>
      <c r="D301" s="29" t="s">
        <v>12958</v>
      </c>
      <c r="E301" s="21" t="s">
        <v>12957</v>
      </c>
      <c r="F301" s="16"/>
      <c r="G301" s="7"/>
      <c r="H301" s="7"/>
      <c r="I301" s="7" t="s">
        <v>34</v>
      </c>
      <c r="J301" s="7"/>
      <c r="K301" s="7"/>
      <c r="L301" s="16"/>
      <c r="M301" s="30" t="s">
        <v>34</v>
      </c>
      <c r="N301" s="29" t="s">
        <v>34</v>
      </c>
      <c r="U301" s="31"/>
    </row>
    <row r="302" spans="1:23" ht="26" x14ac:dyDescent="0.35">
      <c r="A302" s="33">
        <v>301</v>
      </c>
      <c r="B302" s="21" t="s">
        <v>12959</v>
      </c>
      <c r="C302" s="29" t="s">
        <v>12960</v>
      </c>
      <c r="D302" s="29" t="s">
        <v>12960</v>
      </c>
      <c r="E302" s="21" t="s">
        <v>12959</v>
      </c>
      <c r="F302" s="16"/>
      <c r="G302" s="7"/>
      <c r="H302" s="7"/>
      <c r="I302" s="7" t="s">
        <v>34</v>
      </c>
      <c r="J302" s="7"/>
      <c r="K302" s="7"/>
      <c r="L302" s="16"/>
      <c r="M302" s="30" t="s">
        <v>34</v>
      </c>
      <c r="N302" s="29" t="s">
        <v>34</v>
      </c>
      <c r="U302" s="31"/>
    </row>
    <row r="303" spans="1:23" ht="52" x14ac:dyDescent="0.35">
      <c r="A303" s="33">
        <v>302</v>
      </c>
      <c r="B303" s="21" t="s">
        <v>12961</v>
      </c>
      <c r="C303" s="29" t="s">
        <v>12962</v>
      </c>
      <c r="D303" s="29" t="s">
        <v>12962</v>
      </c>
      <c r="E303" s="21" t="s">
        <v>12961</v>
      </c>
      <c r="F303" s="16"/>
      <c r="G303" s="7"/>
      <c r="H303" s="7"/>
      <c r="I303" s="7" t="s">
        <v>34</v>
      </c>
      <c r="J303" s="7"/>
      <c r="K303" s="7"/>
      <c r="L303" s="16" t="s">
        <v>34</v>
      </c>
      <c r="M303" s="30" t="s">
        <v>34</v>
      </c>
      <c r="N303" s="29" t="s">
        <v>34</v>
      </c>
      <c r="U303" s="31"/>
    </row>
    <row r="304" spans="1:23" ht="26" x14ac:dyDescent="0.35">
      <c r="A304" s="33">
        <v>303</v>
      </c>
      <c r="B304" s="21" t="s">
        <v>12963</v>
      </c>
      <c r="C304" s="29" t="s">
        <v>12964</v>
      </c>
      <c r="D304" s="29" t="s">
        <v>12964</v>
      </c>
      <c r="E304" s="21" t="s">
        <v>12963</v>
      </c>
      <c r="F304" s="16"/>
      <c r="G304" s="7"/>
      <c r="H304" s="7"/>
      <c r="I304" s="7" t="s">
        <v>34</v>
      </c>
      <c r="J304" s="7"/>
      <c r="K304" s="7"/>
      <c r="L304" s="16"/>
      <c r="M304" s="30" t="s">
        <v>34</v>
      </c>
      <c r="N304" s="29" t="s">
        <v>34</v>
      </c>
      <c r="U304" s="31"/>
    </row>
    <row r="305" spans="1:23" ht="26" x14ac:dyDescent="0.35">
      <c r="A305" s="33">
        <v>304</v>
      </c>
      <c r="B305" s="21" t="s">
        <v>12965</v>
      </c>
      <c r="C305" s="29" t="s">
        <v>12966</v>
      </c>
      <c r="D305" s="29" t="s">
        <v>12966</v>
      </c>
      <c r="E305" s="21" t="s">
        <v>12965</v>
      </c>
      <c r="F305" s="16"/>
      <c r="G305" s="7"/>
      <c r="H305" s="7"/>
      <c r="I305" s="7" t="s">
        <v>34</v>
      </c>
      <c r="J305" s="7"/>
      <c r="K305" s="7"/>
      <c r="L305" s="16"/>
      <c r="M305" s="30" t="s">
        <v>34</v>
      </c>
      <c r="N305" s="29" t="s">
        <v>34</v>
      </c>
      <c r="U305" s="31"/>
    </row>
    <row r="306" spans="1:23" ht="26" x14ac:dyDescent="0.35">
      <c r="A306" s="33">
        <v>305</v>
      </c>
      <c r="B306" s="21" t="s">
        <v>12967</v>
      </c>
      <c r="C306" s="29" t="s">
        <v>12968</v>
      </c>
      <c r="D306" s="29" t="s">
        <v>12968</v>
      </c>
      <c r="E306" s="21" t="s">
        <v>12967</v>
      </c>
      <c r="F306" s="16"/>
      <c r="G306" s="7"/>
      <c r="H306" s="7"/>
      <c r="I306" s="7" t="s">
        <v>34</v>
      </c>
      <c r="J306" s="7"/>
      <c r="K306" s="7"/>
      <c r="L306" s="16"/>
      <c r="M306" s="30" t="s">
        <v>34</v>
      </c>
      <c r="N306" s="29" t="s">
        <v>34</v>
      </c>
      <c r="U306" s="31"/>
    </row>
    <row r="307" spans="1:23" x14ac:dyDescent="0.35">
      <c r="A307" s="33">
        <v>306</v>
      </c>
      <c r="B307" s="18" t="s">
        <v>12969</v>
      </c>
      <c r="C307" s="35" t="s">
        <v>12970</v>
      </c>
      <c r="D307" s="35" t="s">
        <v>12970</v>
      </c>
      <c r="E307" s="18" t="s">
        <v>12969</v>
      </c>
      <c r="F307" s="20"/>
      <c r="G307" s="19"/>
      <c r="H307" s="19"/>
      <c r="I307" s="7"/>
      <c r="J307" s="19"/>
      <c r="K307" s="19"/>
      <c r="L307" s="20"/>
      <c r="M307" s="32"/>
      <c r="U307" s="31"/>
    </row>
    <row r="308" spans="1:23" ht="39" x14ac:dyDescent="0.35">
      <c r="A308" s="33">
        <v>307</v>
      </c>
      <c r="B308" s="21" t="s">
        <v>12971</v>
      </c>
      <c r="C308" s="29" t="s">
        <v>12972</v>
      </c>
      <c r="D308" s="29" t="s">
        <v>12972</v>
      </c>
      <c r="E308" s="21" t="s">
        <v>12971</v>
      </c>
      <c r="F308" s="16"/>
      <c r="G308" s="7"/>
      <c r="H308" s="7"/>
      <c r="I308" s="7" t="s">
        <v>34</v>
      </c>
      <c r="J308" s="7"/>
      <c r="K308" s="7"/>
      <c r="L308" s="16"/>
      <c r="M308" s="30" t="s">
        <v>34</v>
      </c>
      <c r="N308" s="29" t="s">
        <v>34</v>
      </c>
      <c r="U308" s="31"/>
    </row>
    <row r="309" spans="1:23" ht="26" x14ac:dyDescent="0.35">
      <c r="A309" s="33">
        <v>308</v>
      </c>
      <c r="B309" s="21" t="s">
        <v>12973</v>
      </c>
      <c r="C309" s="29" t="s">
        <v>12974</v>
      </c>
      <c r="D309" s="29" t="s">
        <v>12974</v>
      </c>
      <c r="E309" s="21" t="s">
        <v>12973</v>
      </c>
      <c r="F309" s="16"/>
      <c r="G309" s="7"/>
      <c r="H309" s="7"/>
      <c r="I309" s="7" t="s">
        <v>34</v>
      </c>
      <c r="J309" s="7"/>
      <c r="K309" s="7"/>
      <c r="L309" s="16"/>
      <c r="M309" s="30" t="s">
        <v>34</v>
      </c>
      <c r="N309" s="29" t="s">
        <v>34</v>
      </c>
      <c r="U309" s="31"/>
    </row>
    <row r="310" spans="1:23" x14ac:dyDescent="0.35">
      <c r="A310" s="33">
        <v>309</v>
      </c>
      <c r="B310" s="21" t="s">
        <v>88</v>
      </c>
      <c r="C310" s="29" t="s">
        <v>12975</v>
      </c>
      <c r="D310" s="29" t="s">
        <v>12975</v>
      </c>
      <c r="E310" s="21" t="s">
        <v>88</v>
      </c>
      <c r="F310" s="16"/>
      <c r="G310" s="7"/>
      <c r="H310" s="7"/>
      <c r="I310" s="7"/>
      <c r="J310" s="7"/>
      <c r="K310" s="7"/>
      <c r="L310" s="16"/>
      <c r="M310" s="32"/>
      <c r="U310" s="31"/>
    </row>
    <row r="311" spans="1:23" ht="26" x14ac:dyDescent="0.35">
      <c r="A311" s="33">
        <v>310</v>
      </c>
      <c r="B311" s="21" t="s">
        <v>12976</v>
      </c>
      <c r="C311" s="29" t="s">
        <v>12977</v>
      </c>
      <c r="D311" s="29" t="s">
        <v>12977</v>
      </c>
      <c r="E311" s="21" t="s">
        <v>12976</v>
      </c>
      <c r="F311" s="16"/>
      <c r="G311" s="7"/>
      <c r="H311" s="7"/>
      <c r="I311" s="7" t="s">
        <v>34</v>
      </c>
      <c r="J311" s="7"/>
      <c r="K311" s="7"/>
      <c r="L311" s="16"/>
      <c r="M311" s="30" t="s">
        <v>34</v>
      </c>
      <c r="N311" s="29" t="s">
        <v>34</v>
      </c>
      <c r="U311" s="31"/>
    </row>
    <row r="312" spans="1:23" ht="39" x14ac:dyDescent="0.35">
      <c r="A312" s="33">
        <v>311</v>
      </c>
      <c r="B312" s="18" t="s">
        <v>12978</v>
      </c>
      <c r="C312" s="35" t="s">
        <v>12979</v>
      </c>
      <c r="D312" s="35" t="s">
        <v>12979</v>
      </c>
      <c r="E312" s="18" t="s">
        <v>12978</v>
      </c>
      <c r="F312" s="20"/>
      <c r="G312" s="19"/>
      <c r="H312" s="19"/>
      <c r="I312" s="7"/>
      <c r="J312" s="19"/>
      <c r="K312" s="19"/>
      <c r="L312" s="20"/>
      <c r="M312" s="32"/>
      <c r="U312" s="31"/>
      <c r="V312" s="2" t="s">
        <v>12980</v>
      </c>
      <c r="W312" s="53">
        <v>6</v>
      </c>
    </row>
    <row r="313" spans="1:23" x14ac:dyDescent="0.35">
      <c r="A313" s="33">
        <v>312</v>
      </c>
      <c r="B313" s="21" t="s">
        <v>12981</v>
      </c>
      <c r="C313" s="29" t="s">
        <v>12982</v>
      </c>
      <c r="D313" s="29" t="s">
        <v>12982</v>
      </c>
      <c r="E313" s="21" t="s">
        <v>12981</v>
      </c>
      <c r="F313" s="16"/>
      <c r="G313" s="7"/>
      <c r="H313" s="7"/>
      <c r="I313" s="7" t="s">
        <v>34</v>
      </c>
      <c r="J313" s="7"/>
      <c r="K313" s="7"/>
      <c r="L313" s="16" t="s">
        <v>34</v>
      </c>
      <c r="M313" s="30" t="s">
        <v>34</v>
      </c>
      <c r="N313" s="29" t="s">
        <v>34</v>
      </c>
      <c r="U313" s="31"/>
    </row>
    <row r="314" spans="1:23" ht="26" x14ac:dyDescent="0.35">
      <c r="A314" s="33">
        <v>313</v>
      </c>
      <c r="B314" s="21" t="s">
        <v>12983</v>
      </c>
      <c r="C314" s="29" t="s">
        <v>12984</v>
      </c>
      <c r="D314" s="29" t="s">
        <v>12984</v>
      </c>
      <c r="E314" s="21" t="s">
        <v>12983</v>
      </c>
      <c r="F314" s="16"/>
      <c r="G314" s="7"/>
      <c r="H314" s="7"/>
      <c r="I314" s="7" t="s">
        <v>34</v>
      </c>
      <c r="J314" s="7"/>
      <c r="K314" s="7"/>
      <c r="L314" s="16" t="s">
        <v>34</v>
      </c>
      <c r="M314" s="30" t="s">
        <v>34</v>
      </c>
      <c r="N314" s="29" t="s">
        <v>34</v>
      </c>
      <c r="U314" s="31"/>
    </row>
    <row r="315" spans="1:23" ht="26" x14ac:dyDescent="0.35">
      <c r="A315" s="33">
        <v>314</v>
      </c>
      <c r="B315" s="21" t="s">
        <v>12985</v>
      </c>
      <c r="C315" s="29" t="s">
        <v>12986</v>
      </c>
      <c r="D315" s="29" t="s">
        <v>12986</v>
      </c>
      <c r="E315" s="21" t="s">
        <v>12985</v>
      </c>
      <c r="F315" s="16"/>
      <c r="G315" s="7"/>
      <c r="H315" s="7"/>
      <c r="I315" s="7" t="s">
        <v>34</v>
      </c>
      <c r="J315" s="7"/>
      <c r="K315" s="7"/>
      <c r="L315" s="16"/>
      <c r="M315" s="30" t="s">
        <v>34</v>
      </c>
      <c r="N315" s="29" t="s">
        <v>34</v>
      </c>
      <c r="U315" s="31"/>
    </row>
    <row r="316" spans="1:23" ht="39" x14ac:dyDescent="0.35">
      <c r="A316" s="33">
        <v>315</v>
      </c>
      <c r="B316" s="21" t="s">
        <v>12987</v>
      </c>
      <c r="C316" s="29" t="s">
        <v>12988</v>
      </c>
      <c r="D316" s="29" t="s">
        <v>12988</v>
      </c>
      <c r="E316" s="21" t="s">
        <v>12987</v>
      </c>
      <c r="F316" s="16"/>
      <c r="G316" s="7"/>
      <c r="H316" s="7"/>
      <c r="I316" s="7" t="s">
        <v>34</v>
      </c>
      <c r="J316" s="7"/>
      <c r="K316" s="7"/>
      <c r="L316" s="16" t="s">
        <v>34</v>
      </c>
      <c r="M316" s="30" t="s">
        <v>34</v>
      </c>
      <c r="N316" s="29" t="s">
        <v>34</v>
      </c>
      <c r="U316" s="31"/>
    </row>
    <row r="317" spans="1:23" ht="26" x14ac:dyDescent="0.35">
      <c r="A317" s="33">
        <v>316</v>
      </c>
      <c r="B317" s="21" t="s">
        <v>12989</v>
      </c>
      <c r="C317" s="29" t="s">
        <v>12990</v>
      </c>
      <c r="D317" s="29" t="s">
        <v>12990</v>
      </c>
      <c r="E317" s="21" t="s">
        <v>12989</v>
      </c>
      <c r="F317" s="16"/>
      <c r="G317" s="7"/>
      <c r="H317" s="7"/>
      <c r="I317" s="7" t="s">
        <v>34</v>
      </c>
      <c r="J317" s="7"/>
      <c r="K317" s="7"/>
      <c r="L317" s="16"/>
      <c r="M317" s="30" t="s">
        <v>34</v>
      </c>
      <c r="N317" s="29" t="s">
        <v>34</v>
      </c>
      <c r="U317" s="31"/>
    </row>
    <row r="318" spans="1:23" x14ac:dyDescent="0.35">
      <c r="A318" s="33">
        <v>317</v>
      </c>
      <c r="B318" s="18" t="s">
        <v>12991</v>
      </c>
      <c r="C318" s="35" t="s">
        <v>12992</v>
      </c>
      <c r="D318" s="35" t="s">
        <v>12992</v>
      </c>
      <c r="E318" s="18" t="s">
        <v>12991</v>
      </c>
      <c r="F318" s="20"/>
      <c r="G318" s="19"/>
      <c r="H318" s="19"/>
      <c r="I318" s="7"/>
      <c r="J318" s="19"/>
      <c r="K318" s="19"/>
      <c r="L318" s="20"/>
      <c r="M318" s="32"/>
      <c r="U318" s="31"/>
      <c r="V318" s="53" t="s">
        <v>12993</v>
      </c>
      <c r="W318" s="53">
        <v>6</v>
      </c>
    </row>
    <row r="319" spans="1:23" x14ac:dyDescent="0.35">
      <c r="A319" s="33">
        <v>318</v>
      </c>
      <c r="B319" s="21" t="s">
        <v>88</v>
      </c>
      <c r="C319" s="29" t="s">
        <v>12994</v>
      </c>
      <c r="D319" s="29" t="s">
        <v>12994</v>
      </c>
      <c r="E319" s="21" t="s">
        <v>88</v>
      </c>
      <c r="F319" s="16"/>
      <c r="G319" s="7"/>
      <c r="H319" s="7"/>
      <c r="I319" s="7"/>
      <c r="J319" s="7"/>
      <c r="K319" s="7"/>
      <c r="L319" s="16"/>
      <c r="M319" s="32"/>
      <c r="U319" s="31"/>
    </row>
    <row r="320" spans="1:23" ht="26" x14ac:dyDescent="0.35">
      <c r="A320" s="33">
        <v>319</v>
      </c>
      <c r="B320" s="21" t="s">
        <v>12995</v>
      </c>
      <c r="C320" s="29" t="s">
        <v>12996</v>
      </c>
      <c r="D320" s="29" t="s">
        <v>12996</v>
      </c>
      <c r="E320" s="21" t="s">
        <v>12995</v>
      </c>
      <c r="F320" s="16"/>
      <c r="G320" s="7"/>
      <c r="H320" s="7"/>
      <c r="I320" s="7" t="s">
        <v>34</v>
      </c>
      <c r="J320" s="7"/>
      <c r="K320" s="7"/>
      <c r="L320" s="16"/>
      <c r="M320" s="30" t="s">
        <v>34</v>
      </c>
      <c r="N320" s="29" t="s">
        <v>34</v>
      </c>
      <c r="U320" s="31"/>
    </row>
    <row r="321" spans="1:21" ht="26" x14ac:dyDescent="0.35">
      <c r="A321" s="33">
        <v>320</v>
      </c>
      <c r="B321" s="21" t="s">
        <v>12997</v>
      </c>
      <c r="C321" s="29" t="s">
        <v>12998</v>
      </c>
      <c r="D321" s="29" t="s">
        <v>12998</v>
      </c>
      <c r="E321" s="21" t="s">
        <v>12997</v>
      </c>
      <c r="F321" s="16"/>
      <c r="G321" s="7"/>
      <c r="H321" s="7"/>
      <c r="I321" s="7" t="s">
        <v>34</v>
      </c>
      <c r="J321" s="7"/>
      <c r="K321" s="7"/>
      <c r="L321" s="16"/>
      <c r="M321" s="30" t="s">
        <v>34</v>
      </c>
      <c r="N321" s="29" t="s">
        <v>34</v>
      </c>
      <c r="U321" s="31"/>
    </row>
    <row r="322" spans="1:21" ht="26" x14ac:dyDescent="0.35">
      <c r="A322" s="33">
        <v>321</v>
      </c>
      <c r="B322" s="21" t="s">
        <v>12999</v>
      </c>
      <c r="C322" s="29" t="s">
        <v>13000</v>
      </c>
      <c r="D322" s="29" t="s">
        <v>13000</v>
      </c>
      <c r="E322" s="21" t="s">
        <v>12999</v>
      </c>
      <c r="F322" s="16"/>
      <c r="G322" s="7"/>
      <c r="H322" s="7"/>
      <c r="I322" s="7" t="s">
        <v>34</v>
      </c>
      <c r="J322" s="7"/>
      <c r="K322" s="7"/>
      <c r="L322" s="16"/>
      <c r="M322" s="30" t="s">
        <v>34</v>
      </c>
      <c r="N322" s="29" t="s">
        <v>34</v>
      </c>
      <c r="U322" s="31"/>
    </row>
    <row r="323" spans="1:21" x14ac:dyDescent="0.35">
      <c r="A323" s="33">
        <v>322</v>
      </c>
      <c r="B323" s="21" t="s">
        <v>13001</v>
      </c>
      <c r="C323" s="29" t="s">
        <v>13002</v>
      </c>
      <c r="D323" s="29" t="s">
        <v>13002</v>
      </c>
      <c r="E323" s="21" t="s">
        <v>13001</v>
      </c>
      <c r="F323" s="16"/>
      <c r="G323" s="7"/>
      <c r="H323" s="7"/>
      <c r="I323" s="7" t="s">
        <v>34</v>
      </c>
      <c r="J323" s="7"/>
      <c r="K323" s="7"/>
      <c r="L323" s="16"/>
      <c r="M323" s="30" t="s">
        <v>34</v>
      </c>
      <c r="N323" s="29" t="s">
        <v>34</v>
      </c>
      <c r="U323" s="31"/>
    </row>
    <row r="324" spans="1:21" ht="26" x14ac:dyDescent="0.35">
      <c r="A324" s="33">
        <v>323</v>
      </c>
      <c r="B324" s="21" t="s">
        <v>13003</v>
      </c>
      <c r="C324" s="29" t="s">
        <v>13004</v>
      </c>
      <c r="D324" s="29" t="s">
        <v>13004</v>
      </c>
      <c r="E324" s="21" t="s">
        <v>13003</v>
      </c>
      <c r="F324" s="16"/>
      <c r="G324" s="7"/>
      <c r="H324" s="7"/>
      <c r="I324" s="7" t="s">
        <v>34</v>
      </c>
      <c r="J324" s="7"/>
      <c r="K324" s="7"/>
      <c r="L324" s="16"/>
      <c r="M324" s="30" t="s">
        <v>34</v>
      </c>
      <c r="N324" s="29" t="s">
        <v>34</v>
      </c>
      <c r="U324" s="31"/>
    </row>
    <row r="325" spans="1:21" ht="26" x14ac:dyDescent="0.35">
      <c r="A325" s="33">
        <v>324</v>
      </c>
      <c r="B325" s="21" t="s">
        <v>13005</v>
      </c>
      <c r="C325" s="29" t="s">
        <v>13006</v>
      </c>
      <c r="D325" s="29" t="s">
        <v>13006</v>
      </c>
      <c r="E325" s="21" t="s">
        <v>13005</v>
      </c>
      <c r="F325" s="16"/>
      <c r="G325" s="7"/>
      <c r="H325" s="7"/>
      <c r="I325" s="7" t="s">
        <v>34</v>
      </c>
      <c r="J325" s="7"/>
      <c r="K325" s="7"/>
      <c r="L325" s="16"/>
      <c r="M325" s="30" t="s">
        <v>34</v>
      </c>
      <c r="N325" s="29" t="s">
        <v>34</v>
      </c>
      <c r="U325" s="31"/>
    </row>
    <row r="326" spans="1:21" ht="39" x14ac:dyDescent="0.35">
      <c r="A326" s="33">
        <v>325</v>
      </c>
      <c r="B326" s="21" t="s">
        <v>13007</v>
      </c>
      <c r="C326" s="29" t="s">
        <v>13008</v>
      </c>
      <c r="D326" s="29" t="s">
        <v>13008</v>
      </c>
      <c r="E326" s="21" t="s">
        <v>13007</v>
      </c>
      <c r="F326" s="16"/>
      <c r="G326" s="7"/>
      <c r="H326" s="7"/>
      <c r="I326" s="7" t="s">
        <v>34</v>
      </c>
      <c r="J326" s="7"/>
      <c r="K326" s="7"/>
      <c r="L326" s="16"/>
      <c r="M326" s="30" t="s">
        <v>34</v>
      </c>
      <c r="N326" s="29" t="s">
        <v>34</v>
      </c>
      <c r="U326" s="31"/>
    </row>
    <row r="327" spans="1:21" x14ac:dyDescent="0.35">
      <c r="A327" s="33">
        <v>326</v>
      </c>
      <c r="B327" s="21" t="s">
        <v>13009</v>
      </c>
      <c r="C327" s="29" t="s">
        <v>13010</v>
      </c>
      <c r="D327" s="29" t="s">
        <v>13010</v>
      </c>
      <c r="E327" s="21" t="s">
        <v>13009</v>
      </c>
      <c r="F327" s="16"/>
      <c r="G327" s="7"/>
      <c r="H327" s="7"/>
      <c r="I327" s="7" t="s">
        <v>34</v>
      </c>
      <c r="J327" s="7"/>
      <c r="K327" s="7"/>
      <c r="L327" s="16"/>
      <c r="M327" s="30" t="s">
        <v>34</v>
      </c>
      <c r="N327" s="29" t="s">
        <v>34</v>
      </c>
      <c r="U327" s="31"/>
    </row>
    <row r="328" spans="1:21" ht="26" x14ac:dyDescent="0.35">
      <c r="A328" s="33">
        <v>327</v>
      </c>
      <c r="B328" s="21" t="s">
        <v>13011</v>
      </c>
      <c r="C328" s="29" t="s">
        <v>13012</v>
      </c>
      <c r="D328" s="29" t="s">
        <v>13012</v>
      </c>
      <c r="E328" s="21" t="s">
        <v>13011</v>
      </c>
      <c r="F328" s="16"/>
      <c r="G328" s="7"/>
      <c r="H328" s="7"/>
      <c r="I328" s="7" t="s">
        <v>34</v>
      </c>
      <c r="J328" s="7"/>
      <c r="K328" s="7"/>
      <c r="L328" s="16"/>
      <c r="M328" s="30" t="s">
        <v>34</v>
      </c>
      <c r="N328" s="29" t="s">
        <v>34</v>
      </c>
      <c r="U328" s="31"/>
    </row>
    <row r="329" spans="1:21" x14ac:dyDescent="0.35">
      <c r="A329" s="33">
        <v>328</v>
      </c>
      <c r="B329" s="21" t="s">
        <v>88</v>
      </c>
      <c r="C329" s="29" t="s">
        <v>13013</v>
      </c>
      <c r="D329" s="29" t="s">
        <v>13013</v>
      </c>
      <c r="E329" s="21" t="s">
        <v>88</v>
      </c>
      <c r="F329" s="16"/>
      <c r="G329" s="7"/>
      <c r="H329" s="7"/>
      <c r="I329" s="7"/>
      <c r="J329" s="7"/>
      <c r="K329" s="7"/>
      <c r="L329" s="16"/>
      <c r="M329" s="32"/>
      <c r="U329" s="31"/>
    </row>
    <row r="330" spans="1:21" ht="26" x14ac:dyDescent="0.35">
      <c r="A330" s="33">
        <v>329</v>
      </c>
      <c r="B330" s="21" t="s">
        <v>13014</v>
      </c>
      <c r="C330" s="29" t="s">
        <v>13015</v>
      </c>
      <c r="D330" s="29" t="s">
        <v>13015</v>
      </c>
      <c r="E330" s="21" t="s">
        <v>13014</v>
      </c>
      <c r="F330" s="16"/>
      <c r="G330" s="7"/>
      <c r="H330" s="7"/>
      <c r="I330" s="7" t="s">
        <v>34</v>
      </c>
      <c r="J330" s="7"/>
      <c r="K330" s="7"/>
      <c r="L330" s="16"/>
      <c r="M330" s="30" t="s">
        <v>34</v>
      </c>
      <c r="N330" s="29" t="s">
        <v>34</v>
      </c>
      <c r="U330" s="31"/>
    </row>
    <row r="331" spans="1:21" ht="52" x14ac:dyDescent="0.35">
      <c r="A331" s="33">
        <v>330</v>
      </c>
      <c r="B331" s="21" t="s">
        <v>13016</v>
      </c>
      <c r="C331" s="29" t="s">
        <v>13017</v>
      </c>
      <c r="D331" s="29" t="s">
        <v>13017</v>
      </c>
      <c r="E331" s="21" t="s">
        <v>13016</v>
      </c>
      <c r="F331" s="16"/>
      <c r="G331" s="7"/>
      <c r="H331" s="7"/>
      <c r="I331" s="7" t="s">
        <v>34</v>
      </c>
      <c r="J331" s="7"/>
      <c r="K331" s="7"/>
      <c r="L331" s="16"/>
      <c r="M331" s="30" t="s">
        <v>34</v>
      </c>
      <c r="N331" s="29" t="s">
        <v>34</v>
      </c>
      <c r="U331" s="31"/>
    </row>
    <row r="332" spans="1:21" ht="26" x14ac:dyDescent="0.35">
      <c r="A332" s="33">
        <v>331</v>
      </c>
      <c r="B332" s="21" t="s">
        <v>13018</v>
      </c>
      <c r="C332" s="29" t="s">
        <v>13019</v>
      </c>
      <c r="D332" s="29" t="s">
        <v>13019</v>
      </c>
      <c r="E332" s="21" t="s">
        <v>13018</v>
      </c>
      <c r="F332" s="16"/>
      <c r="G332" s="7"/>
      <c r="H332" s="7"/>
      <c r="I332" s="7" t="s">
        <v>34</v>
      </c>
      <c r="J332" s="7"/>
      <c r="K332" s="7"/>
      <c r="L332" s="16"/>
      <c r="M332" s="30" t="s">
        <v>34</v>
      </c>
      <c r="N332" s="29" t="s">
        <v>34</v>
      </c>
      <c r="U332" s="31"/>
    </row>
    <row r="333" spans="1:21" ht="39" x14ac:dyDescent="0.35">
      <c r="A333" s="33">
        <v>332</v>
      </c>
      <c r="B333" s="21" t="s">
        <v>13020</v>
      </c>
      <c r="C333" s="29" t="s">
        <v>13021</v>
      </c>
      <c r="D333" s="29" t="s">
        <v>13021</v>
      </c>
      <c r="E333" s="21" t="s">
        <v>13020</v>
      </c>
      <c r="F333" s="16"/>
      <c r="G333" s="7"/>
      <c r="H333" s="7"/>
      <c r="I333" s="7" t="s">
        <v>34</v>
      </c>
      <c r="J333" s="7"/>
      <c r="K333" s="7"/>
      <c r="L333" s="16"/>
      <c r="M333" s="30" t="s">
        <v>34</v>
      </c>
      <c r="N333" s="29" t="s">
        <v>34</v>
      </c>
      <c r="U333" s="31"/>
    </row>
    <row r="334" spans="1:21" x14ac:dyDescent="0.35">
      <c r="A334" s="33">
        <v>333</v>
      </c>
      <c r="B334" s="18" t="s">
        <v>13022</v>
      </c>
      <c r="C334" s="35" t="s">
        <v>13023</v>
      </c>
      <c r="D334" s="35" t="s">
        <v>13023</v>
      </c>
      <c r="E334" s="18" t="s">
        <v>13022</v>
      </c>
      <c r="F334" s="20"/>
      <c r="G334" s="19"/>
      <c r="H334" s="19"/>
      <c r="I334" s="7"/>
      <c r="J334" s="19"/>
      <c r="K334" s="19"/>
      <c r="L334" s="20"/>
      <c r="M334" s="32"/>
      <c r="U334" s="31"/>
    </row>
    <row r="335" spans="1:21" x14ac:dyDescent="0.35">
      <c r="A335" s="33">
        <v>334</v>
      </c>
      <c r="B335" s="21" t="s">
        <v>13024</v>
      </c>
      <c r="C335" s="29" t="s">
        <v>13025</v>
      </c>
      <c r="D335" s="29" t="s">
        <v>13025</v>
      </c>
      <c r="E335" s="21" t="s">
        <v>13024</v>
      </c>
      <c r="F335" s="16"/>
      <c r="G335" s="7"/>
      <c r="H335" s="7"/>
      <c r="I335" s="7" t="s">
        <v>34</v>
      </c>
      <c r="J335" s="7"/>
      <c r="K335" s="7"/>
      <c r="L335" s="16"/>
      <c r="M335" s="30" t="s">
        <v>34</v>
      </c>
      <c r="N335" s="29" t="s">
        <v>34</v>
      </c>
      <c r="U335" s="31"/>
    </row>
    <row r="336" spans="1:21" x14ac:dyDescent="0.35">
      <c r="A336" s="33">
        <v>335</v>
      </c>
      <c r="B336" s="21" t="s">
        <v>13026</v>
      </c>
      <c r="C336" s="29" t="s">
        <v>13027</v>
      </c>
      <c r="D336" s="29" t="s">
        <v>13027</v>
      </c>
      <c r="E336" s="21" t="s">
        <v>13026</v>
      </c>
      <c r="F336" s="16"/>
      <c r="G336" s="7"/>
      <c r="H336" s="7"/>
      <c r="I336" s="7" t="s">
        <v>34</v>
      </c>
      <c r="J336" s="7"/>
      <c r="K336" s="7"/>
      <c r="L336" s="16"/>
      <c r="M336" s="30" t="s">
        <v>34</v>
      </c>
      <c r="N336" s="29" t="s">
        <v>34</v>
      </c>
      <c r="U336" s="31"/>
    </row>
    <row r="337" spans="1:23" ht="26" x14ac:dyDescent="0.35">
      <c r="A337" s="33">
        <v>336</v>
      </c>
      <c r="B337" s="21" t="s">
        <v>13028</v>
      </c>
      <c r="C337" s="29" t="s">
        <v>13029</v>
      </c>
      <c r="D337" s="29" t="s">
        <v>13029</v>
      </c>
      <c r="E337" s="21" t="s">
        <v>13028</v>
      </c>
      <c r="F337" s="16"/>
      <c r="G337" s="7"/>
      <c r="H337" s="7"/>
      <c r="I337" s="7" t="s">
        <v>34</v>
      </c>
      <c r="J337" s="7"/>
      <c r="K337" s="7"/>
      <c r="L337" s="16"/>
      <c r="M337" s="30" t="s">
        <v>34</v>
      </c>
      <c r="N337" s="29" t="s">
        <v>34</v>
      </c>
      <c r="U337" s="31"/>
    </row>
    <row r="338" spans="1:23" ht="26" x14ac:dyDescent="0.35">
      <c r="A338" s="33">
        <v>337</v>
      </c>
      <c r="B338" s="21" t="s">
        <v>13030</v>
      </c>
      <c r="C338" s="29" t="s">
        <v>13031</v>
      </c>
      <c r="D338" s="29" t="s">
        <v>13031</v>
      </c>
      <c r="E338" s="21" t="s">
        <v>13030</v>
      </c>
      <c r="F338" s="16"/>
      <c r="G338" s="7"/>
      <c r="H338" s="7"/>
      <c r="I338" s="7" t="s">
        <v>34</v>
      </c>
      <c r="J338" s="7"/>
      <c r="K338" s="7"/>
      <c r="L338" s="16"/>
      <c r="M338" s="30" t="s">
        <v>34</v>
      </c>
      <c r="N338" s="29" t="s">
        <v>34</v>
      </c>
      <c r="U338" s="31"/>
    </row>
    <row r="339" spans="1:23" ht="52" x14ac:dyDescent="0.35">
      <c r="A339" s="33">
        <v>338</v>
      </c>
      <c r="B339" s="9" t="s">
        <v>13032</v>
      </c>
      <c r="C339" s="37" t="s">
        <v>13033</v>
      </c>
      <c r="D339" s="37" t="s">
        <v>13033</v>
      </c>
      <c r="E339" s="9" t="s">
        <v>13032</v>
      </c>
      <c r="F339" s="15"/>
      <c r="G339" s="10"/>
      <c r="H339" s="10"/>
      <c r="I339" s="7"/>
      <c r="J339" s="10"/>
      <c r="K339" s="10"/>
      <c r="L339" s="15"/>
      <c r="M339" s="32"/>
      <c r="U339" s="31"/>
      <c r="V339" s="2" t="s">
        <v>13034</v>
      </c>
      <c r="W339" s="53">
        <v>6</v>
      </c>
    </row>
    <row r="340" spans="1:23" x14ac:dyDescent="0.35">
      <c r="A340" s="33">
        <v>339</v>
      </c>
      <c r="B340" s="18" t="s">
        <v>13035</v>
      </c>
      <c r="C340" s="35" t="s">
        <v>13036</v>
      </c>
      <c r="D340" s="35" t="s">
        <v>13036</v>
      </c>
      <c r="E340" s="18" t="s">
        <v>13035</v>
      </c>
      <c r="F340" s="20"/>
      <c r="G340" s="19"/>
      <c r="H340" s="19"/>
      <c r="I340" s="7"/>
      <c r="J340" s="19"/>
      <c r="K340" s="19"/>
      <c r="L340" s="20"/>
      <c r="M340" s="32"/>
      <c r="U340" s="31"/>
    </row>
    <row r="341" spans="1:23" ht="39" x14ac:dyDescent="0.35">
      <c r="A341" s="33">
        <v>340</v>
      </c>
      <c r="B341" s="21" t="s">
        <v>13037</v>
      </c>
      <c r="C341" s="29" t="s">
        <v>13038</v>
      </c>
      <c r="D341" s="29" t="s">
        <v>13038</v>
      </c>
      <c r="E341" s="21" t="s">
        <v>13037</v>
      </c>
      <c r="F341" s="16"/>
      <c r="G341" s="7"/>
      <c r="H341" s="7"/>
      <c r="I341" s="7" t="s">
        <v>34</v>
      </c>
      <c r="J341" s="7"/>
      <c r="K341" s="7"/>
      <c r="L341" s="16"/>
      <c r="M341" s="30" t="s">
        <v>34</v>
      </c>
      <c r="U341" s="31"/>
    </row>
    <row r="342" spans="1:23" x14ac:dyDescent="0.35">
      <c r="A342" s="33">
        <v>341</v>
      </c>
      <c r="B342" s="21" t="s">
        <v>88</v>
      </c>
      <c r="C342" s="29" t="s">
        <v>13039</v>
      </c>
      <c r="D342" s="29" t="s">
        <v>13039</v>
      </c>
      <c r="E342" s="21" t="s">
        <v>88</v>
      </c>
      <c r="F342" s="16"/>
      <c r="G342" s="7"/>
      <c r="H342" s="7"/>
      <c r="I342" s="7"/>
      <c r="J342" s="7"/>
      <c r="K342" s="7"/>
      <c r="L342" s="16"/>
      <c r="M342" s="32"/>
      <c r="U342" s="31"/>
    </row>
    <row r="343" spans="1:23" x14ac:dyDescent="0.35">
      <c r="A343" s="33">
        <v>342</v>
      </c>
      <c r="B343" s="18" t="s">
        <v>13040</v>
      </c>
      <c r="C343" s="35" t="s">
        <v>13041</v>
      </c>
      <c r="D343" s="35" t="s">
        <v>13041</v>
      </c>
      <c r="E343" s="18" t="s">
        <v>13040</v>
      </c>
      <c r="F343" s="20"/>
      <c r="G343" s="19"/>
      <c r="H343" s="19"/>
      <c r="I343" s="7"/>
      <c r="J343" s="19"/>
      <c r="K343" s="19"/>
      <c r="L343" s="20"/>
      <c r="M343" s="32"/>
      <c r="U343" s="31"/>
    </row>
    <row r="344" spans="1:23" ht="65" x14ac:dyDescent="0.35">
      <c r="A344" s="33">
        <v>343</v>
      </c>
      <c r="B344" s="21" t="s">
        <v>13042</v>
      </c>
      <c r="C344" s="29" t="s">
        <v>13043</v>
      </c>
      <c r="D344" s="29" t="s">
        <v>13043</v>
      </c>
      <c r="E344" s="21" t="s">
        <v>13042</v>
      </c>
      <c r="F344" s="16"/>
      <c r="G344" s="7"/>
      <c r="H344" s="7"/>
      <c r="I344" s="7" t="s">
        <v>34</v>
      </c>
      <c r="J344" s="7"/>
      <c r="K344" s="7"/>
      <c r="L344" s="16"/>
      <c r="M344" s="30" t="s">
        <v>34</v>
      </c>
      <c r="U344" s="31"/>
    </row>
    <row r="345" spans="1:23" ht="26" x14ac:dyDescent="0.35">
      <c r="A345" s="33">
        <v>344</v>
      </c>
      <c r="B345" s="21" t="s">
        <v>13044</v>
      </c>
      <c r="C345" s="29" t="s">
        <v>13045</v>
      </c>
      <c r="D345" s="29" t="s">
        <v>13045</v>
      </c>
      <c r="E345" s="21" t="s">
        <v>13044</v>
      </c>
      <c r="F345" s="16"/>
      <c r="G345" s="7"/>
      <c r="H345" s="7"/>
      <c r="I345" s="7" t="s">
        <v>34</v>
      </c>
      <c r="J345" s="7"/>
      <c r="K345" s="7"/>
      <c r="L345" s="16"/>
      <c r="M345" s="30" t="s">
        <v>34</v>
      </c>
      <c r="U345" s="31"/>
    </row>
    <row r="346" spans="1:23" ht="26" x14ac:dyDescent="0.35">
      <c r="A346" s="33">
        <v>345</v>
      </c>
      <c r="B346" s="21" t="s">
        <v>13046</v>
      </c>
      <c r="C346" s="29" t="s">
        <v>13047</v>
      </c>
      <c r="D346" s="29" t="s">
        <v>13047</v>
      </c>
      <c r="E346" s="21" t="s">
        <v>13046</v>
      </c>
      <c r="F346" s="16"/>
      <c r="G346" s="7"/>
      <c r="H346" s="7"/>
      <c r="I346" s="7" t="s">
        <v>34</v>
      </c>
      <c r="J346" s="7"/>
      <c r="K346" s="7"/>
      <c r="L346" s="16"/>
      <c r="M346" s="30" t="s">
        <v>34</v>
      </c>
      <c r="U346" s="31"/>
    </row>
    <row r="347" spans="1:23" x14ac:dyDescent="0.35">
      <c r="A347" s="33">
        <v>346</v>
      </c>
      <c r="B347" s="21" t="s">
        <v>13048</v>
      </c>
      <c r="C347" s="29" t="s">
        <v>13049</v>
      </c>
      <c r="D347" s="29" t="s">
        <v>13049</v>
      </c>
      <c r="E347" s="21" t="s">
        <v>13048</v>
      </c>
      <c r="F347" s="16"/>
      <c r="G347" s="7"/>
      <c r="H347" s="7"/>
      <c r="I347" s="7" t="s">
        <v>34</v>
      </c>
      <c r="J347" s="7"/>
      <c r="K347" s="7"/>
      <c r="L347" s="16"/>
      <c r="M347" s="30" t="s">
        <v>34</v>
      </c>
      <c r="U347" s="31"/>
    </row>
    <row r="348" spans="1:23" ht="26" x14ac:dyDescent="0.35">
      <c r="A348" s="33">
        <v>347</v>
      </c>
      <c r="B348" s="21" t="s">
        <v>13050</v>
      </c>
      <c r="C348" s="29" t="s">
        <v>13051</v>
      </c>
      <c r="D348" s="29" t="s">
        <v>13051</v>
      </c>
      <c r="E348" s="21" t="s">
        <v>13050</v>
      </c>
      <c r="F348" s="16"/>
      <c r="G348" s="7"/>
      <c r="H348" s="7"/>
      <c r="I348" s="7" t="s">
        <v>34</v>
      </c>
      <c r="J348" s="7"/>
      <c r="K348" s="7"/>
      <c r="L348" s="16"/>
      <c r="M348" s="30" t="s">
        <v>34</v>
      </c>
      <c r="U348" s="31"/>
    </row>
    <row r="349" spans="1:23" ht="52" x14ac:dyDescent="0.35">
      <c r="A349" s="33">
        <v>348</v>
      </c>
      <c r="B349" s="21" t="s">
        <v>13052</v>
      </c>
      <c r="C349" s="29" t="s">
        <v>13053</v>
      </c>
      <c r="D349" s="29" t="s">
        <v>13053</v>
      </c>
      <c r="E349" s="21" t="s">
        <v>13052</v>
      </c>
      <c r="F349" s="16"/>
      <c r="G349" s="7"/>
      <c r="H349" s="7"/>
      <c r="I349" s="7" t="s">
        <v>34</v>
      </c>
      <c r="J349" s="7"/>
      <c r="K349" s="7"/>
      <c r="L349" s="16"/>
      <c r="M349" s="30" t="s">
        <v>34</v>
      </c>
      <c r="U349" s="31"/>
    </row>
    <row r="350" spans="1:23" x14ac:dyDescent="0.35">
      <c r="A350" s="33">
        <v>349</v>
      </c>
      <c r="B350" s="21" t="s">
        <v>13054</v>
      </c>
      <c r="C350" s="29" t="s">
        <v>13055</v>
      </c>
      <c r="D350" s="29" t="s">
        <v>13055</v>
      </c>
      <c r="E350" s="21" t="s">
        <v>13054</v>
      </c>
      <c r="F350" s="16"/>
      <c r="G350" s="7"/>
      <c r="H350" s="7"/>
      <c r="I350" s="7" t="s">
        <v>34</v>
      </c>
      <c r="J350" s="7"/>
      <c r="K350" s="7"/>
      <c r="L350" s="16"/>
      <c r="M350" s="30" t="s">
        <v>34</v>
      </c>
      <c r="U350" s="31"/>
    </row>
    <row r="351" spans="1:23" x14ac:dyDescent="0.35">
      <c r="A351" s="33">
        <v>350</v>
      </c>
      <c r="B351" s="9" t="s">
        <v>13056</v>
      </c>
      <c r="C351" s="37" t="s">
        <v>13057</v>
      </c>
      <c r="D351" s="37" t="s">
        <v>13057</v>
      </c>
      <c r="E351" s="9" t="s">
        <v>13056</v>
      </c>
      <c r="F351" s="15"/>
      <c r="G351" s="10"/>
      <c r="H351" s="10"/>
      <c r="I351" s="7"/>
      <c r="J351" s="10"/>
      <c r="K351" s="10"/>
      <c r="L351" s="15"/>
      <c r="M351" s="32"/>
      <c r="U351" s="31"/>
    </row>
    <row r="352" spans="1:23" x14ac:dyDescent="0.35">
      <c r="A352" s="33">
        <v>351</v>
      </c>
      <c r="B352" s="18" t="s">
        <v>13058</v>
      </c>
      <c r="C352" s="35" t="s">
        <v>13059</v>
      </c>
      <c r="D352" s="35" t="s">
        <v>13059</v>
      </c>
      <c r="E352" s="18" t="s">
        <v>13058</v>
      </c>
      <c r="F352" s="20"/>
      <c r="G352" s="19"/>
      <c r="H352" s="19"/>
      <c r="I352" s="7"/>
      <c r="J352" s="19"/>
      <c r="K352" s="19"/>
      <c r="L352" s="20"/>
      <c r="M352" s="32"/>
      <c r="U352" s="31"/>
    </row>
    <row r="353" spans="1:23" ht="91" x14ac:dyDescent="0.35">
      <c r="A353" s="33">
        <v>352</v>
      </c>
      <c r="B353" s="21" t="s">
        <v>13060</v>
      </c>
      <c r="C353" s="29" t="s">
        <v>13061</v>
      </c>
      <c r="D353" s="29" t="s">
        <v>13061</v>
      </c>
      <c r="E353" s="21" t="s">
        <v>13060</v>
      </c>
      <c r="F353" s="16"/>
      <c r="G353" s="7"/>
      <c r="H353" s="7"/>
      <c r="I353" s="7" t="s">
        <v>34</v>
      </c>
      <c r="J353" s="7"/>
      <c r="K353" s="7"/>
      <c r="L353" s="16"/>
      <c r="M353" s="30" t="s">
        <v>34</v>
      </c>
      <c r="N353" s="29" t="s">
        <v>34</v>
      </c>
      <c r="U353" s="31"/>
    </row>
    <row r="354" spans="1:23" ht="65" x14ac:dyDescent="0.35">
      <c r="A354" s="33">
        <v>353</v>
      </c>
      <c r="B354" s="21" t="s">
        <v>13062</v>
      </c>
      <c r="C354" s="29" t="s">
        <v>13063</v>
      </c>
      <c r="D354" s="29" t="s">
        <v>13063</v>
      </c>
      <c r="E354" s="21" t="s">
        <v>13062</v>
      </c>
      <c r="F354" s="16"/>
      <c r="G354" s="7"/>
      <c r="H354" s="7"/>
      <c r="I354" s="7" t="s">
        <v>34</v>
      </c>
      <c r="J354" s="7"/>
      <c r="K354" s="7"/>
      <c r="L354" s="16"/>
      <c r="M354" s="30" t="s">
        <v>34</v>
      </c>
      <c r="N354" s="29" t="s">
        <v>34</v>
      </c>
      <c r="U354" s="31"/>
    </row>
    <row r="355" spans="1:23" ht="65" x14ac:dyDescent="0.35">
      <c r="A355" s="33">
        <v>354</v>
      </c>
      <c r="B355" s="21" t="s">
        <v>13064</v>
      </c>
      <c r="C355" s="29" t="s">
        <v>13065</v>
      </c>
      <c r="D355" s="29" t="s">
        <v>13065</v>
      </c>
      <c r="E355" s="21" t="s">
        <v>13064</v>
      </c>
      <c r="F355" s="16"/>
      <c r="G355" s="7"/>
      <c r="H355" s="7"/>
      <c r="I355" s="7" t="s">
        <v>34</v>
      </c>
      <c r="J355" s="7"/>
      <c r="K355" s="7"/>
      <c r="L355" s="16"/>
      <c r="M355" s="30" t="s">
        <v>34</v>
      </c>
      <c r="U355" s="31"/>
    </row>
    <row r="356" spans="1:23" ht="52" x14ac:dyDescent="0.35">
      <c r="A356" s="33">
        <v>355</v>
      </c>
      <c r="B356" s="21" t="s">
        <v>13066</v>
      </c>
      <c r="C356" s="29" t="s">
        <v>13067</v>
      </c>
      <c r="D356" s="29" t="s">
        <v>13067</v>
      </c>
      <c r="E356" s="21" t="s">
        <v>13066</v>
      </c>
      <c r="F356" s="16"/>
      <c r="G356" s="7"/>
      <c r="H356" s="7"/>
      <c r="I356" s="7" t="s">
        <v>34</v>
      </c>
      <c r="J356" s="7"/>
      <c r="K356" s="7"/>
      <c r="L356" s="16"/>
      <c r="M356" s="30" t="s">
        <v>34</v>
      </c>
      <c r="N356" s="29" t="s">
        <v>34</v>
      </c>
      <c r="U356" s="31"/>
    </row>
    <row r="357" spans="1:23" x14ac:dyDescent="0.35">
      <c r="A357" s="33">
        <v>356</v>
      </c>
      <c r="B357" s="9" t="s">
        <v>13068</v>
      </c>
      <c r="C357" s="37" t="s">
        <v>13069</v>
      </c>
      <c r="D357" s="37" t="s">
        <v>13069</v>
      </c>
      <c r="E357" s="9" t="s">
        <v>13068</v>
      </c>
      <c r="F357" s="15"/>
      <c r="G357" s="10"/>
      <c r="H357" s="10"/>
      <c r="I357" s="7"/>
      <c r="J357" s="10"/>
      <c r="K357" s="10"/>
      <c r="L357" s="15"/>
      <c r="M357" s="32"/>
      <c r="U357" s="31"/>
    </row>
    <row r="358" spans="1:23" x14ac:dyDescent="0.35">
      <c r="A358" s="33">
        <v>357</v>
      </c>
      <c r="B358" s="18" t="s">
        <v>13070</v>
      </c>
      <c r="C358" s="35" t="s">
        <v>13071</v>
      </c>
      <c r="D358" s="35" t="s">
        <v>13071</v>
      </c>
      <c r="E358" s="18" t="s">
        <v>13070</v>
      </c>
      <c r="F358" s="20"/>
      <c r="G358" s="19"/>
      <c r="H358" s="19"/>
      <c r="I358" s="7"/>
      <c r="J358" s="19"/>
      <c r="K358" s="19"/>
      <c r="L358" s="20"/>
      <c r="M358" s="32"/>
      <c r="U358" s="31"/>
    </row>
    <row r="359" spans="1:23" ht="26" x14ac:dyDescent="0.35">
      <c r="A359" s="33">
        <v>358</v>
      </c>
      <c r="B359" s="21" t="s">
        <v>13072</v>
      </c>
      <c r="C359" s="29" t="s">
        <v>13073</v>
      </c>
      <c r="D359" s="29" t="s">
        <v>13073</v>
      </c>
      <c r="E359" s="21" t="s">
        <v>13072</v>
      </c>
      <c r="F359" s="16"/>
      <c r="G359" s="7"/>
      <c r="H359" s="7"/>
      <c r="I359" s="7" t="s">
        <v>34</v>
      </c>
      <c r="J359" s="7"/>
      <c r="K359" s="7"/>
      <c r="L359" s="16"/>
      <c r="M359" s="30" t="s">
        <v>34</v>
      </c>
      <c r="N359" s="29" t="s">
        <v>34</v>
      </c>
      <c r="U359" s="31"/>
    </row>
    <row r="360" spans="1:23" ht="78" x14ac:dyDescent="0.35">
      <c r="A360" s="33">
        <v>359</v>
      </c>
      <c r="B360" s="21" t="s">
        <v>13074</v>
      </c>
      <c r="C360" s="29" t="s">
        <v>13075</v>
      </c>
      <c r="D360" s="29" t="s">
        <v>13075</v>
      </c>
      <c r="E360" s="21" t="s">
        <v>13074</v>
      </c>
      <c r="F360" s="16"/>
      <c r="G360" s="7"/>
      <c r="H360" s="7"/>
      <c r="I360" s="7" t="s">
        <v>34</v>
      </c>
      <c r="J360" s="7"/>
      <c r="K360" s="7"/>
      <c r="L360" s="16"/>
      <c r="M360" s="30" t="s">
        <v>34</v>
      </c>
      <c r="N360" s="29" t="s">
        <v>34</v>
      </c>
      <c r="U360" s="31"/>
    </row>
    <row r="361" spans="1:23" ht="104" x14ac:dyDescent="0.35">
      <c r="A361" s="33">
        <v>360</v>
      </c>
      <c r="B361" s="21" t="s">
        <v>13076</v>
      </c>
      <c r="C361" s="29" t="s">
        <v>13077</v>
      </c>
      <c r="D361" s="29" t="s">
        <v>13077</v>
      </c>
      <c r="E361" s="21" t="s">
        <v>13076</v>
      </c>
      <c r="F361" s="16"/>
      <c r="G361" s="7"/>
      <c r="H361" s="7"/>
      <c r="I361" s="7" t="s">
        <v>34</v>
      </c>
      <c r="J361" s="7"/>
      <c r="K361" s="7"/>
      <c r="L361" s="16"/>
      <c r="M361" s="30" t="s">
        <v>34</v>
      </c>
      <c r="N361" s="29" t="s">
        <v>34</v>
      </c>
      <c r="U361" s="31"/>
    </row>
    <row r="362" spans="1:23" ht="130" x14ac:dyDescent="0.35">
      <c r="A362" s="33">
        <v>361</v>
      </c>
      <c r="B362" s="9" t="s">
        <v>13078</v>
      </c>
      <c r="C362" s="37" t="s">
        <v>13079</v>
      </c>
      <c r="D362" s="37" t="s">
        <v>13079</v>
      </c>
      <c r="E362" s="9" t="s">
        <v>13078</v>
      </c>
      <c r="F362" s="15"/>
      <c r="G362" s="10"/>
      <c r="H362" s="10"/>
      <c r="I362" s="7"/>
      <c r="J362" s="10"/>
      <c r="K362" s="10"/>
      <c r="L362" s="15"/>
      <c r="M362" s="32"/>
      <c r="U362" s="31"/>
      <c r="V362" s="2" t="s">
        <v>13080</v>
      </c>
      <c r="W362" s="53">
        <v>6</v>
      </c>
    </row>
    <row r="363" spans="1:23" x14ac:dyDescent="0.35">
      <c r="A363" s="33">
        <v>362</v>
      </c>
      <c r="B363" s="9" t="s">
        <v>13081</v>
      </c>
      <c r="C363" s="37" t="s">
        <v>13082</v>
      </c>
      <c r="D363" s="37" t="s">
        <v>13082</v>
      </c>
      <c r="E363" s="9" t="s">
        <v>13081</v>
      </c>
      <c r="F363" s="15"/>
      <c r="G363" s="10"/>
      <c r="H363" s="10"/>
      <c r="I363" s="7"/>
      <c r="J363" s="10"/>
      <c r="K363" s="10"/>
      <c r="L363" s="15"/>
      <c r="M363" s="32"/>
      <c r="U363" s="31"/>
    </row>
    <row r="364" spans="1:23" x14ac:dyDescent="0.35">
      <c r="A364" s="33">
        <v>363</v>
      </c>
      <c r="B364" s="18" t="s">
        <v>13083</v>
      </c>
      <c r="C364" s="35" t="s">
        <v>13084</v>
      </c>
      <c r="D364" s="35" t="s">
        <v>13084</v>
      </c>
      <c r="E364" s="18" t="s">
        <v>13083</v>
      </c>
      <c r="F364" s="20"/>
      <c r="G364" s="19"/>
      <c r="H364" s="19"/>
      <c r="I364" s="7"/>
      <c r="J364" s="19"/>
      <c r="K364" s="19"/>
      <c r="L364" s="20"/>
      <c r="M364" s="32"/>
      <c r="U364" s="31"/>
    </row>
    <row r="365" spans="1:23" ht="52" x14ac:dyDescent="0.35">
      <c r="A365" s="33">
        <v>364</v>
      </c>
      <c r="B365" s="21" t="s">
        <v>13085</v>
      </c>
      <c r="C365" s="29" t="s">
        <v>13086</v>
      </c>
      <c r="D365" s="29" t="s">
        <v>13086</v>
      </c>
      <c r="E365" s="21" t="s">
        <v>13085</v>
      </c>
      <c r="F365" s="16"/>
      <c r="G365" s="7"/>
      <c r="H365" s="7"/>
      <c r="I365" s="7" t="s">
        <v>34</v>
      </c>
      <c r="J365" s="7"/>
      <c r="K365" s="7"/>
      <c r="L365" s="16"/>
      <c r="M365" s="30" t="s">
        <v>34</v>
      </c>
      <c r="N365" s="29" t="s">
        <v>34</v>
      </c>
      <c r="U365" s="31"/>
      <c r="V365" s="2"/>
    </row>
    <row r="366" spans="1:23" x14ac:dyDescent="0.35">
      <c r="A366" s="33">
        <v>365</v>
      </c>
      <c r="B366" s="21" t="s">
        <v>13087</v>
      </c>
      <c r="C366" s="29" t="s">
        <v>13088</v>
      </c>
      <c r="D366" s="29" t="s">
        <v>13088</v>
      </c>
      <c r="E366" s="21" t="s">
        <v>13087</v>
      </c>
      <c r="F366" s="16"/>
      <c r="G366" s="7"/>
      <c r="H366" s="7"/>
      <c r="I366" s="7" t="s">
        <v>34</v>
      </c>
      <c r="J366" s="7"/>
      <c r="K366" s="7"/>
      <c r="L366" s="16"/>
      <c r="M366" s="30" t="s">
        <v>34</v>
      </c>
      <c r="N366" s="29" t="s">
        <v>34</v>
      </c>
      <c r="U366" s="31"/>
    </row>
    <row r="367" spans="1:23" ht="26" x14ac:dyDescent="0.35">
      <c r="A367" s="33">
        <v>366</v>
      </c>
      <c r="B367" s="21" t="s">
        <v>13089</v>
      </c>
      <c r="C367" s="29" t="s">
        <v>13090</v>
      </c>
      <c r="D367" s="29" t="s">
        <v>13090</v>
      </c>
      <c r="E367" s="21" t="s">
        <v>13089</v>
      </c>
      <c r="F367" s="16"/>
      <c r="G367" s="7"/>
      <c r="H367" s="7"/>
      <c r="I367" s="7" t="s">
        <v>34</v>
      </c>
      <c r="J367" s="7"/>
      <c r="K367" s="7"/>
      <c r="L367" s="16"/>
      <c r="M367" s="30" t="s">
        <v>34</v>
      </c>
      <c r="N367" s="29" t="s">
        <v>34</v>
      </c>
      <c r="U367" s="31"/>
    </row>
    <row r="368" spans="1:23" ht="52" x14ac:dyDescent="0.35">
      <c r="A368" s="33">
        <v>367</v>
      </c>
      <c r="B368" s="21" t="s">
        <v>13091</v>
      </c>
      <c r="C368" s="29" t="s">
        <v>13092</v>
      </c>
      <c r="D368" s="29" t="s">
        <v>13092</v>
      </c>
      <c r="E368" s="21" t="s">
        <v>13091</v>
      </c>
      <c r="F368" s="16"/>
      <c r="G368" s="7"/>
      <c r="H368" s="7"/>
      <c r="I368" s="7" t="s">
        <v>34</v>
      </c>
      <c r="J368" s="7"/>
      <c r="K368" s="7"/>
      <c r="L368" s="16"/>
      <c r="M368" s="30" t="s">
        <v>34</v>
      </c>
      <c r="N368" s="29" t="s">
        <v>34</v>
      </c>
      <c r="U368" s="31"/>
    </row>
    <row r="369" spans="1:21" x14ac:dyDescent="0.35">
      <c r="A369" s="33">
        <v>368</v>
      </c>
      <c r="B369" s="21" t="s">
        <v>88</v>
      </c>
      <c r="C369" s="29" t="s">
        <v>13093</v>
      </c>
      <c r="D369" s="29" t="s">
        <v>13093</v>
      </c>
      <c r="E369" s="21" t="s">
        <v>88</v>
      </c>
      <c r="F369" s="16"/>
      <c r="G369" s="7"/>
      <c r="H369" s="7"/>
      <c r="I369" s="7"/>
      <c r="J369" s="7"/>
      <c r="K369" s="7"/>
      <c r="L369" s="16"/>
      <c r="M369" s="32"/>
      <c r="U369" s="31"/>
    </row>
    <row r="370" spans="1:21" x14ac:dyDescent="0.35">
      <c r="A370" s="33">
        <v>369</v>
      </c>
      <c r="B370" s="18" t="s">
        <v>13094</v>
      </c>
      <c r="C370" s="35" t="s">
        <v>13095</v>
      </c>
      <c r="D370" s="35" t="s">
        <v>13095</v>
      </c>
      <c r="E370" s="18" t="s">
        <v>13094</v>
      </c>
      <c r="F370" s="20"/>
      <c r="G370" s="19"/>
      <c r="H370" s="19"/>
      <c r="I370" s="7"/>
      <c r="J370" s="19"/>
      <c r="K370" s="19"/>
      <c r="L370" s="20"/>
      <c r="M370" s="32"/>
      <c r="U370" s="31"/>
    </row>
    <row r="371" spans="1:21" ht="26" x14ac:dyDescent="0.35">
      <c r="A371" s="33">
        <v>370</v>
      </c>
      <c r="B371" s="21" t="s">
        <v>13096</v>
      </c>
      <c r="C371" s="29" t="s">
        <v>13097</v>
      </c>
      <c r="D371" s="29" t="s">
        <v>13097</v>
      </c>
      <c r="E371" s="21" t="s">
        <v>13096</v>
      </c>
      <c r="F371" s="16"/>
      <c r="G371" s="7"/>
      <c r="H371" s="7"/>
      <c r="I371" s="7" t="s">
        <v>34</v>
      </c>
      <c r="J371" s="7"/>
      <c r="K371" s="7"/>
      <c r="L371" s="16" t="s">
        <v>34</v>
      </c>
      <c r="M371" s="30" t="s">
        <v>34</v>
      </c>
      <c r="N371" s="29" t="s">
        <v>34</v>
      </c>
      <c r="U371" s="31"/>
    </row>
    <row r="372" spans="1:21" x14ac:dyDescent="0.35">
      <c r="A372" s="33">
        <v>371</v>
      </c>
      <c r="B372" s="18" t="s">
        <v>13098</v>
      </c>
      <c r="C372" s="35" t="s">
        <v>13099</v>
      </c>
      <c r="D372" s="35" t="s">
        <v>13099</v>
      </c>
      <c r="E372" s="18" t="s">
        <v>13098</v>
      </c>
      <c r="F372" s="20"/>
      <c r="G372" s="19"/>
      <c r="H372" s="19"/>
      <c r="I372" s="7"/>
      <c r="J372" s="19"/>
      <c r="K372" s="19"/>
      <c r="L372" s="20"/>
      <c r="M372" s="32"/>
      <c r="U372" s="31"/>
    </row>
    <row r="373" spans="1:21" ht="26" x14ac:dyDescent="0.35">
      <c r="A373" s="33">
        <v>372</v>
      </c>
      <c r="B373" s="21" t="s">
        <v>13100</v>
      </c>
      <c r="C373" s="29" t="s">
        <v>13101</v>
      </c>
      <c r="D373" s="29" t="s">
        <v>13101</v>
      </c>
      <c r="E373" s="21" t="s">
        <v>13100</v>
      </c>
      <c r="F373" s="16"/>
      <c r="G373" s="7"/>
      <c r="H373" s="7"/>
      <c r="I373" s="7" t="s">
        <v>34</v>
      </c>
      <c r="J373" s="7"/>
      <c r="K373" s="7"/>
      <c r="L373" s="16" t="s">
        <v>34</v>
      </c>
      <c r="M373" s="30" t="s">
        <v>34</v>
      </c>
      <c r="N373" s="29" t="s">
        <v>34</v>
      </c>
      <c r="U373" s="31"/>
    </row>
    <row r="374" spans="1:21" x14ac:dyDescent="0.35">
      <c r="A374" s="33">
        <v>373</v>
      </c>
      <c r="B374" s="18" t="s">
        <v>13102</v>
      </c>
      <c r="C374" s="35" t="s">
        <v>13103</v>
      </c>
      <c r="D374" s="35" t="s">
        <v>13103</v>
      </c>
      <c r="E374" s="18" t="s">
        <v>13102</v>
      </c>
      <c r="F374" s="20"/>
      <c r="G374" s="19"/>
      <c r="H374" s="19"/>
      <c r="I374" s="7"/>
      <c r="J374" s="19"/>
      <c r="K374" s="19"/>
      <c r="L374" s="20"/>
      <c r="M374" s="32"/>
      <c r="U374" s="31"/>
    </row>
    <row r="375" spans="1:21" ht="26" x14ac:dyDescent="0.35">
      <c r="A375" s="33">
        <v>374</v>
      </c>
      <c r="B375" s="21" t="s">
        <v>13104</v>
      </c>
      <c r="C375" s="29" t="s">
        <v>13105</v>
      </c>
      <c r="D375" s="29" t="s">
        <v>13105</v>
      </c>
      <c r="E375" s="21" t="s">
        <v>13104</v>
      </c>
      <c r="F375" s="16"/>
      <c r="G375" s="7"/>
      <c r="H375" s="7"/>
      <c r="I375" s="7" t="s">
        <v>34</v>
      </c>
      <c r="J375" s="7"/>
      <c r="K375" s="7"/>
      <c r="L375" s="16"/>
      <c r="M375" s="30" t="s">
        <v>34</v>
      </c>
      <c r="N375" s="29" t="s">
        <v>34</v>
      </c>
      <c r="U375" s="31"/>
    </row>
    <row r="376" spans="1:21" ht="26" x14ac:dyDescent="0.35">
      <c r="A376" s="33">
        <v>375</v>
      </c>
      <c r="B376" s="21" t="s">
        <v>13106</v>
      </c>
      <c r="C376" s="29" t="s">
        <v>13107</v>
      </c>
      <c r="D376" s="29" t="s">
        <v>13107</v>
      </c>
      <c r="E376" s="21" t="s">
        <v>13106</v>
      </c>
      <c r="F376" s="16"/>
      <c r="G376" s="7"/>
      <c r="H376" s="7"/>
      <c r="I376" s="7" t="s">
        <v>34</v>
      </c>
      <c r="J376" s="7"/>
      <c r="K376" s="7"/>
      <c r="L376" s="16"/>
      <c r="M376" s="30" t="s">
        <v>34</v>
      </c>
      <c r="N376" s="29" t="s">
        <v>34</v>
      </c>
      <c r="U376" s="31"/>
    </row>
    <row r="377" spans="1:21" x14ac:dyDescent="0.35">
      <c r="A377" s="33">
        <v>376</v>
      </c>
      <c r="B377" s="9" t="s">
        <v>88</v>
      </c>
      <c r="C377" s="37" t="s">
        <v>13108</v>
      </c>
      <c r="D377" s="37" t="s">
        <v>13108</v>
      </c>
      <c r="E377" s="9" t="s">
        <v>88</v>
      </c>
      <c r="F377" s="15"/>
      <c r="G377" s="10"/>
      <c r="H377" s="10"/>
      <c r="I377" s="7"/>
      <c r="J377" s="10"/>
      <c r="K377" s="10"/>
      <c r="L377" s="15"/>
      <c r="M377" s="32"/>
      <c r="U377" s="31"/>
    </row>
    <row r="378" spans="1:21" x14ac:dyDescent="0.35">
      <c r="A378" s="33">
        <v>377</v>
      </c>
      <c r="B378" s="9" t="s">
        <v>13109</v>
      </c>
      <c r="C378" s="37" t="s">
        <v>13110</v>
      </c>
      <c r="D378" s="37" t="s">
        <v>13110</v>
      </c>
      <c r="E378" s="9" t="s">
        <v>13109</v>
      </c>
      <c r="F378" s="15"/>
      <c r="G378" s="10"/>
      <c r="H378" s="10"/>
      <c r="I378" s="7"/>
      <c r="J378" s="10"/>
      <c r="K378" s="10"/>
      <c r="L378" s="15"/>
      <c r="M378" s="32"/>
      <c r="U378" s="31"/>
    </row>
    <row r="379" spans="1:21" x14ac:dyDescent="0.35">
      <c r="A379" s="33">
        <v>378</v>
      </c>
      <c r="B379" s="18" t="s">
        <v>13111</v>
      </c>
      <c r="C379" s="35" t="s">
        <v>13112</v>
      </c>
      <c r="D379" s="35" t="s">
        <v>13112</v>
      </c>
      <c r="E379" s="18" t="s">
        <v>13111</v>
      </c>
      <c r="F379" s="20"/>
      <c r="G379" s="19"/>
      <c r="H379" s="19"/>
      <c r="I379" s="7"/>
      <c r="J379" s="19"/>
      <c r="K379" s="19"/>
      <c r="L379" s="20"/>
      <c r="M379" s="32"/>
      <c r="U379" s="31"/>
    </row>
    <row r="380" spans="1:21" ht="39" x14ac:dyDescent="0.35">
      <c r="A380" s="33">
        <v>379</v>
      </c>
      <c r="B380" s="21" t="s">
        <v>13113</v>
      </c>
      <c r="C380" s="29" t="s">
        <v>13114</v>
      </c>
      <c r="D380" s="29" t="s">
        <v>13114</v>
      </c>
      <c r="E380" s="21" t="s">
        <v>13113</v>
      </c>
      <c r="F380" s="16"/>
      <c r="G380" s="7"/>
      <c r="H380" s="7"/>
      <c r="I380" s="7" t="s">
        <v>34</v>
      </c>
      <c r="J380" s="7"/>
      <c r="K380" s="7"/>
      <c r="L380" s="16" t="s">
        <v>34</v>
      </c>
      <c r="M380" s="30" t="s">
        <v>34</v>
      </c>
      <c r="N380" s="29" t="s">
        <v>34</v>
      </c>
      <c r="U380" s="31"/>
    </row>
    <row r="381" spans="1:21" ht="39" x14ac:dyDescent="0.35">
      <c r="A381" s="33">
        <v>380</v>
      </c>
      <c r="B381" s="21" t="s">
        <v>13115</v>
      </c>
      <c r="C381" s="29" t="s">
        <v>13116</v>
      </c>
      <c r="D381" s="29" t="s">
        <v>13116</v>
      </c>
      <c r="E381" s="21" t="s">
        <v>13115</v>
      </c>
      <c r="F381" s="16"/>
      <c r="G381" s="7"/>
      <c r="H381" s="7"/>
      <c r="I381" s="7" t="s">
        <v>34</v>
      </c>
      <c r="J381" s="7"/>
      <c r="K381" s="7"/>
      <c r="L381" s="16"/>
      <c r="M381" s="30" t="s">
        <v>34</v>
      </c>
      <c r="N381" s="29" t="s">
        <v>34</v>
      </c>
      <c r="U381" s="31"/>
    </row>
    <row r="382" spans="1:21" ht="39" x14ac:dyDescent="0.35">
      <c r="A382" s="33">
        <v>381</v>
      </c>
      <c r="B382" s="21" t="s">
        <v>13117</v>
      </c>
      <c r="C382" s="29" t="s">
        <v>13118</v>
      </c>
      <c r="D382" s="29" t="s">
        <v>13118</v>
      </c>
      <c r="E382" s="21" t="s">
        <v>13117</v>
      </c>
      <c r="F382" s="16"/>
      <c r="G382" s="7"/>
      <c r="H382" s="7"/>
      <c r="I382" s="7" t="s">
        <v>34</v>
      </c>
      <c r="J382" s="7"/>
      <c r="K382" s="7"/>
      <c r="L382" s="16"/>
      <c r="M382" s="30" t="s">
        <v>34</v>
      </c>
      <c r="N382" s="29" t="s">
        <v>34</v>
      </c>
      <c r="U382" s="31"/>
    </row>
    <row r="383" spans="1:21" ht="39" x14ac:dyDescent="0.35">
      <c r="A383" s="33">
        <v>382</v>
      </c>
      <c r="B383" s="21" t="s">
        <v>13119</v>
      </c>
      <c r="C383" s="29" t="s">
        <v>13120</v>
      </c>
      <c r="D383" s="29" t="s">
        <v>13120</v>
      </c>
      <c r="E383" s="21" t="s">
        <v>13119</v>
      </c>
      <c r="F383" s="16"/>
      <c r="G383" s="7"/>
      <c r="H383" s="7"/>
      <c r="I383" s="7" t="s">
        <v>34</v>
      </c>
      <c r="J383" s="7"/>
      <c r="K383" s="7"/>
      <c r="L383" s="16"/>
      <c r="M383" s="30" t="s">
        <v>34</v>
      </c>
      <c r="N383" s="29" t="s">
        <v>34</v>
      </c>
      <c r="U383" s="31"/>
    </row>
    <row r="384" spans="1:21" ht="26" x14ac:dyDescent="0.35">
      <c r="A384" s="33">
        <v>383</v>
      </c>
      <c r="B384" s="21" t="s">
        <v>13121</v>
      </c>
      <c r="C384" s="29" t="s">
        <v>13122</v>
      </c>
      <c r="D384" s="29" t="s">
        <v>13122</v>
      </c>
      <c r="E384" s="21" t="s">
        <v>13121</v>
      </c>
      <c r="F384" s="16"/>
      <c r="G384" s="7"/>
      <c r="H384" s="7"/>
      <c r="I384" s="7" t="s">
        <v>34</v>
      </c>
      <c r="J384" s="7"/>
      <c r="K384" s="7"/>
      <c r="L384" s="16"/>
      <c r="M384" s="30" t="s">
        <v>34</v>
      </c>
      <c r="N384" s="29" t="s">
        <v>34</v>
      </c>
      <c r="U384" s="31"/>
    </row>
    <row r="385" spans="1:21" x14ac:dyDescent="0.35">
      <c r="A385" s="33">
        <v>384</v>
      </c>
      <c r="B385" s="18" t="s">
        <v>13123</v>
      </c>
      <c r="C385" s="35" t="s">
        <v>13124</v>
      </c>
      <c r="D385" s="35" t="s">
        <v>13124</v>
      </c>
      <c r="E385" s="18" t="s">
        <v>13123</v>
      </c>
      <c r="F385" s="20"/>
      <c r="G385" s="19"/>
      <c r="H385" s="19"/>
      <c r="I385" s="7"/>
      <c r="J385" s="19"/>
      <c r="K385" s="19"/>
      <c r="L385" s="20"/>
      <c r="M385" s="32"/>
      <c r="U385" s="31"/>
    </row>
    <row r="386" spans="1:21" ht="26" x14ac:dyDescent="0.35">
      <c r="A386" s="33">
        <v>385</v>
      </c>
      <c r="B386" s="21" t="s">
        <v>13125</v>
      </c>
      <c r="C386" s="29" t="s">
        <v>13126</v>
      </c>
      <c r="D386" s="29" t="s">
        <v>13126</v>
      </c>
      <c r="E386" s="21" t="s">
        <v>13125</v>
      </c>
      <c r="F386" s="16"/>
      <c r="G386" s="7"/>
      <c r="H386" s="7"/>
      <c r="I386" s="7" t="s">
        <v>34</v>
      </c>
      <c r="J386" s="7"/>
      <c r="K386" s="7"/>
      <c r="L386" s="16"/>
      <c r="M386" s="30" t="s">
        <v>34</v>
      </c>
      <c r="N386" s="29" t="s">
        <v>34</v>
      </c>
      <c r="U386" s="31"/>
    </row>
    <row r="387" spans="1:21" x14ac:dyDescent="0.35">
      <c r="A387" s="33">
        <v>386</v>
      </c>
      <c r="B387" s="18" t="s">
        <v>13127</v>
      </c>
      <c r="C387" s="35" t="s">
        <v>13128</v>
      </c>
      <c r="D387" s="35" t="s">
        <v>13128</v>
      </c>
      <c r="E387" s="18" t="s">
        <v>13127</v>
      </c>
      <c r="F387" s="20"/>
      <c r="G387" s="19"/>
      <c r="H387" s="19"/>
      <c r="I387" s="7"/>
      <c r="J387" s="19"/>
      <c r="K387" s="19"/>
      <c r="L387" s="20"/>
      <c r="M387" s="32"/>
      <c r="U387" s="31"/>
    </row>
    <row r="388" spans="1:21" x14ac:dyDescent="0.35">
      <c r="A388" s="33">
        <v>387</v>
      </c>
      <c r="B388" s="21" t="s">
        <v>13129</v>
      </c>
      <c r="C388" s="29" t="s">
        <v>13130</v>
      </c>
      <c r="D388" s="29" t="s">
        <v>13130</v>
      </c>
      <c r="E388" s="21" t="s">
        <v>13129</v>
      </c>
      <c r="F388" s="16"/>
      <c r="G388" s="7"/>
      <c r="H388" s="7"/>
      <c r="I388" s="7" t="s">
        <v>34</v>
      </c>
      <c r="J388" s="7"/>
      <c r="K388" s="7"/>
      <c r="L388" s="16" t="s">
        <v>34</v>
      </c>
      <c r="M388" s="30" t="s">
        <v>34</v>
      </c>
      <c r="N388" s="29" t="s">
        <v>34</v>
      </c>
      <c r="U388" s="31"/>
    </row>
    <row r="389" spans="1:21" ht="39" x14ac:dyDescent="0.35">
      <c r="A389" s="33">
        <v>388</v>
      </c>
      <c r="B389" s="21" t="s">
        <v>13131</v>
      </c>
      <c r="C389" s="29" t="s">
        <v>13132</v>
      </c>
      <c r="D389" s="29" t="s">
        <v>13132</v>
      </c>
      <c r="E389" s="21" t="s">
        <v>13131</v>
      </c>
      <c r="F389" s="16"/>
      <c r="G389" s="7"/>
      <c r="H389" s="7"/>
      <c r="I389" s="7" t="s">
        <v>34</v>
      </c>
      <c r="J389" s="7"/>
      <c r="K389" s="7"/>
      <c r="L389" s="16" t="s">
        <v>34</v>
      </c>
      <c r="M389" s="30" t="s">
        <v>34</v>
      </c>
      <c r="N389" s="29" t="s">
        <v>34</v>
      </c>
      <c r="U389" s="31"/>
    </row>
    <row r="390" spans="1:21" x14ac:dyDescent="0.35">
      <c r="A390" s="33">
        <v>389</v>
      </c>
      <c r="B390" s="18" t="s">
        <v>13133</v>
      </c>
      <c r="C390" s="35" t="s">
        <v>13134</v>
      </c>
      <c r="D390" s="35" t="s">
        <v>13134</v>
      </c>
      <c r="E390" s="18" t="s">
        <v>13133</v>
      </c>
      <c r="F390" s="20"/>
      <c r="G390" s="19"/>
      <c r="H390" s="19"/>
      <c r="I390" s="7"/>
      <c r="J390" s="19"/>
      <c r="K390" s="19"/>
      <c r="L390" s="20"/>
      <c r="M390" s="32"/>
      <c r="U390" s="31"/>
    </row>
    <row r="391" spans="1:21" ht="39" x14ac:dyDescent="0.35">
      <c r="A391" s="33">
        <v>390</v>
      </c>
      <c r="B391" s="21" t="s">
        <v>13135</v>
      </c>
      <c r="C391" s="29" t="s">
        <v>13136</v>
      </c>
      <c r="D391" s="29" t="s">
        <v>13136</v>
      </c>
      <c r="E391" s="21" t="s">
        <v>13135</v>
      </c>
      <c r="F391" s="16"/>
      <c r="G391" s="7"/>
      <c r="H391" s="7"/>
      <c r="I391" s="7" t="s">
        <v>34</v>
      </c>
      <c r="J391" s="7"/>
      <c r="K391" s="7"/>
      <c r="L391" s="16"/>
      <c r="M391" s="30" t="s">
        <v>34</v>
      </c>
      <c r="N391" s="29" t="s">
        <v>34</v>
      </c>
      <c r="U391" s="31"/>
    </row>
    <row r="392" spans="1:21" x14ac:dyDescent="0.35">
      <c r="A392" s="33">
        <v>391</v>
      </c>
      <c r="B392" s="18" t="s">
        <v>13137</v>
      </c>
      <c r="C392" s="35" t="s">
        <v>13138</v>
      </c>
      <c r="D392" s="35" t="s">
        <v>13138</v>
      </c>
      <c r="E392" s="18" t="s">
        <v>13137</v>
      </c>
      <c r="F392" s="20"/>
      <c r="G392" s="19"/>
      <c r="H392" s="19"/>
      <c r="I392" s="7"/>
      <c r="J392" s="19"/>
      <c r="K392" s="19"/>
      <c r="L392" s="20"/>
      <c r="M392" s="32"/>
      <c r="U392" s="31"/>
    </row>
    <row r="393" spans="1:21" ht="26" x14ac:dyDescent="0.35">
      <c r="A393" s="33">
        <v>392</v>
      </c>
      <c r="B393" s="21" t="s">
        <v>13139</v>
      </c>
      <c r="C393" s="29" t="s">
        <v>13140</v>
      </c>
      <c r="D393" s="29" t="s">
        <v>13140</v>
      </c>
      <c r="E393" s="21" t="s">
        <v>13139</v>
      </c>
      <c r="F393" s="16"/>
      <c r="G393" s="7"/>
      <c r="H393" s="7"/>
      <c r="I393" s="7" t="s">
        <v>34</v>
      </c>
      <c r="J393" s="7"/>
      <c r="K393" s="7"/>
      <c r="L393" s="16"/>
      <c r="M393" s="30" t="s">
        <v>34</v>
      </c>
      <c r="N393" s="29" t="s">
        <v>34</v>
      </c>
      <c r="U393" s="31"/>
    </row>
    <row r="394" spans="1:21" ht="39" x14ac:dyDescent="0.35">
      <c r="A394" s="33">
        <v>393</v>
      </c>
      <c r="B394" s="21" t="s">
        <v>13141</v>
      </c>
      <c r="C394" s="29" t="s">
        <v>13142</v>
      </c>
      <c r="D394" s="29" t="s">
        <v>13142</v>
      </c>
      <c r="E394" s="21" t="s">
        <v>13141</v>
      </c>
      <c r="F394" s="16"/>
      <c r="G394" s="7"/>
      <c r="H394" s="7"/>
      <c r="I394" s="7" t="s">
        <v>34</v>
      </c>
      <c r="J394" s="7"/>
      <c r="K394" s="7"/>
      <c r="L394" s="16"/>
      <c r="M394" s="30" t="s">
        <v>34</v>
      </c>
      <c r="N394" s="29" t="s">
        <v>34</v>
      </c>
      <c r="U394" s="31"/>
    </row>
    <row r="395" spans="1:21" x14ac:dyDescent="0.35">
      <c r="A395" s="33">
        <v>394</v>
      </c>
      <c r="B395" s="21" t="s">
        <v>13143</v>
      </c>
      <c r="C395" s="29" t="s">
        <v>13144</v>
      </c>
      <c r="D395" s="29" t="s">
        <v>13144</v>
      </c>
      <c r="E395" s="21" t="s">
        <v>13143</v>
      </c>
      <c r="F395" s="16"/>
      <c r="G395" s="7"/>
      <c r="H395" s="7"/>
      <c r="I395" s="7" t="s">
        <v>34</v>
      </c>
      <c r="J395" s="7"/>
      <c r="K395" s="7"/>
      <c r="L395" s="16"/>
      <c r="M395" s="30" t="s">
        <v>34</v>
      </c>
      <c r="N395" s="29" t="s">
        <v>34</v>
      </c>
      <c r="U395" s="31"/>
    </row>
    <row r="396" spans="1:21" x14ac:dyDescent="0.35">
      <c r="A396" s="33">
        <v>395</v>
      </c>
      <c r="B396" s="18" t="s">
        <v>13145</v>
      </c>
      <c r="C396" s="35" t="s">
        <v>13146</v>
      </c>
      <c r="D396" s="35" t="s">
        <v>13146</v>
      </c>
      <c r="E396" s="18" t="s">
        <v>13145</v>
      </c>
      <c r="F396" s="20"/>
      <c r="G396" s="19"/>
      <c r="H396" s="19"/>
      <c r="I396" s="7"/>
      <c r="J396" s="19"/>
      <c r="K396" s="19"/>
      <c r="L396" s="20"/>
      <c r="M396" s="32"/>
      <c r="U396" s="31"/>
    </row>
    <row r="397" spans="1:21" ht="39" x14ac:dyDescent="0.35">
      <c r="A397" s="33">
        <v>396</v>
      </c>
      <c r="B397" s="21" t="s">
        <v>13147</v>
      </c>
      <c r="C397" s="29" t="s">
        <v>13148</v>
      </c>
      <c r="D397" s="29" t="s">
        <v>13148</v>
      </c>
      <c r="E397" s="21" t="s">
        <v>13147</v>
      </c>
      <c r="F397" s="16"/>
      <c r="G397" s="7"/>
      <c r="H397" s="7"/>
      <c r="I397" s="7" t="s">
        <v>34</v>
      </c>
      <c r="J397" s="7"/>
      <c r="K397" s="7"/>
      <c r="L397" s="16" t="s">
        <v>34</v>
      </c>
      <c r="M397" s="30" t="s">
        <v>34</v>
      </c>
      <c r="N397" s="29" t="s">
        <v>34</v>
      </c>
      <c r="U397" s="31"/>
    </row>
    <row r="398" spans="1:21" x14ac:dyDescent="0.35">
      <c r="A398" s="33">
        <v>397</v>
      </c>
      <c r="B398" s="18" t="s">
        <v>13149</v>
      </c>
      <c r="C398" s="35" t="s">
        <v>13150</v>
      </c>
      <c r="D398" s="35" t="s">
        <v>13150</v>
      </c>
      <c r="E398" s="18" t="s">
        <v>13149</v>
      </c>
      <c r="F398" s="20"/>
      <c r="G398" s="19"/>
      <c r="H398" s="19"/>
      <c r="I398" s="7"/>
      <c r="J398" s="19"/>
      <c r="K398" s="19"/>
      <c r="L398" s="20"/>
      <c r="M398" s="32"/>
      <c r="U398" s="31"/>
    </row>
    <row r="399" spans="1:21" ht="78" x14ac:dyDescent="0.35">
      <c r="A399" s="33">
        <v>398</v>
      </c>
      <c r="B399" s="21" t="s">
        <v>13151</v>
      </c>
      <c r="C399" s="29" t="s">
        <v>13152</v>
      </c>
      <c r="D399" s="29" t="s">
        <v>13152</v>
      </c>
      <c r="E399" s="21" t="s">
        <v>13151</v>
      </c>
      <c r="F399" s="16"/>
      <c r="G399" s="7"/>
      <c r="H399" s="7"/>
      <c r="I399" s="7" t="s">
        <v>34</v>
      </c>
      <c r="J399" s="7"/>
      <c r="K399" s="7"/>
      <c r="L399" s="16"/>
      <c r="M399" s="30" t="s">
        <v>34</v>
      </c>
      <c r="N399" s="29" t="s">
        <v>34</v>
      </c>
      <c r="U399" s="31"/>
    </row>
    <row r="400" spans="1:21" x14ac:dyDescent="0.35">
      <c r="A400" s="33">
        <v>399</v>
      </c>
      <c r="B400" s="18" t="s">
        <v>88</v>
      </c>
      <c r="C400" s="35" t="s">
        <v>13153</v>
      </c>
      <c r="D400" s="35" t="s">
        <v>13153</v>
      </c>
      <c r="E400" s="18" t="s">
        <v>88</v>
      </c>
      <c r="F400" s="20"/>
      <c r="G400" s="19"/>
      <c r="H400" s="19"/>
      <c r="I400" s="7"/>
      <c r="J400" s="19"/>
      <c r="K400" s="19"/>
      <c r="L400" s="20"/>
      <c r="M400" s="32"/>
      <c r="U400" s="31"/>
    </row>
    <row r="401" spans="1:21" x14ac:dyDescent="0.35">
      <c r="A401" s="33">
        <v>400</v>
      </c>
      <c r="B401" s="18" t="s">
        <v>88</v>
      </c>
      <c r="C401" s="35" t="s">
        <v>13154</v>
      </c>
      <c r="D401" s="35" t="s">
        <v>13154</v>
      </c>
      <c r="E401" s="18" t="s">
        <v>88</v>
      </c>
      <c r="F401" s="20"/>
      <c r="G401" s="19"/>
      <c r="H401" s="19"/>
      <c r="I401" s="7"/>
      <c r="J401" s="19"/>
      <c r="K401" s="19"/>
      <c r="L401" s="20"/>
      <c r="M401" s="32"/>
      <c r="U401" s="31"/>
    </row>
    <row r="402" spans="1:21" x14ac:dyDescent="0.35">
      <c r="A402" s="33">
        <v>401</v>
      </c>
      <c r="B402" s="18" t="s">
        <v>13155</v>
      </c>
      <c r="C402" s="35" t="s">
        <v>13156</v>
      </c>
      <c r="D402" s="35" t="s">
        <v>13156</v>
      </c>
      <c r="E402" s="18" t="s">
        <v>13155</v>
      </c>
      <c r="F402" s="20"/>
      <c r="G402" s="19"/>
      <c r="H402" s="19"/>
      <c r="I402" s="7"/>
      <c r="J402" s="19"/>
      <c r="K402" s="19"/>
      <c r="L402" s="20"/>
      <c r="M402" s="32"/>
      <c r="U402" s="31"/>
    </row>
    <row r="403" spans="1:21" ht="39" x14ac:dyDescent="0.35">
      <c r="A403" s="33">
        <v>402</v>
      </c>
      <c r="B403" s="21" t="s">
        <v>13157</v>
      </c>
      <c r="C403" s="29" t="s">
        <v>13158</v>
      </c>
      <c r="D403" s="29" t="s">
        <v>13158</v>
      </c>
      <c r="E403" s="21" t="s">
        <v>13157</v>
      </c>
      <c r="F403" s="16"/>
      <c r="G403" s="7"/>
      <c r="H403" s="7"/>
      <c r="I403" s="7" t="s">
        <v>34</v>
      </c>
      <c r="J403" s="7"/>
      <c r="K403" s="7"/>
      <c r="L403" s="16"/>
      <c r="M403" s="30" t="s">
        <v>34</v>
      </c>
      <c r="N403" s="29" t="s">
        <v>34</v>
      </c>
      <c r="U403" s="31"/>
    </row>
    <row r="404" spans="1:21" x14ac:dyDescent="0.35">
      <c r="A404" s="33">
        <v>403</v>
      </c>
      <c r="B404" s="18" t="s">
        <v>88</v>
      </c>
      <c r="C404" s="35" t="s">
        <v>13159</v>
      </c>
      <c r="D404" s="35" t="s">
        <v>13159</v>
      </c>
      <c r="E404" s="18" t="s">
        <v>88</v>
      </c>
      <c r="F404" s="20"/>
      <c r="G404" s="19"/>
      <c r="H404" s="19"/>
      <c r="I404" s="7"/>
      <c r="J404" s="19"/>
      <c r="K404" s="19"/>
      <c r="L404" s="20"/>
      <c r="M404" s="32"/>
      <c r="U404" s="31"/>
    </row>
    <row r="405" spans="1:21" x14ac:dyDescent="0.35">
      <c r="A405" s="33">
        <v>404</v>
      </c>
      <c r="B405" s="18" t="s">
        <v>13160</v>
      </c>
      <c r="C405" s="35" t="s">
        <v>13161</v>
      </c>
      <c r="D405" s="35" t="s">
        <v>13161</v>
      </c>
      <c r="E405" s="18" t="s">
        <v>13160</v>
      </c>
      <c r="F405" s="20"/>
      <c r="G405" s="19"/>
      <c r="H405" s="19"/>
      <c r="I405" s="7"/>
      <c r="J405" s="19"/>
      <c r="K405" s="19"/>
      <c r="L405" s="20"/>
      <c r="M405" s="32"/>
      <c r="U405" s="31"/>
    </row>
    <row r="406" spans="1:21" ht="26" x14ac:dyDescent="0.35">
      <c r="A406" s="33">
        <v>405</v>
      </c>
      <c r="B406" s="21" t="s">
        <v>13162</v>
      </c>
      <c r="C406" s="29" t="s">
        <v>13163</v>
      </c>
      <c r="D406" s="29" t="s">
        <v>13163</v>
      </c>
      <c r="E406" s="21" t="s">
        <v>13162</v>
      </c>
      <c r="F406" s="16"/>
      <c r="G406" s="7"/>
      <c r="H406" s="7"/>
      <c r="I406" s="7" t="s">
        <v>34</v>
      </c>
      <c r="J406" s="7"/>
      <c r="K406" s="7"/>
      <c r="L406" s="16" t="s">
        <v>34</v>
      </c>
      <c r="M406" s="30" t="s">
        <v>34</v>
      </c>
      <c r="N406" s="29" t="s">
        <v>34</v>
      </c>
      <c r="U406" s="31"/>
    </row>
    <row r="407" spans="1:21" ht="39" x14ac:dyDescent="0.35">
      <c r="A407" s="33">
        <v>406</v>
      </c>
      <c r="B407" s="21" t="s">
        <v>13164</v>
      </c>
      <c r="C407" s="29" t="s">
        <v>13165</v>
      </c>
      <c r="D407" s="29" t="s">
        <v>13165</v>
      </c>
      <c r="E407" s="21" t="s">
        <v>13164</v>
      </c>
      <c r="F407" s="16"/>
      <c r="G407" s="7"/>
      <c r="H407" s="7"/>
      <c r="I407" s="7" t="s">
        <v>34</v>
      </c>
      <c r="J407" s="7"/>
      <c r="K407" s="7"/>
      <c r="L407" s="16"/>
      <c r="M407" s="30" t="s">
        <v>34</v>
      </c>
      <c r="N407" s="29" t="s">
        <v>34</v>
      </c>
      <c r="U407" s="31"/>
    </row>
    <row r="408" spans="1:21" x14ac:dyDescent="0.35">
      <c r="A408" s="33">
        <v>407</v>
      </c>
      <c r="B408" s="18" t="s">
        <v>88</v>
      </c>
      <c r="C408" s="35" t="s">
        <v>13166</v>
      </c>
      <c r="D408" s="35" t="s">
        <v>13166</v>
      </c>
      <c r="E408" s="18" t="s">
        <v>88</v>
      </c>
      <c r="F408" s="20"/>
      <c r="G408" s="19"/>
      <c r="H408" s="19"/>
      <c r="I408" s="7"/>
      <c r="J408" s="19"/>
      <c r="K408" s="19"/>
      <c r="L408" s="20"/>
      <c r="M408" s="32"/>
      <c r="U408" s="31"/>
    </row>
    <row r="409" spans="1:21" ht="26" x14ac:dyDescent="0.35">
      <c r="A409" s="33">
        <v>408</v>
      </c>
      <c r="B409" s="18" t="s">
        <v>13167</v>
      </c>
      <c r="C409" s="35" t="s">
        <v>13168</v>
      </c>
      <c r="D409" s="35" t="s">
        <v>13168</v>
      </c>
      <c r="E409" s="18" t="s">
        <v>13167</v>
      </c>
      <c r="F409" s="20"/>
      <c r="G409" s="19"/>
      <c r="H409" s="19"/>
      <c r="I409" s="7"/>
      <c r="J409" s="19"/>
      <c r="K409" s="19"/>
      <c r="L409" s="20"/>
      <c r="M409" s="32"/>
      <c r="U409" s="31"/>
    </row>
    <row r="410" spans="1:21" ht="26" x14ac:dyDescent="0.35">
      <c r="A410" s="33">
        <v>409</v>
      </c>
      <c r="B410" s="21" t="s">
        <v>13169</v>
      </c>
      <c r="C410" s="29" t="s">
        <v>13170</v>
      </c>
      <c r="D410" s="29" t="s">
        <v>13170</v>
      </c>
      <c r="E410" s="21" t="s">
        <v>13169</v>
      </c>
      <c r="F410" s="16"/>
      <c r="G410" s="7"/>
      <c r="H410" s="7"/>
      <c r="I410" s="7" t="s">
        <v>34</v>
      </c>
      <c r="J410" s="7"/>
      <c r="K410" s="7"/>
      <c r="L410" s="16"/>
      <c r="M410" s="30" t="s">
        <v>34</v>
      </c>
      <c r="N410" s="29" t="s">
        <v>34</v>
      </c>
      <c r="U410" s="31"/>
    </row>
    <row r="411" spans="1:21" x14ac:dyDescent="0.35">
      <c r="A411" s="33">
        <v>410</v>
      </c>
      <c r="B411" s="18" t="s">
        <v>88</v>
      </c>
      <c r="C411" s="35" t="s">
        <v>13171</v>
      </c>
      <c r="D411" s="35" t="s">
        <v>13171</v>
      </c>
      <c r="E411" s="18" t="s">
        <v>88</v>
      </c>
      <c r="F411" s="20"/>
      <c r="G411" s="19"/>
      <c r="H411" s="19"/>
      <c r="I411" s="7"/>
      <c r="J411" s="19"/>
      <c r="K411" s="19"/>
      <c r="L411" s="20"/>
      <c r="M411" s="32"/>
      <c r="U411" s="31"/>
    </row>
    <row r="412" spans="1:21" x14ac:dyDescent="0.35">
      <c r="A412" s="33">
        <v>411</v>
      </c>
      <c r="B412" s="18" t="s">
        <v>13172</v>
      </c>
      <c r="C412" s="35" t="s">
        <v>13173</v>
      </c>
      <c r="D412" s="35" t="s">
        <v>13173</v>
      </c>
      <c r="E412" s="18" t="s">
        <v>13172</v>
      </c>
      <c r="F412" s="20"/>
      <c r="G412" s="19"/>
      <c r="H412" s="19"/>
      <c r="I412" s="7"/>
      <c r="J412" s="19"/>
      <c r="K412" s="19"/>
      <c r="L412" s="20"/>
      <c r="M412" s="32"/>
      <c r="U412" s="31"/>
    </row>
    <row r="413" spans="1:21" ht="39" x14ac:dyDescent="0.35">
      <c r="A413" s="33">
        <v>412</v>
      </c>
      <c r="B413" s="21" t="s">
        <v>13174</v>
      </c>
      <c r="C413" s="29" t="s">
        <v>13175</v>
      </c>
      <c r="D413" s="29" t="s">
        <v>13175</v>
      </c>
      <c r="E413" s="21" t="s">
        <v>13174</v>
      </c>
      <c r="F413" s="16"/>
      <c r="G413" s="7"/>
      <c r="H413" s="7"/>
      <c r="I413" s="7" t="s">
        <v>34</v>
      </c>
      <c r="J413" s="7"/>
      <c r="K413" s="7"/>
      <c r="L413" s="16"/>
      <c r="M413" s="30" t="s">
        <v>34</v>
      </c>
      <c r="N413" s="29" t="s">
        <v>34</v>
      </c>
      <c r="U413" s="31"/>
    </row>
    <row r="414" spans="1:21" ht="26" x14ac:dyDescent="0.35">
      <c r="A414" s="33">
        <v>413</v>
      </c>
      <c r="B414" s="21" t="s">
        <v>13176</v>
      </c>
      <c r="C414" s="29" t="s">
        <v>13177</v>
      </c>
      <c r="D414" s="29" t="s">
        <v>13177</v>
      </c>
      <c r="E414" s="21" t="s">
        <v>13176</v>
      </c>
      <c r="F414" s="16"/>
      <c r="G414" s="7"/>
      <c r="H414" s="7"/>
      <c r="I414" s="7" t="s">
        <v>34</v>
      </c>
      <c r="J414" s="7"/>
      <c r="K414" s="7"/>
      <c r="L414" s="16"/>
      <c r="M414" s="30" t="s">
        <v>34</v>
      </c>
      <c r="N414" s="29" t="s">
        <v>34</v>
      </c>
      <c r="U414" s="31"/>
    </row>
    <row r="415" spans="1:21" x14ac:dyDescent="0.35">
      <c r="A415" s="33">
        <v>414</v>
      </c>
      <c r="B415" s="21" t="s">
        <v>13178</v>
      </c>
      <c r="C415" s="29" t="s">
        <v>13179</v>
      </c>
      <c r="D415" s="29" t="s">
        <v>13179</v>
      </c>
      <c r="E415" s="21" t="s">
        <v>13178</v>
      </c>
      <c r="F415" s="16"/>
      <c r="G415" s="7"/>
      <c r="H415" s="7"/>
      <c r="I415" s="7" t="s">
        <v>34</v>
      </c>
      <c r="J415" s="7"/>
      <c r="K415" s="7"/>
      <c r="L415" s="16"/>
      <c r="M415" s="30" t="s">
        <v>34</v>
      </c>
      <c r="N415" s="29" t="s">
        <v>34</v>
      </c>
      <c r="U415" s="31"/>
    </row>
    <row r="416" spans="1:21" ht="26" x14ac:dyDescent="0.35">
      <c r="A416" s="33">
        <v>415</v>
      </c>
      <c r="B416" s="21" t="s">
        <v>13180</v>
      </c>
      <c r="C416" s="29" t="s">
        <v>13181</v>
      </c>
      <c r="D416" s="29" t="s">
        <v>13181</v>
      </c>
      <c r="E416" s="21" t="s">
        <v>13180</v>
      </c>
      <c r="F416" s="16"/>
      <c r="G416" s="7"/>
      <c r="H416" s="7"/>
      <c r="I416" s="7" t="s">
        <v>34</v>
      </c>
      <c r="J416" s="7"/>
      <c r="K416" s="7"/>
      <c r="L416" s="16"/>
      <c r="M416" s="30" t="s">
        <v>34</v>
      </c>
      <c r="N416" s="29" t="s">
        <v>34</v>
      </c>
      <c r="U416" s="31"/>
    </row>
    <row r="417" spans="1:21" ht="26" x14ac:dyDescent="0.35">
      <c r="A417" s="33">
        <v>416</v>
      </c>
      <c r="B417" s="21" t="s">
        <v>13182</v>
      </c>
      <c r="C417" s="29" t="s">
        <v>13183</v>
      </c>
      <c r="D417" s="29" t="s">
        <v>13183</v>
      </c>
      <c r="E417" s="21" t="s">
        <v>13182</v>
      </c>
      <c r="F417" s="16"/>
      <c r="G417" s="7"/>
      <c r="H417" s="7"/>
      <c r="I417" s="7" t="s">
        <v>34</v>
      </c>
      <c r="J417" s="7"/>
      <c r="K417" s="7"/>
      <c r="L417" s="16"/>
      <c r="M417" s="30" t="s">
        <v>34</v>
      </c>
      <c r="N417" s="29" t="s">
        <v>34</v>
      </c>
      <c r="U417" s="31"/>
    </row>
    <row r="418" spans="1:21" x14ac:dyDescent="0.35">
      <c r="A418" s="33">
        <v>417</v>
      </c>
      <c r="B418" s="9" t="s">
        <v>13184</v>
      </c>
      <c r="C418" s="37" t="s">
        <v>13185</v>
      </c>
      <c r="D418" s="37" t="s">
        <v>13185</v>
      </c>
      <c r="E418" s="9" t="s">
        <v>13184</v>
      </c>
      <c r="F418" s="15"/>
      <c r="G418" s="10"/>
      <c r="H418" s="10"/>
      <c r="I418" s="7"/>
      <c r="J418" s="10"/>
      <c r="K418" s="10"/>
      <c r="L418" s="15"/>
      <c r="M418" s="32"/>
      <c r="U418" s="31"/>
    </row>
    <row r="419" spans="1:21" x14ac:dyDescent="0.35">
      <c r="A419" s="33">
        <v>418</v>
      </c>
      <c r="B419" s="18" t="s">
        <v>13186</v>
      </c>
      <c r="C419" s="35" t="s">
        <v>13187</v>
      </c>
      <c r="D419" s="35" t="s">
        <v>13187</v>
      </c>
      <c r="E419" s="18" t="s">
        <v>13186</v>
      </c>
      <c r="F419" s="20"/>
      <c r="G419" s="19"/>
      <c r="H419" s="19"/>
      <c r="I419" s="7"/>
      <c r="J419" s="19"/>
      <c r="K419" s="19"/>
      <c r="L419" s="20"/>
      <c r="M419" s="32"/>
      <c r="U419" s="31"/>
    </row>
    <row r="420" spans="1:21" x14ac:dyDescent="0.35">
      <c r="A420" s="33">
        <v>419</v>
      </c>
      <c r="B420" s="21" t="s">
        <v>13188</v>
      </c>
      <c r="C420" s="29" t="s">
        <v>13189</v>
      </c>
      <c r="D420" s="29" t="s">
        <v>13189</v>
      </c>
      <c r="E420" s="21" t="s">
        <v>13188</v>
      </c>
      <c r="F420" s="16"/>
      <c r="G420" s="7"/>
      <c r="H420" s="7"/>
      <c r="I420" s="7" t="s">
        <v>34</v>
      </c>
      <c r="J420" s="7"/>
      <c r="K420" s="7"/>
      <c r="L420" s="16" t="s">
        <v>34</v>
      </c>
      <c r="M420" s="30" t="s">
        <v>34</v>
      </c>
      <c r="N420" s="29" t="s">
        <v>34</v>
      </c>
      <c r="U420" s="31"/>
    </row>
    <row r="421" spans="1:21" ht="26" x14ac:dyDescent="0.35">
      <c r="A421" s="33">
        <v>420</v>
      </c>
      <c r="B421" s="21" t="s">
        <v>13190</v>
      </c>
      <c r="C421" s="29" t="s">
        <v>13191</v>
      </c>
      <c r="D421" s="29" t="s">
        <v>13191</v>
      </c>
      <c r="E421" s="21" t="s">
        <v>13190</v>
      </c>
      <c r="F421" s="16"/>
      <c r="G421" s="7"/>
      <c r="H421" s="7"/>
      <c r="I421" s="7" t="s">
        <v>34</v>
      </c>
      <c r="J421" s="7"/>
      <c r="K421" s="7"/>
      <c r="L421" s="16"/>
      <c r="M421" s="30" t="s">
        <v>34</v>
      </c>
      <c r="N421" s="29" t="s">
        <v>34</v>
      </c>
      <c r="U421" s="31"/>
    </row>
    <row r="422" spans="1:21" x14ac:dyDescent="0.35">
      <c r="A422" s="33">
        <v>421</v>
      </c>
      <c r="B422" s="18" t="s">
        <v>13192</v>
      </c>
      <c r="C422" s="35" t="s">
        <v>13193</v>
      </c>
      <c r="D422" s="35" t="s">
        <v>13193</v>
      </c>
      <c r="E422" s="18" t="s">
        <v>13192</v>
      </c>
      <c r="F422" s="20"/>
      <c r="G422" s="19"/>
      <c r="H422" s="19"/>
      <c r="I422" s="7"/>
      <c r="J422" s="19"/>
      <c r="K422" s="19"/>
      <c r="L422" s="20"/>
      <c r="M422" s="32"/>
      <c r="U422" s="31"/>
    </row>
    <row r="423" spans="1:21" x14ac:dyDescent="0.35">
      <c r="A423" s="33">
        <v>422</v>
      </c>
      <c r="B423" s="21" t="s">
        <v>13194</v>
      </c>
      <c r="C423" s="29" t="s">
        <v>13195</v>
      </c>
      <c r="D423" s="29" t="s">
        <v>13195</v>
      </c>
      <c r="E423" s="21" t="s">
        <v>13194</v>
      </c>
      <c r="F423" s="16"/>
      <c r="G423" s="7"/>
      <c r="H423" s="7"/>
      <c r="I423" s="7" t="s">
        <v>34</v>
      </c>
      <c r="J423" s="7"/>
      <c r="K423" s="7"/>
      <c r="L423" s="16"/>
      <c r="M423" s="30" t="s">
        <v>34</v>
      </c>
      <c r="N423" s="29" t="s">
        <v>34</v>
      </c>
      <c r="U423" s="31"/>
    </row>
    <row r="424" spans="1:21" ht="26" x14ac:dyDescent="0.35">
      <c r="A424" s="33">
        <v>423</v>
      </c>
      <c r="B424" s="21" t="s">
        <v>13196</v>
      </c>
      <c r="C424" s="29" t="s">
        <v>13197</v>
      </c>
      <c r="D424" s="29" t="s">
        <v>13197</v>
      </c>
      <c r="E424" s="21" t="s">
        <v>13196</v>
      </c>
      <c r="F424" s="16"/>
      <c r="G424" s="7"/>
      <c r="H424" s="7"/>
      <c r="I424" s="7" t="s">
        <v>34</v>
      </c>
      <c r="J424" s="7"/>
      <c r="K424" s="7"/>
      <c r="L424" s="16"/>
      <c r="M424" s="30" t="s">
        <v>34</v>
      </c>
      <c r="N424" s="29" t="s">
        <v>34</v>
      </c>
      <c r="U424" s="31"/>
    </row>
    <row r="425" spans="1:21" x14ac:dyDescent="0.35">
      <c r="A425" s="33">
        <v>424</v>
      </c>
      <c r="B425" s="18" t="s">
        <v>13198</v>
      </c>
      <c r="C425" s="35" t="s">
        <v>13199</v>
      </c>
      <c r="D425" s="35" t="s">
        <v>13199</v>
      </c>
      <c r="E425" s="18" t="s">
        <v>13198</v>
      </c>
      <c r="F425" s="20"/>
      <c r="G425" s="19"/>
      <c r="H425" s="19"/>
      <c r="I425" s="7"/>
      <c r="J425" s="19"/>
      <c r="K425" s="19"/>
      <c r="L425" s="20"/>
      <c r="M425" s="32"/>
      <c r="U425" s="31"/>
    </row>
    <row r="426" spans="1:21" x14ac:dyDescent="0.35">
      <c r="A426" s="33">
        <v>425</v>
      </c>
      <c r="B426" s="21" t="s">
        <v>13200</v>
      </c>
      <c r="C426" s="29" t="s">
        <v>13201</v>
      </c>
      <c r="D426" s="29" t="s">
        <v>13201</v>
      </c>
      <c r="E426" s="21" t="s">
        <v>13200</v>
      </c>
      <c r="F426" s="16"/>
      <c r="G426" s="7"/>
      <c r="H426" s="7"/>
      <c r="I426" s="7" t="s">
        <v>34</v>
      </c>
      <c r="J426" s="7"/>
      <c r="K426" s="7"/>
      <c r="L426" s="16" t="s">
        <v>34</v>
      </c>
      <c r="M426" s="30" t="s">
        <v>34</v>
      </c>
      <c r="N426" s="29" t="s">
        <v>34</v>
      </c>
      <c r="U426" s="31"/>
    </row>
    <row r="427" spans="1:21" ht="26" x14ac:dyDescent="0.35">
      <c r="A427" s="33">
        <v>426</v>
      </c>
      <c r="B427" s="21" t="s">
        <v>13202</v>
      </c>
      <c r="C427" s="29" t="s">
        <v>13203</v>
      </c>
      <c r="D427" s="29" t="s">
        <v>13203</v>
      </c>
      <c r="E427" s="21" t="s">
        <v>13202</v>
      </c>
      <c r="F427" s="16"/>
      <c r="G427" s="7"/>
      <c r="H427" s="7"/>
      <c r="I427" s="7" t="s">
        <v>34</v>
      </c>
      <c r="J427" s="7"/>
      <c r="K427" s="7"/>
      <c r="L427" s="16" t="s">
        <v>34</v>
      </c>
      <c r="M427" s="30" t="s">
        <v>34</v>
      </c>
      <c r="N427" s="29" t="s">
        <v>34</v>
      </c>
      <c r="U427" s="31"/>
    </row>
    <row r="428" spans="1:21" x14ac:dyDescent="0.35">
      <c r="A428" s="33">
        <v>427</v>
      </c>
      <c r="B428" s="18" t="s">
        <v>13204</v>
      </c>
      <c r="C428" s="35" t="s">
        <v>13205</v>
      </c>
      <c r="D428" s="35" t="s">
        <v>13205</v>
      </c>
      <c r="E428" s="18" t="s">
        <v>13204</v>
      </c>
      <c r="F428" s="20"/>
      <c r="G428" s="19"/>
      <c r="H428" s="19"/>
      <c r="I428" s="7"/>
      <c r="J428" s="19"/>
      <c r="K428" s="19"/>
      <c r="L428" s="20"/>
      <c r="M428" s="32"/>
      <c r="U428" s="31"/>
    </row>
    <row r="429" spans="1:21" ht="65" x14ac:dyDescent="0.35">
      <c r="A429" s="33">
        <v>428</v>
      </c>
      <c r="B429" s="21" t="s">
        <v>13206</v>
      </c>
      <c r="C429" s="29" t="s">
        <v>13207</v>
      </c>
      <c r="D429" s="29" t="s">
        <v>13207</v>
      </c>
      <c r="E429" s="21" t="s">
        <v>13206</v>
      </c>
      <c r="F429" s="16"/>
      <c r="G429" s="7"/>
      <c r="H429" s="7"/>
      <c r="I429" s="7" t="s">
        <v>34</v>
      </c>
      <c r="J429" s="7"/>
      <c r="K429" s="7"/>
      <c r="L429" s="16" t="s">
        <v>34</v>
      </c>
      <c r="M429" s="30" t="s">
        <v>34</v>
      </c>
      <c r="N429" s="29" t="s">
        <v>34</v>
      </c>
      <c r="U429" s="31"/>
    </row>
    <row r="430" spans="1:21" ht="26" x14ac:dyDescent="0.35">
      <c r="A430" s="33">
        <v>429</v>
      </c>
      <c r="B430" s="21" t="s">
        <v>13208</v>
      </c>
      <c r="C430" s="29" t="s">
        <v>13209</v>
      </c>
      <c r="D430" s="29" t="s">
        <v>13209</v>
      </c>
      <c r="E430" s="21" t="s">
        <v>13208</v>
      </c>
      <c r="F430" s="16"/>
      <c r="G430" s="7"/>
      <c r="H430" s="7"/>
      <c r="I430" s="7" t="s">
        <v>34</v>
      </c>
      <c r="J430" s="7"/>
      <c r="K430" s="7"/>
      <c r="L430" s="16" t="s">
        <v>34</v>
      </c>
      <c r="M430" s="30" t="s">
        <v>34</v>
      </c>
      <c r="N430" s="29" t="s">
        <v>34</v>
      </c>
      <c r="U430" s="31"/>
    </row>
    <row r="431" spans="1:21" ht="26" x14ac:dyDescent="0.35">
      <c r="A431" s="33">
        <v>430</v>
      </c>
      <c r="B431" s="21" t="s">
        <v>13210</v>
      </c>
      <c r="C431" s="29" t="s">
        <v>13211</v>
      </c>
      <c r="D431" s="29" t="s">
        <v>13211</v>
      </c>
      <c r="E431" s="21" t="s">
        <v>13210</v>
      </c>
      <c r="F431" s="16"/>
      <c r="G431" s="7"/>
      <c r="H431" s="7"/>
      <c r="I431" s="7" t="s">
        <v>34</v>
      </c>
      <c r="J431" s="7"/>
      <c r="K431" s="7"/>
      <c r="L431" s="16" t="s">
        <v>34</v>
      </c>
      <c r="M431" s="30" t="s">
        <v>34</v>
      </c>
      <c r="N431" s="29" t="s">
        <v>34</v>
      </c>
      <c r="U431" s="31"/>
    </row>
    <row r="432" spans="1:21" x14ac:dyDescent="0.35">
      <c r="A432" s="33">
        <v>431</v>
      </c>
      <c r="B432" s="18" t="s">
        <v>13212</v>
      </c>
      <c r="C432" s="35" t="s">
        <v>13213</v>
      </c>
      <c r="D432" s="35" t="s">
        <v>13213</v>
      </c>
      <c r="E432" s="18" t="s">
        <v>13212</v>
      </c>
      <c r="F432" s="20"/>
      <c r="G432" s="19"/>
      <c r="H432" s="19"/>
      <c r="I432" s="7"/>
      <c r="J432" s="19"/>
      <c r="K432" s="19"/>
      <c r="L432" s="20"/>
      <c r="M432" s="32"/>
      <c r="U432" s="31"/>
    </row>
    <row r="433" spans="1:21" ht="65" x14ac:dyDescent="0.35">
      <c r="A433" s="33">
        <v>432</v>
      </c>
      <c r="B433" s="21" t="s">
        <v>13214</v>
      </c>
      <c r="C433" s="29" t="s">
        <v>13215</v>
      </c>
      <c r="D433" s="29" t="s">
        <v>13215</v>
      </c>
      <c r="E433" s="21" t="s">
        <v>13214</v>
      </c>
      <c r="F433" s="16"/>
      <c r="G433" s="7"/>
      <c r="H433" s="7"/>
      <c r="I433" s="7" t="s">
        <v>34</v>
      </c>
      <c r="J433" s="7"/>
      <c r="K433" s="7"/>
      <c r="L433" s="16"/>
      <c r="M433" s="30" t="s">
        <v>34</v>
      </c>
      <c r="N433" s="29" t="s">
        <v>34</v>
      </c>
      <c r="U433" s="31"/>
    </row>
    <row r="434" spans="1:21" ht="26" x14ac:dyDescent="0.35">
      <c r="A434" s="33">
        <v>433</v>
      </c>
      <c r="B434" s="21" t="s">
        <v>13216</v>
      </c>
      <c r="C434" s="29" t="s">
        <v>13217</v>
      </c>
      <c r="D434" s="29" t="s">
        <v>13217</v>
      </c>
      <c r="E434" s="21" t="s">
        <v>13216</v>
      </c>
      <c r="F434" s="16"/>
      <c r="G434" s="7"/>
      <c r="H434" s="7"/>
      <c r="I434" s="7" t="s">
        <v>34</v>
      </c>
      <c r="J434" s="7"/>
      <c r="K434" s="7"/>
      <c r="L434" s="16"/>
      <c r="M434" s="30" t="s">
        <v>34</v>
      </c>
      <c r="N434" s="29" t="s">
        <v>34</v>
      </c>
      <c r="U434" s="31"/>
    </row>
    <row r="435" spans="1:21" x14ac:dyDescent="0.35">
      <c r="A435" s="33">
        <v>434</v>
      </c>
      <c r="B435" s="9" t="s">
        <v>13218</v>
      </c>
      <c r="C435" s="37" t="s">
        <v>13219</v>
      </c>
      <c r="D435" s="37" t="s">
        <v>13219</v>
      </c>
      <c r="E435" s="9" t="s">
        <v>13218</v>
      </c>
      <c r="F435" s="15"/>
      <c r="G435" s="10"/>
      <c r="H435" s="10"/>
      <c r="I435" s="7"/>
      <c r="J435" s="10"/>
      <c r="K435" s="10"/>
      <c r="L435" s="15"/>
      <c r="M435" s="32"/>
      <c r="U435" s="31"/>
    </row>
    <row r="436" spans="1:21" x14ac:dyDescent="0.35">
      <c r="A436" s="33">
        <v>435</v>
      </c>
      <c r="B436" s="18" t="s">
        <v>13220</v>
      </c>
      <c r="C436" s="35" t="s">
        <v>13221</v>
      </c>
      <c r="D436" s="35" t="s">
        <v>13221</v>
      </c>
      <c r="E436" s="18" t="s">
        <v>13220</v>
      </c>
      <c r="F436" s="20"/>
      <c r="G436" s="19"/>
      <c r="H436" s="19"/>
      <c r="I436" s="7"/>
      <c r="J436" s="19"/>
      <c r="K436" s="19"/>
      <c r="L436" s="20"/>
      <c r="M436" s="32"/>
      <c r="U436" s="31"/>
    </row>
    <row r="437" spans="1:21" x14ac:dyDescent="0.35">
      <c r="A437" s="33">
        <v>436</v>
      </c>
      <c r="B437" s="21" t="s">
        <v>13222</v>
      </c>
      <c r="C437" s="29" t="s">
        <v>13223</v>
      </c>
      <c r="D437" s="29" t="s">
        <v>13223</v>
      </c>
      <c r="E437" s="21" t="s">
        <v>13222</v>
      </c>
      <c r="F437" s="16"/>
      <c r="G437" s="7"/>
      <c r="H437" s="7"/>
      <c r="I437" s="7" t="s">
        <v>34</v>
      </c>
      <c r="J437" s="7"/>
      <c r="K437" s="7"/>
      <c r="L437" s="16" t="s">
        <v>34</v>
      </c>
      <c r="M437" s="30" t="s">
        <v>34</v>
      </c>
      <c r="N437" s="29" t="s">
        <v>34</v>
      </c>
      <c r="U437" s="31"/>
    </row>
    <row r="438" spans="1:21" ht="26" x14ac:dyDescent="0.35">
      <c r="A438" s="33">
        <v>437</v>
      </c>
      <c r="B438" s="21" t="s">
        <v>13224</v>
      </c>
      <c r="C438" s="29" t="s">
        <v>13225</v>
      </c>
      <c r="D438" s="29" t="s">
        <v>13225</v>
      </c>
      <c r="E438" s="21" t="s">
        <v>13224</v>
      </c>
      <c r="F438" s="16"/>
      <c r="G438" s="7"/>
      <c r="H438" s="7"/>
      <c r="I438" s="7" t="s">
        <v>34</v>
      </c>
      <c r="J438" s="7"/>
      <c r="K438" s="7"/>
      <c r="L438" s="16"/>
      <c r="M438" s="30" t="s">
        <v>34</v>
      </c>
      <c r="N438" s="29" t="s">
        <v>34</v>
      </c>
      <c r="U438" s="31"/>
    </row>
    <row r="439" spans="1:21" x14ac:dyDescent="0.35">
      <c r="A439" s="33">
        <v>438</v>
      </c>
      <c r="B439" s="18" t="s">
        <v>13226</v>
      </c>
      <c r="C439" s="35" t="s">
        <v>13227</v>
      </c>
      <c r="D439" s="35" t="s">
        <v>13227</v>
      </c>
      <c r="E439" s="18" t="s">
        <v>13226</v>
      </c>
      <c r="F439" s="20"/>
      <c r="G439" s="19"/>
      <c r="H439" s="19"/>
      <c r="I439" s="7"/>
      <c r="J439" s="19"/>
      <c r="K439" s="19"/>
      <c r="L439" s="20"/>
      <c r="M439" s="32"/>
      <c r="U439" s="31"/>
    </row>
    <row r="440" spans="1:21" x14ac:dyDescent="0.35">
      <c r="A440" s="33">
        <v>439</v>
      </c>
      <c r="B440" s="21" t="s">
        <v>13228</v>
      </c>
      <c r="C440" s="29" t="s">
        <v>13229</v>
      </c>
      <c r="D440" s="29" t="s">
        <v>13229</v>
      </c>
      <c r="E440" s="21" t="s">
        <v>13228</v>
      </c>
      <c r="F440" s="16"/>
      <c r="G440" s="7"/>
      <c r="H440" s="7"/>
      <c r="I440" s="7" t="s">
        <v>34</v>
      </c>
      <c r="J440" s="7"/>
      <c r="K440" s="7"/>
      <c r="L440" s="16" t="s">
        <v>34</v>
      </c>
      <c r="M440" s="30" t="s">
        <v>34</v>
      </c>
      <c r="N440" s="29" t="s">
        <v>34</v>
      </c>
      <c r="U440" s="31"/>
    </row>
    <row r="441" spans="1:21" x14ac:dyDescent="0.35">
      <c r="A441" s="33">
        <v>440</v>
      </c>
      <c r="B441" s="18" t="s">
        <v>13230</v>
      </c>
      <c r="C441" s="35" t="s">
        <v>13231</v>
      </c>
      <c r="D441" s="35" t="s">
        <v>13231</v>
      </c>
      <c r="E441" s="18" t="s">
        <v>13230</v>
      </c>
      <c r="F441" s="20"/>
      <c r="G441" s="19"/>
      <c r="H441" s="19"/>
      <c r="I441" s="7"/>
      <c r="J441" s="19"/>
      <c r="K441" s="19"/>
      <c r="L441" s="20"/>
      <c r="M441" s="32"/>
      <c r="U441" s="31"/>
    </row>
    <row r="442" spans="1:21" x14ac:dyDescent="0.35">
      <c r="A442" s="33">
        <v>441</v>
      </c>
      <c r="B442" s="21" t="s">
        <v>13232</v>
      </c>
      <c r="C442" s="29" t="s">
        <v>13233</v>
      </c>
      <c r="D442" s="29" t="s">
        <v>13233</v>
      </c>
      <c r="E442" s="21" t="s">
        <v>13232</v>
      </c>
      <c r="F442" s="16"/>
      <c r="G442" s="7"/>
      <c r="H442" s="7"/>
      <c r="I442" s="7" t="s">
        <v>34</v>
      </c>
      <c r="J442" s="7"/>
      <c r="K442" s="7"/>
      <c r="L442" s="16" t="s">
        <v>34</v>
      </c>
      <c r="M442" s="30" t="s">
        <v>34</v>
      </c>
      <c r="N442" s="29" t="s">
        <v>34</v>
      </c>
      <c r="U442" s="31"/>
    </row>
    <row r="443" spans="1:21" x14ac:dyDescent="0.35">
      <c r="A443" s="33">
        <v>442</v>
      </c>
      <c r="B443" s="18" t="s">
        <v>13234</v>
      </c>
      <c r="C443" s="35" t="s">
        <v>13235</v>
      </c>
      <c r="D443" s="35" t="s">
        <v>13235</v>
      </c>
      <c r="E443" s="18" t="s">
        <v>13234</v>
      </c>
      <c r="F443" s="20"/>
      <c r="G443" s="19"/>
      <c r="H443" s="19"/>
      <c r="I443" s="7"/>
      <c r="J443" s="19"/>
      <c r="K443" s="19"/>
      <c r="L443" s="20"/>
      <c r="M443" s="32"/>
      <c r="U443" s="31"/>
    </row>
    <row r="444" spans="1:21" ht="26" x14ac:dyDescent="0.35">
      <c r="A444" s="33">
        <v>443</v>
      </c>
      <c r="B444" s="21" t="s">
        <v>13236</v>
      </c>
      <c r="C444" s="29" t="s">
        <v>13237</v>
      </c>
      <c r="D444" s="29" t="s">
        <v>13237</v>
      </c>
      <c r="E444" s="21" t="s">
        <v>13236</v>
      </c>
      <c r="F444" s="16"/>
      <c r="G444" s="7"/>
      <c r="H444" s="7"/>
      <c r="I444" s="7" t="s">
        <v>34</v>
      </c>
      <c r="J444" s="7"/>
      <c r="K444" s="7"/>
      <c r="L444" s="16"/>
      <c r="M444" s="30" t="s">
        <v>34</v>
      </c>
      <c r="N444" s="29" t="s">
        <v>34</v>
      </c>
      <c r="U444" s="31"/>
    </row>
    <row r="445" spans="1:21" x14ac:dyDescent="0.35">
      <c r="A445" s="33">
        <v>444</v>
      </c>
      <c r="B445" s="18" t="s">
        <v>13238</v>
      </c>
      <c r="C445" s="35" t="s">
        <v>13239</v>
      </c>
      <c r="D445" s="35" t="s">
        <v>13239</v>
      </c>
      <c r="E445" s="18" t="s">
        <v>13238</v>
      </c>
      <c r="F445" s="20"/>
      <c r="G445" s="19"/>
      <c r="H445" s="19"/>
      <c r="I445" s="7"/>
      <c r="J445" s="19"/>
      <c r="K445" s="19"/>
      <c r="L445" s="20"/>
      <c r="M445" s="32"/>
      <c r="U445" s="31"/>
    </row>
    <row r="446" spans="1:21" x14ac:dyDescent="0.35">
      <c r="A446" s="33">
        <v>445</v>
      </c>
      <c r="B446" s="21" t="s">
        <v>13240</v>
      </c>
      <c r="C446" s="29" t="s">
        <v>13241</v>
      </c>
      <c r="D446" s="29" t="s">
        <v>13241</v>
      </c>
      <c r="E446" s="21" t="s">
        <v>13240</v>
      </c>
      <c r="F446" s="16"/>
      <c r="G446" s="7"/>
      <c r="H446" s="7"/>
      <c r="I446" s="7" t="s">
        <v>34</v>
      </c>
      <c r="J446" s="7"/>
      <c r="K446" s="7"/>
      <c r="L446" s="16" t="s">
        <v>34</v>
      </c>
      <c r="M446" s="30" t="s">
        <v>34</v>
      </c>
      <c r="N446" s="29" t="s">
        <v>34</v>
      </c>
      <c r="U446" s="31"/>
    </row>
    <row r="447" spans="1:21" ht="26" x14ac:dyDescent="0.35">
      <c r="A447" s="33">
        <v>446</v>
      </c>
      <c r="B447" s="21" t="s">
        <v>13242</v>
      </c>
      <c r="C447" s="29" t="s">
        <v>13243</v>
      </c>
      <c r="D447" s="29" t="s">
        <v>13243</v>
      </c>
      <c r="E447" s="21" t="s">
        <v>13242</v>
      </c>
      <c r="F447" s="16"/>
      <c r="G447" s="7"/>
      <c r="H447" s="7"/>
      <c r="I447" s="7" t="s">
        <v>34</v>
      </c>
      <c r="J447" s="7"/>
      <c r="K447" s="7"/>
      <c r="L447" s="16" t="s">
        <v>34</v>
      </c>
      <c r="M447" s="30" t="s">
        <v>34</v>
      </c>
      <c r="N447" s="29" t="s">
        <v>34</v>
      </c>
      <c r="U447" s="31"/>
    </row>
    <row r="448" spans="1:21" ht="26" x14ac:dyDescent="0.35">
      <c r="A448" s="33">
        <v>447</v>
      </c>
      <c r="B448" s="21" t="s">
        <v>13244</v>
      </c>
      <c r="C448" s="29" t="s">
        <v>13245</v>
      </c>
      <c r="D448" s="29" t="s">
        <v>13245</v>
      </c>
      <c r="E448" s="21" t="s">
        <v>13244</v>
      </c>
      <c r="F448" s="16"/>
      <c r="G448" s="7"/>
      <c r="H448" s="7"/>
      <c r="I448" s="7" t="s">
        <v>34</v>
      </c>
      <c r="J448" s="7"/>
      <c r="K448" s="7"/>
      <c r="L448" s="16" t="s">
        <v>34</v>
      </c>
      <c r="M448" s="30" t="s">
        <v>34</v>
      </c>
      <c r="N448" s="29" t="s">
        <v>34</v>
      </c>
      <c r="U448" s="31"/>
    </row>
    <row r="449" spans="1:21" x14ac:dyDescent="0.35">
      <c r="A449" s="33">
        <v>448</v>
      </c>
      <c r="B449" s="18" t="s">
        <v>13246</v>
      </c>
      <c r="C449" s="35" t="s">
        <v>13247</v>
      </c>
      <c r="D449" s="35" t="s">
        <v>13247</v>
      </c>
      <c r="E449" s="18" t="s">
        <v>13246</v>
      </c>
      <c r="F449" s="20"/>
      <c r="G449" s="19"/>
      <c r="H449" s="19"/>
      <c r="I449" s="7"/>
      <c r="J449" s="19"/>
      <c r="K449" s="19"/>
      <c r="L449" s="20"/>
      <c r="M449" s="32"/>
      <c r="U449" s="31"/>
    </row>
    <row r="450" spans="1:21" ht="39" x14ac:dyDescent="0.35">
      <c r="A450" s="33">
        <v>449</v>
      </c>
      <c r="B450" s="21" t="s">
        <v>13248</v>
      </c>
      <c r="C450" s="29" t="s">
        <v>13249</v>
      </c>
      <c r="D450" s="29" t="s">
        <v>13249</v>
      </c>
      <c r="E450" s="21" t="s">
        <v>13248</v>
      </c>
      <c r="F450" s="16"/>
      <c r="G450" s="7"/>
      <c r="H450" s="7"/>
      <c r="I450" s="7" t="s">
        <v>34</v>
      </c>
      <c r="J450" s="7"/>
      <c r="K450" s="7"/>
      <c r="L450" s="16"/>
      <c r="M450" s="30" t="s">
        <v>34</v>
      </c>
      <c r="N450" s="29" t="s">
        <v>34</v>
      </c>
      <c r="U450" s="31"/>
    </row>
    <row r="451" spans="1:21" x14ac:dyDescent="0.35">
      <c r="A451" s="33">
        <v>450</v>
      </c>
      <c r="B451" s="9" t="s">
        <v>13250</v>
      </c>
      <c r="C451" s="37" t="s">
        <v>13251</v>
      </c>
      <c r="D451" s="37" t="s">
        <v>13251</v>
      </c>
      <c r="E451" s="9" t="s">
        <v>13250</v>
      </c>
      <c r="F451" s="15"/>
      <c r="G451" s="10"/>
      <c r="H451" s="10"/>
      <c r="I451" s="7"/>
      <c r="J451" s="10"/>
      <c r="K451" s="10"/>
      <c r="L451" s="15"/>
      <c r="M451" s="32"/>
      <c r="U451" s="31"/>
    </row>
    <row r="452" spans="1:21" x14ac:dyDescent="0.35">
      <c r="A452" s="33">
        <v>451</v>
      </c>
      <c r="B452" s="18" t="s">
        <v>88</v>
      </c>
      <c r="C452" s="35" t="s">
        <v>13252</v>
      </c>
      <c r="D452" s="35" t="s">
        <v>13252</v>
      </c>
      <c r="E452" s="18" t="s">
        <v>88</v>
      </c>
      <c r="F452" s="20"/>
      <c r="G452" s="19"/>
      <c r="H452" s="19"/>
      <c r="I452" s="7"/>
      <c r="J452" s="19"/>
      <c r="K452" s="19"/>
      <c r="L452" s="20"/>
      <c r="M452" s="32"/>
      <c r="U452" s="31"/>
    </row>
    <row r="453" spans="1:21" x14ac:dyDescent="0.35">
      <c r="A453" s="33">
        <v>452</v>
      </c>
      <c r="B453" s="18" t="s">
        <v>13253</v>
      </c>
      <c r="C453" s="35" t="s">
        <v>13254</v>
      </c>
      <c r="D453" s="35" t="s">
        <v>13254</v>
      </c>
      <c r="E453" s="18" t="s">
        <v>13253</v>
      </c>
      <c r="F453" s="20"/>
      <c r="G453" s="19"/>
      <c r="H453" s="19"/>
      <c r="I453" s="7"/>
      <c r="J453" s="19"/>
      <c r="K453" s="19"/>
      <c r="L453" s="20"/>
      <c r="M453" s="32"/>
      <c r="U453" s="31"/>
    </row>
    <row r="454" spans="1:21" ht="26" x14ac:dyDescent="0.35">
      <c r="A454" s="33">
        <v>453</v>
      </c>
      <c r="B454" s="21" t="s">
        <v>13255</v>
      </c>
      <c r="C454" s="29" t="s">
        <v>13256</v>
      </c>
      <c r="D454" s="29" t="s">
        <v>13256</v>
      </c>
      <c r="E454" s="21" t="s">
        <v>13255</v>
      </c>
      <c r="F454" s="16"/>
      <c r="G454" s="7"/>
      <c r="H454" s="7"/>
      <c r="I454" s="7" t="s">
        <v>34</v>
      </c>
      <c r="J454" s="7"/>
      <c r="K454" s="7"/>
      <c r="L454" s="16"/>
      <c r="M454" s="30" t="s">
        <v>34</v>
      </c>
      <c r="N454" s="29" t="s">
        <v>34</v>
      </c>
      <c r="U454" s="31"/>
    </row>
    <row r="455" spans="1:21" ht="52" x14ac:dyDescent="0.35">
      <c r="A455" s="33">
        <v>454</v>
      </c>
      <c r="B455" s="21" t="s">
        <v>13257</v>
      </c>
      <c r="C455" s="29" t="s">
        <v>13258</v>
      </c>
      <c r="D455" s="29" t="s">
        <v>13258</v>
      </c>
      <c r="E455" s="21" t="s">
        <v>13257</v>
      </c>
      <c r="F455" s="16"/>
      <c r="G455" s="7"/>
      <c r="H455" s="7"/>
      <c r="I455" s="7" t="s">
        <v>34</v>
      </c>
      <c r="J455" s="7"/>
      <c r="K455" s="7"/>
      <c r="L455" s="16"/>
      <c r="M455" s="30" t="s">
        <v>34</v>
      </c>
      <c r="N455" s="29" t="s">
        <v>34</v>
      </c>
      <c r="U455" s="31"/>
    </row>
    <row r="456" spans="1:21" ht="39" x14ac:dyDescent="0.35">
      <c r="A456" s="33">
        <v>455</v>
      </c>
      <c r="B456" s="21" t="s">
        <v>13259</v>
      </c>
      <c r="C456" s="29" t="s">
        <v>13260</v>
      </c>
      <c r="D456" s="29" t="s">
        <v>13260</v>
      </c>
      <c r="E456" s="21" t="s">
        <v>13259</v>
      </c>
      <c r="F456" s="16"/>
      <c r="G456" s="7"/>
      <c r="H456" s="7"/>
      <c r="I456" s="7" t="s">
        <v>34</v>
      </c>
      <c r="J456" s="7"/>
      <c r="K456" s="7"/>
      <c r="L456" s="16"/>
      <c r="M456" s="30" t="s">
        <v>34</v>
      </c>
      <c r="N456" s="29" t="s">
        <v>34</v>
      </c>
      <c r="U456" s="31"/>
    </row>
    <row r="457" spans="1:21" x14ac:dyDescent="0.35">
      <c r="A457" s="33">
        <v>456</v>
      </c>
      <c r="B457" s="18" t="s">
        <v>13261</v>
      </c>
      <c r="C457" s="35" t="s">
        <v>13262</v>
      </c>
      <c r="D457" s="35" t="s">
        <v>13262</v>
      </c>
      <c r="E457" s="18" t="s">
        <v>13261</v>
      </c>
      <c r="F457" s="20"/>
      <c r="G457" s="19"/>
      <c r="H457" s="19"/>
      <c r="I457" s="7"/>
      <c r="J457" s="19"/>
      <c r="K457" s="19"/>
      <c r="L457" s="20"/>
      <c r="M457" s="32"/>
      <c r="U457" s="31"/>
    </row>
    <row r="458" spans="1:21" x14ac:dyDescent="0.35">
      <c r="A458" s="33">
        <v>457</v>
      </c>
      <c r="B458" s="21" t="s">
        <v>13263</v>
      </c>
      <c r="C458" s="29" t="s">
        <v>13264</v>
      </c>
      <c r="D458" s="29" t="s">
        <v>13264</v>
      </c>
      <c r="E458" s="21" t="s">
        <v>13263</v>
      </c>
      <c r="F458" s="16"/>
      <c r="G458" s="7"/>
      <c r="H458" s="7"/>
      <c r="I458" s="7" t="s">
        <v>34</v>
      </c>
      <c r="J458" s="7"/>
      <c r="K458" s="7"/>
      <c r="L458" s="16"/>
      <c r="M458" s="30" t="s">
        <v>34</v>
      </c>
      <c r="N458" s="29" t="s">
        <v>34</v>
      </c>
      <c r="U458" s="31"/>
    </row>
    <row r="459" spans="1:21" ht="78" x14ac:dyDescent="0.35">
      <c r="A459" s="33">
        <v>458</v>
      </c>
      <c r="B459" s="21" t="s">
        <v>13265</v>
      </c>
      <c r="C459" s="29" t="s">
        <v>13266</v>
      </c>
      <c r="D459" s="29" t="s">
        <v>13266</v>
      </c>
      <c r="E459" s="21" t="s">
        <v>13265</v>
      </c>
      <c r="F459" s="16"/>
      <c r="G459" s="7"/>
      <c r="H459" s="7"/>
      <c r="I459" s="7" t="s">
        <v>34</v>
      </c>
      <c r="J459" s="7"/>
      <c r="K459" s="7"/>
      <c r="L459" s="16"/>
      <c r="M459" s="30" t="s">
        <v>34</v>
      </c>
      <c r="N459" s="29" t="s">
        <v>34</v>
      </c>
      <c r="U459" s="31"/>
    </row>
    <row r="460" spans="1:21" ht="39" x14ac:dyDescent="0.35">
      <c r="A460" s="33">
        <v>459</v>
      </c>
      <c r="B460" s="21" t="s">
        <v>13267</v>
      </c>
      <c r="C460" s="29" t="s">
        <v>13268</v>
      </c>
      <c r="D460" s="29" t="s">
        <v>13268</v>
      </c>
      <c r="E460" s="21" t="s">
        <v>13267</v>
      </c>
      <c r="F460" s="16"/>
      <c r="G460" s="7"/>
      <c r="H460" s="7"/>
      <c r="I460" s="7" t="s">
        <v>34</v>
      </c>
      <c r="J460" s="7"/>
      <c r="K460" s="7"/>
      <c r="L460" s="16"/>
      <c r="M460" s="30" t="s">
        <v>34</v>
      </c>
      <c r="U460" s="31"/>
    </row>
    <row r="461" spans="1:21" x14ac:dyDescent="0.35">
      <c r="A461" s="33">
        <v>460</v>
      </c>
      <c r="B461" s="18" t="s">
        <v>13269</v>
      </c>
      <c r="C461" s="35" t="s">
        <v>13270</v>
      </c>
      <c r="D461" s="35" t="s">
        <v>13270</v>
      </c>
      <c r="E461" s="18" t="s">
        <v>13269</v>
      </c>
      <c r="F461" s="20"/>
      <c r="G461" s="19"/>
      <c r="H461" s="19"/>
      <c r="I461" s="7"/>
      <c r="J461" s="19"/>
      <c r="K461" s="19"/>
      <c r="L461" s="20"/>
      <c r="M461" s="32"/>
      <c r="U461" s="31"/>
    </row>
    <row r="462" spans="1:21" ht="26" x14ac:dyDescent="0.35">
      <c r="A462" s="33">
        <v>461</v>
      </c>
      <c r="B462" s="21" t="s">
        <v>13271</v>
      </c>
      <c r="C462" s="29" t="s">
        <v>13272</v>
      </c>
      <c r="D462" s="29" t="s">
        <v>13272</v>
      </c>
      <c r="E462" s="21" t="s">
        <v>13271</v>
      </c>
      <c r="F462" s="16"/>
      <c r="G462" s="7"/>
      <c r="H462" s="7"/>
      <c r="I462" s="7" t="s">
        <v>34</v>
      </c>
      <c r="J462" s="7"/>
      <c r="K462" s="7"/>
      <c r="L462" s="16"/>
      <c r="M462" s="30" t="s">
        <v>34</v>
      </c>
      <c r="N462" s="29" t="s">
        <v>34</v>
      </c>
      <c r="U462" s="31"/>
    </row>
    <row r="463" spans="1:21" x14ac:dyDescent="0.35">
      <c r="A463" s="33">
        <v>462</v>
      </c>
      <c r="B463" s="9" t="s">
        <v>13273</v>
      </c>
      <c r="C463" s="37" t="s">
        <v>13274</v>
      </c>
      <c r="D463" s="37" t="s">
        <v>13274</v>
      </c>
      <c r="E463" s="9" t="s">
        <v>13273</v>
      </c>
      <c r="F463" s="15"/>
      <c r="G463" s="10"/>
      <c r="H463" s="10"/>
      <c r="I463" s="7"/>
      <c r="J463" s="10"/>
      <c r="K463" s="10"/>
      <c r="L463" s="15"/>
      <c r="M463" s="32"/>
      <c r="U463" s="31"/>
    </row>
    <row r="464" spans="1:21" x14ac:dyDescent="0.35">
      <c r="A464" s="33">
        <v>463</v>
      </c>
      <c r="B464" s="9" t="s">
        <v>890</v>
      </c>
      <c r="C464" s="37" t="s">
        <v>13275</v>
      </c>
      <c r="D464" s="37" t="s">
        <v>13275</v>
      </c>
      <c r="E464" s="9" t="s">
        <v>890</v>
      </c>
      <c r="F464" s="15"/>
      <c r="G464" s="10"/>
      <c r="H464" s="10"/>
      <c r="I464" s="7"/>
      <c r="J464" s="10"/>
      <c r="K464" s="10"/>
      <c r="L464" s="15"/>
      <c r="M464" s="32"/>
      <c r="U464" s="31"/>
    </row>
    <row r="465" spans="1:21" x14ac:dyDescent="0.35">
      <c r="A465" s="33">
        <v>464</v>
      </c>
      <c r="B465" s="18" t="s">
        <v>13276</v>
      </c>
      <c r="C465" s="35" t="s">
        <v>13277</v>
      </c>
      <c r="D465" s="35" t="s">
        <v>13277</v>
      </c>
      <c r="E465" s="18" t="s">
        <v>13276</v>
      </c>
      <c r="F465" s="20"/>
      <c r="G465" s="19"/>
      <c r="H465" s="19"/>
      <c r="I465" s="7"/>
      <c r="J465" s="19"/>
      <c r="K465" s="19"/>
      <c r="L465" s="20"/>
      <c r="M465" s="32"/>
      <c r="U465" s="31"/>
    </row>
    <row r="466" spans="1:21" x14ac:dyDescent="0.35">
      <c r="A466" s="33">
        <v>465</v>
      </c>
      <c r="B466" s="21" t="s">
        <v>13278</v>
      </c>
      <c r="C466" s="29" t="s">
        <v>13279</v>
      </c>
      <c r="D466" s="29" t="s">
        <v>13279</v>
      </c>
      <c r="E466" s="21" t="s">
        <v>13278</v>
      </c>
      <c r="F466" s="16"/>
      <c r="G466" s="7"/>
      <c r="H466" s="7"/>
      <c r="I466" s="7" t="s">
        <v>34</v>
      </c>
      <c r="J466" s="7"/>
      <c r="K466" s="7"/>
      <c r="L466" s="16" t="s">
        <v>34</v>
      </c>
      <c r="M466" s="30" t="s">
        <v>34</v>
      </c>
      <c r="N466" s="29" t="s">
        <v>34</v>
      </c>
      <c r="U466" s="31"/>
    </row>
    <row r="467" spans="1:21" x14ac:dyDescent="0.35">
      <c r="A467" s="33">
        <v>466</v>
      </c>
      <c r="B467" s="21" t="s">
        <v>13280</v>
      </c>
      <c r="C467" s="29" t="s">
        <v>13281</v>
      </c>
      <c r="D467" s="29" t="s">
        <v>13281</v>
      </c>
      <c r="E467" s="21" t="s">
        <v>13280</v>
      </c>
      <c r="F467" s="16"/>
      <c r="G467" s="7"/>
      <c r="H467" s="7"/>
      <c r="I467" s="7" t="s">
        <v>34</v>
      </c>
      <c r="J467" s="7"/>
      <c r="K467" s="7"/>
      <c r="L467" s="16" t="s">
        <v>34</v>
      </c>
      <c r="M467" s="30" t="s">
        <v>34</v>
      </c>
      <c r="N467" s="29" t="s">
        <v>34</v>
      </c>
      <c r="U467" s="31"/>
    </row>
    <row r="468" spans="1:21" x14ac:dyDescent="0.35">
      <c r="A468" s="33">
        <v>467</v>
      </c>
      <c r="B468" s="21" t="s">
        <v>13282</v>
      </c>
      <c r="C468" s="29" t="s">
        <v>13283</v>
      </c>
      <c r="D468" s="29" t="s">
        <v>13283</v>
      </c>
      <c r="E468" s="21" t="s">
        <v>13282</v>
      </c>
      <c r="F468" s="16"/>
      <c r="G468" s="7"/>
      <c r="H468" s="7"/>
      <c r="I468" s="7" t="s">
        <v>34</v>
      </c>
      <c r="J468" s="7"/>
      <c r="K468" s="7"/>
      <c r="L468" s="16"/>
      <c r="M468" s="30" t="s">
        <v>34</v>
      </c>
      <c r="N468" s="29" t="s">
        <v>34</v>
      </c>
      <c r="U468" s="31"/>
    </row>
    <row r="469" spans="1:21" ht="26" x14ac:dyDescent="0.35">
      <c r="A469" s="33">
        <v>468</v>
      </c>
      <c r="B469" s="21" t="s">
        <v>13284</v>
      </c>
      <c r="C469" s="29" t="s">
        <v>13285</v>
      </c>
      <c r="D469" s="29" t="s">
        <v>13285</v>
      </c>
      <c r="E469" s="21" t="s">
        <v>13284</v>
      </c>
      <c r="F469" s="16"/>
      <c r="G469" s="7"/>
      <c r="H469" s="7"/>
      <c r="I469" s="7" t="s">
        <v>34</v>
      </c>
      <c r="J469" s="7"/>
      <c r="K469" s="7"/>
      <c r="L469" s="16"/>
      <c r="M469" s="30" t="s">
        <v>34</v>
      </c>
      <c r="N469" s="29" t="s">
        <v>34</v>
      </c>
      <c r="U469" s="31"/>
    </row>
    <row r="470" spans="1:21" x14ac:dyDescent="0.35">
      <c r="A470" s="33">
        <v>469</v>
      </c>
      <c r="B470" s="18" t="s">
        <v>13286</v>
      </c>
      <c r="C470" s="35" t="s">
        <v>13287</v>
      </c>
      <c r="D470" s="35" t="s">
        <v>13287</v>
      </c>
      <c r="E470" s="18" t="s">
        <v>13286</v>
      </c>
      <c r="F470" s="20"/>
      <c r="G470" s="19"/>
      <c r="H470" s="19"/>
      <c r="I470" s="7"/>
      <c r="J470" s="19"/>
      <c r="K470" s="19"/>
      <c r="L470" s="20"/>
      <c r="M470" s="32"/>
      <c r="U470" s="31"/>
    </row>
    <row r="471" spans="1:21" ht="26" x14ac:dyDescent="0.35">
      <c r="A471" s="33">
        <v>470</v>
      </c>
      <c r="B471" s="21" t="s">
        <v>13288</v>
      </c>
      <c r="C471" s="29" t="s">
        <v>13289</v>
      </c>
      <c r="D471" s="29" t="s">
        <v>13289</v>
      </c>
      <c r="E471" s="21" t="s">
        <v>13288</v>
      </c>
      <c r="F471" s="16"/>
      <c r="G471" s="7"/>
      <c r="H471" s="7"/>
      <c r="I471" s="7" t="s">
        <v>34</v>
      </c>
      <c r="J471" s="7"/>
      <c r="K471" s="7"/>
      <c r="L471" s="16"/>
      <c r="M471" s="30" t="s">
        <v>34</v>
      </c>
      <c r="N471" s="29" t="s">
        <v>34</v>
      </c>
      <c r="U471" s="31"/>
    </row>
    <row r="472" spans="1:21" x14ac:dyDescent="0.35">
      <c r="A472" s="33">
        <v>471</v>
      </c>
      <c r="B472" s="18" t="s">
        <v>13290</v>
      </c>
      <c r="C472" s="35" t="s">
        <v>13291</v>
      </c>
      <c r="D472" s="35" t="s">
        <v>13291</v>
      </c>
      <c r="E472" s="18" t="s">
        <v>13290</v>
      </c>
      <c r="F472" s="20"/>
      <c r="G472" s="19"/>
      <c r="H472" s="19"/>
      <c r="I472" s="7"/>
      <c r="J472" s="19"/>
      <c r="K472" s="19"/>
      <c r="L472" s="20"/>
      <c r="M472" s="32"/>
      <c r="U472" s="31"/>
    </row>
    <row r="473" spans="1:21" ht="26" x14ac:dyDescent="0.35">
      <c r="A473" s="33">
        <v>472</v>
      </c>
      <c r="B473" s="21" t="s">
        <v>13292</v>
      </c>
      <c r="C473" s="29" t="s">
        <v>13293</v>
      </c>
      <c r="D473" s="29" t="s">
        <v>13293</v>
      </c>
      <c r="E473" s="21" t="s">
        <v>13292</v>
      </c>
      <c r="F473" s="16"/>
      <c r="G473" s="7"/>
      <c r="H473" s="7"/>
      <c r="I473" s="7" t="s">
        <v>34</v>
      </c>
      <c r="J473" s="7"/>
      <c r="K473" s="7"/>
      <c r="L473" s="16" t="s">
        <v>34</v>
      </c>
      <c r="M473" s="30" t="s">
        <v>34</v>
      </c>
      <c r="N473" s="29" t="s">
        <v>34</v>
      </c>
      <c r="U473" s="31"/>
    </row>
    <row r="474" spans="1:21" x14ac:dyDescent="0.35">
      <c r="A474" s="33">
        <v>473</v>
      </c>
      <c r="B474" s="9" t="s">
        <v>13294</v>
      </c>
      <c r="C474" s="37" t="s">
        <v>13295</v>
      </c>
      <c r="D474" s="37" t="s">
        <v>13295</v>
      </c>
      <c r="E474" s="9" t="s">
        <v>13294</v>
      </c>
      <c r="F474" s="15"/>
      <c r="G474" s="10"/>
      <c r="H474" s="10"/>
      <c r="I474" s="7"/>
      <c r="J474" s="10"/>
      <c r="K474" s="10"/>
      <c r="L474" s="15"/>
      <c r="M474" s="32"/>
      <c r="U474" s="31"/>
    </row>
    <row r="475" spans="1:21" x14ac:dyDescent="0.35">
      <c r="A475" s="33">
        <v>474</v>
      </c>
      <c r="B475" s="18" t="s">
        <v>13296</v>
      </c>
      <c r="C475" s="35" t="s">
        <v>13297</v>
      </c>
      <c r="D475" s="35" t="s">
        <v>13297</v>
      </c>
      <c r="E475" s="18" t="s">
        <v>13296</v>
      </c>
      <c r="F475" s="20"/>
      <c r="G475" s="19"/>
      <c r="H475" s="19"/>
      <c r="I475" s="7"/>
      <c r="J475" s="19"/>
      <c r="K475" s="19"/>
      <c r="L475" s="20"/>
      <c r="M475" s="32"/>
      <c r="U475" s="31"/>
    </row>
    <row r="476" spans="1:21" ht="26" x14ac:dyDescent="0.35">
      <c r="A476" s="33">
        <v>475</v>
      </c>
      <c r="B476" s="21" t="s">
        <v>13298</v>
      </c>
      <c r="C476" s="29" t="s">
        <v>13299</v>
      </c>
      <c r="D476" s="29" t="s">
        <v>13299</v>
      </c>
      <c r="E476" s="21" t="s">
        <v>13298</v>
      </c>
      <c r="F476" s="16"/>
      <c r="G476" s="7"/>
      <c r="H476" s="7"/>
      <c r="I476" s="7" t="s">
        <v>34</v>
      </c>
      <c r="J476" s="7"/>
      <c r="K476" s="7"/>
      <c r="L476" s="16"/>
      <c r="M476" s="30" t="s">
        <v>34</v>
      </c>
      <c r="N476" s="29" t="s">
        <v>34</v>
      </c>
      <c r="U476" s="31"/>
    </row>
    <row r="477" spans="1:21" x14ac:dyDescent="0.35">
      <c r="A477" s="33">
        <v>476</v>
      </c>
      <c r="B477" s="18" t="s">
        <v>13300</v>
      </c>
      <c r="C477" s="35" t="s">
        <v>13301</v>
      </c>
      <c r="D477" s="35" t="s">
        <v>13301</v>
      </c>
      <c r="E477" s="18" t="s">
        <v>13300</v>
      </c>
      <c r="F477" s="20"/>
      <c r="G477" s="19"/>
      <c r="H477" s="19"/>
      <c r="I477" s="7"/>
      <c r="J477" s="19"/>
      <c r="K477" s="19"/>
      <c r="L477" s="20"/>
      <c r="M477" s="32"/>
      <c r="U477" s="31"/>
    </row>
    <row r="478" spans="1:21" ht="26" x14ac:dyDescent="0.35">
      <c r="A478" s="33">
        <v>477</v>
      </c>
      <c r="B478" s="21" t="s">
        <v>13302</v>
      </c>
      <c r="C478" s="29" t="s">
        <v>13303</v>
      </c>
      <c r="D478" s="29" t="s">
        <v>13303</v>
      </c>
      <c r="E478" s="21" t="s">
        <v>13302</v>
      </c>
      <c r="F478" s="16"/>
      <c r="G478" s="7"/>
      <c r="H478" s="7"/>
      <c r="I478" s="7" t="s">
        <v>34</v>
      </c>
      <c r="J478" s="7"/>
      <c r="K478" s="7"/>
      <c r="L478" s="16"/>
      <c r="M478" s="30" t="s">
        <v>34</v>
      </c>
      <c r="N478" s="29" t="s">
        <v>34</v>
      </c>
      <c r="U478" s="31"/>
    </row>
    <row r="479" spans="1:21" x14ac:dyDescent="0.35">
      <c r="A479" s="33">
        <v>478</v>
      </c>
      <c r="B479" s="21" t="s">
        <v>88</v>
      </c>
      <c r="C479" s="29" t="s">
        <v>13304</v>
      </c>
      <c r="D479" s="29" t="s">
        <v>13304</v>
      </c>
      <c r="E479" s="21" t="s">
        <v>88</v>
      </c>
      <c r="F479" s="16"/>
      <c r="G479" s="7"/>
      <c r="H479" s="7"/>
      <c r="I479" s="7"/>
      <c r="J479" s="7"/>
      <c r="K479" s="7"/>
      <c r="L479" s="16"/>
      <c r="M479" s="32"/>
      <c r="U479" s="31"/>
    </row>
    <row r="480" spans="1:21" x14ac:dyDescent="0.35">
      <c r="A480" s="33">
        <v>479</v>
      </c>
      <c r="B480" s="18" t="s">
        <v>88</v>
      </c>
      <c r="C480" s="35" t="s">
        <v>13305</v>
      </c>
      <c r="D480" s="35" t="s">
        <v>13305</v>
      </c>
      <c r="E480" s="18" t="s">
        <v>88</v>
      </c>
      <c r="F480" s="20"/>
      <c r="G480" s="19"/>
      <c r="H480" s="19"/>
      <c r="I480" s="7"/>
      <c r="J480" s="19"/>
      <c r="K480" s="19"/>
      <c r="L480" s="20"/>
      <c r="M480" s="32"/>
      <c r="U480" s="31"/>
    </row>
    <row r="481" spans="1:23" x14ac:dyDescent="0.35">
      <c r="A481" s="33">
        <v>480</v>
      </c>
      <c r="B481" s="18" t="s">
        <v>13137</v>
      </c>
      <c r="C481" s="35" t="s">
        <v>13306</v>
      </c>
      <c r="D481" s="35" t="s">
        <v>13306</v>
      </c>
      <c r="E481" s="18" t="s">
        <v>13137</v>
      </c>
      <c r="F481" s="20"/>
      <c r="G481" s="19"/>
      <c r="H481" s="19"/>
      <c r="I481" s="7"/>
      <c r="J481" s="19"/>
      <c r="K481" s="19"/>
      <c r="L481" s="20"/>
      <c r="M481" s="32"/>
      <c r="U481" s="31"/>
    </row>
    <row r="482" spans="1:23" ht="39" x14ac:dyDescent="0.35">
      <c r="A482" s="33">
        <v>481</v>
      </c>
      <c r="B482" s="21" t="s">
        <v>13307</v>
      </c>
      <c r="C482" s="29" t="s">
        <v>13308</v>
      </c>
      <c r="D482" s="29" t="s">
        <v>13308</v>
      </c>
      <c r="E482" s="21" t="s">
        <v>13307</v>
      </c>
      <c r="F482" s="16"/>
      <c r="G482" s="7"/>
      <c r="H482" s="7"/>
      <c r="I482" s="7" t="s">
        <v>34</v>
      </c>
      <c r="J482" s="7"/>
      <c r="K482" s="7"/>
      <c r="L482" s="16"/>
      <c r="M482" s="30" t="s">
        <v>34</v>
      </c>
      <c r="N482" s="29" t="s">
        <v>34</v>
      </c>
      <c r="U482" s="31"/>
    </row>
    <row r="483" spans="1:23" ht="26" x14ac:dyDescent="0.35">
      <c r="A483" s="33">
        <v>482</v>
      </c>
      <c r="B483" s="21" t="s">
        <v>13309</v>
      </c>
      <c r="C483" s="29" t="s">
        <v>13310</v>
      </c>
      <c r="D483" s="29" t="s">
        <v>13310</v>
      </c>
      <c r="E483" s="21" t="s">
        <v>13309</v>
      </c>
      <c r="F483" s="16"/>
      <c r="G483" s="7"/>
      <c r="H483" s="7"/>
      <c r="I483" s="7" t="s">
        <v>34</v>
      </c>
      <c r="J483" s="7"/>
      <c r="K483" s="7"/>
      <c r="L483" s="16"/>
      <c r="M483" s="30" t="s">
        <v>34</v>
      </c>
      <c r="N483" s="29" t="s">
        <v>34</v>
      </c>
      <c r="U483" s="31"/>
    </row>
    <row r="484" spans="1:23" x14ac:dyDescent="0.35">
      <c r="A484" s="33">
        <v>483</v>
      </c>
      <c r="B484" s="18" t="s">
        <v>13311</v>
      </c>
      <c r="C484" s="35" t="s">
        <v>13312</v>
      </c>
      <c r="D484" s="35" t="s">
        <v>13312</v>
      </c>
      <c r="E484" s="18" t="s">
        <v>13311</v>
      </c>
      <c r="F484" s="20"/>
      <c r="G484" s="19"/>
      <c r="H484" s="19"/>
      <c r="I484" s="7"/>
      <c r="J484" s="19"/>
      <c r="K484" s="19"/>
      <c r="L484" s="20"/>
      <c r="M484" s="32"/>
      <c r="U484" s="31"/>
    </row>
    <row r="485" spans="1:23" ht="26" x14ac:dyDescent="0.35">
      <c r="A485" s="33">
        <v>484</v>
      </c>
      <c r="B485" s="21" t="s">
        <v>13313</v>
      </c>
      <c r="C485" s="29" t="s">
        <v>13314</v>
      </c>
      <c r="D485" s="29" t="s">
        <v>13314</v>
      </c>
      <c r="E485" s="21" t="s">
        <v>13313</v>
      </c>
      <c r="F485" s="16"/>
      <c r="G485" s="7"/>
      <c r="H485" s="7"/>
      <c r="I485" s="7" t="s">
        <v>34</v>
      </c>
      <c r="J485" s="7"/>
      <c r="K485" s="7"/>
      <c r="L485" s="16"/>
      <c r="M485" s="30" t="s">
        <v>34</v>
      </c>
      <c r="N485" s="29" t="s">
        <v>34</v>
      </c>
      <c r="U485" s="31"/>
    </row>
    <row r="486" spans="1:23" x14ac:dyDescent="0.35">
      <c r="A486" s="33">
        <v>485</v>
      </c>
      <c r="B486" s="9" t="s">
        <v>13315</v>
      </c>
      <c r="C486" s="37" t="s">
        <v>13316</v>
      </c>
      <c r="D486" s="37" t="s">
        <v>13316</v>
      </c>
      <c r="E486" s="9" t="s">
        <v>13315</v>
      </c>
      <c r="F486" s="15"/>
      <c r="G486" s="10"/>
      <c r="H486" s="10"/>
      <c r="I486" s="7"/>
      <c r="J486" s="10"/>
      <c r="K486" s="10"/>
      <c r="L486" s="15"/>
      <c r="M486" s="32"/>
      <c r="U486" s="31"/>
    </row>
    <row r="487" spans="1:23" x14ac:dyDescent="0.35">
      <c r="A487" s="33">
        <v>486</v>
      </c>
      <c r="B487" s="18" t="s">
        <v>13317</v>
      </c>
      <c r="C487" s="35" t="s">
        <v>13318</v>
      </c>
      <c r="D487" s="35" t="s">
        <v>13318</v>
      </c>
      <c r="E487" s="18" t="s">
        <v>13317</v>
      </c>
      <c r="F487" s="20"/>
      <c r="G487" s="19"/>
      <c r="H487" s="19"/>
      <c r="I487" s="7"/>
      <c r="J487" s="19"/>
      <c r="K487" s="19"/>
      <c r="L487" s="20"/>
      <c r="M487" s="32"/>
      <c r="U487" s="31"/>
    </row>
    <row r="488" spans="1:23" ht="65" x14ac:dyDescent="0.35">
      <c r="A488" s="33">
        <v>487</v>
      </c>
      <c r="B488" s="21" t="s">
        <v>13319</v>
      </c>
      <c r="C488" s="29" t="s">
        <v>13320</v>
      </c>
      <c r="D488" s="29" t="s">
        <v>13320</v>
      </c>
      <c r="E488" s="21" t="s">
        <v>13319</v>
      </c>
      <c r="F488" s="16"/>
      <c r="G488" s="7"/>
      <c r="H488" s="7"/>
      <c r="I488" s="7" t="s">
        <v>34</v>
      </c>
      <c r="J488" s="7"/>
      <c r="K488" s="7"/>
      <c r="L488" s="16"/>
      <c r="M488" s="30" t="s">
        <v>34</v>
      </c>
      <c r="N488" s="29" t="s">
        <v>34</v>
      </c>
      <c r="U488" s="31"/>
    </row>
    <row r="489" spans="1:23" x14ac:dyDescent="0.35">
      <c r="A489" s="33">
        <v>488</v>
      </c>
      <c r="B489" s="18" t="s">
        <v>13321</v>
      </c>
      <c r="C489" s="35" t="s">
        <v>13322</v>
      </c>
      <c r="D489" s="35" t="s">
        <v>13322</v>
      </c>
      <c r="E489" s="18" t="s">
        <v>13321</v>
      </c>
      <c r="F489" s="20"/>
      <c r="G489" s="19"/>
      <c r="H489" s="19"/>
      <c r="I489" s="7"/>
      <c r="J489" s="19"/>
      <c r="K489" s="19"/>
      <c r="L489" s="20"/>
      <c r="M489" s="32"/>
      <c r="U489" s="31"/>
    </row>
    <row r="490" spans="1:23" ht="26" x14ac:dyDescent="0.35">
      <c r="A490" s="33">
        <v>489</v>
      </c>
      <c r="B490" s="21" t="s">
        <v>13323</v>
      </c>
      <c r="C490" s="29" t="s">
        <v>13324</v>
      </c>
      <c r="D490" s="29" t="s">
        <v>13324</v>
      </c>
      <c r="E490" s="21" t="s">
        <v>13323</v>
      </c>
      <c r="F490" s="16"/>
      <c r="G490" s="7"/>
      <c r="H490" s="7"/>
      <c r="I490" s="7" t="s">
        <v>34</v>
      </c>
      <c r="J490" s="7"/>
      <c r="K490" s="7"/>
      <c r="L490" s="16"/>
      <c r="M490" s="30" t="s">
        <v>34</v>
      </c>
      <c r="U490" s="31"/>
      <c r="V490" s="53" t="s">
        <v>13325</v>
      </c>
      <c r="W490" s="53">
        <v>6</v>
      </c>
    </row>
    <row r="491" spans="1:23" x14ac:dyDescent="0.35">
      <c r="A491" s="33">
        <v>490</v>
      </c>
      <c r="B491" s="9" t="s">
        <v>13326</v>
      </c>
      <c r="C491" s="37" t="s">
        <v>13327</v>
      </c>
      <c r="D491" s="37" t="s">
        <v>13327</v>
      </c>
      <c r="E491" s="9" t="s">
        <v>13326</v>
      </c>
      <c r="F491" s="15"/>
      <c r="G491" s="10"/>
      <c r="H491" s="10"/>
      <c r="I491" s="7"/>
      <c r="J491" s="10"/>
      <c r="K491" s="10"/>
      <c r="L491" s="15"/>
      <c r="M491" s="32"/>
      <c r="U491" s="31"/>
    </row>
    <row r="492" spans="1:23" x14ac:dyDescent="0.35">
      <c r="A492" s="33">
        <v>491</v>
      </c>
      <c r="B492" s="18" t="s">
        <v>13328</v>
      </c>
      <c r="C492" s="35" t="s">
        <v>13329</v>
      </c>
      <c r="D492" s="35" t="s">
        <v>13329</v>
      </c>
      <c r="E492" s="18" t="s">
        <v>13328</v>
      </c>
      <c r="F492" s="20"/>
      <c r="G492" s="19"/>
      <c r="H492" s="19"/>
      <c r="I492" s="7"/>
      <c r="J492" s="19"/>
      <c r="K492" s="19"/>
      <c r="L492" s="20"/>
      <c r="M492" s="32"/>
      <c r="U492" s="31"/>
    </row>
    <row r="493" spans="1:23" x14ac:dyDescent="0.35">
      <c r="A493" s="33">
        <v>492</v>
      </c>
      <c r="B493" s="21" t="s">
        <v>13330</v>
      </c>
      <c r="C493" s="29" t="s">
        <v>13331</v>
      </c>
      <c r="D493" s="29" t="s">
        <v>13331</v>
      </c>
      <c r="E493" s="21" t="s">
        <v>13330</v>
      </c>
      <c r="F493" s="16"/>
      <c r="G493" s="7"/>
      <c r="H493" s="7"/>
      <c r="I493" s="7" t="s">
        <v>34</v>
      </c>
      <c r="J493" s="7"/>
      <c r="K493" s="7"/>
      <c r="L493" s="16"/>
      <c r="M493" s="30" t="s">
        <v>34</v>
      </c>
      <c r="N493" s="29" t="s">
        <v>34</v>
      </c>
      <c r="U493" s="31"/>
    </row>
    <row r="494" spans="1:23" ht="26" x14ac:dyDescent="0.35">
      <c r="A494" s="33">
        <v>493</v>
      </c>
      <c r="B494" s="21" t="s">
        <v>13332</v>
      </c>
      <c r="C494" s="29" t="s">
        <v>13333</v>
      </c>
      <c r="D494" s="29" t="s">
        <v>13333</v>
      </c>
      <c r="E494" s="21" t="s">
        <v>13332</v>
      </c>
      <c r="F494" s="16"/>
      <c r="G494" s="7"/>
      <c r="H494" s="7"/>
      <c r="I494" s="7" t="s">
        <v>34</v>
      </c>
      <c r="J494" s="7"/>
      <c r="K494" s="7"/>
      <c r="L494" s="16"/>
      <c r="M494" s="30" t="s">
        <v>34</v>
      </c>
      <c r="N494" s="29" t="s">
        <v>34</v>
      </c>
      <c r="U494" s="31"/>
    </row>
    <row r="495" spans="1:23" ht="26" x14ac:dyDescent="0.35">
      <c r="A495" s="33">
        <v>494</v>
      </c>
      <c r="B495" s="21" t="s">
        <v>13334</v>
      </c>
      <c r="C495" s="29" t="s">
        <v>13335</v>
      </c>
      <c r="D495" s="29" t="s">
        <v>13335</v>
      </c>
      <c r="E495" s="21" t="s">
        <v>13334</v>
      </c>
      <c r="F495" s="16"/>
      <c r="G495" s="7"/>
      <c r="H495" s="7"/>
      <c r="I495" s="7" t="s">
        <v>34</v>
      </c>
      <c r="J495" s="7"/>
      <c r="K495" s="7"/>
      <c r="L495" s="16"/>
      <c r="M495" s="30" t="s">
        <v>34</v>
      </c>
      <c r="N495" s="29" t="s">
        <v>34</v>
      </c>
      <c r="U495" s="31"/>
    </row>
    <row r="496" spans="1:23" ht="52" x14ac:dyDescent="0.35">
      <c r="A496" s="33">
        <v>495</v>
      </c>
      <c r="B496" s="21" t="s">
        <v>13336</v>
      </c>
      <c r="C496" s="29" t="s">
        <v>13337</v>
      </c>
      <c r="D496" s="29" t="s">
        <v>13337</v>
      </c>
      <c r="E496" s="21" t="s">
        <v>13336</v>
      </c>
      <c r="F496" s="16"/>
      <c r="G496" s="7"/>
      <c r="H496" s="7"/>
      <c r="I496" s="7" t="s">
        <v>34</v>
      </c>
      <c r="J496" s="7"/>
      <c r="K496" s="7"/>
      <c r="L496" s="16"/>
      <c r="M496" s="30" t="s">
        <v>34</v>
      </c>
      <c r="N496" s="29" t="s">
        <v>34</v>
      </c>
      <c r="U496" s="31"/>
    </row>
    <row r="497" spans="1:21" ht="39" x14ac:dyDescent="0.35">
      <c r="A497" s="33">
        <v>496</v>
      </c>
      <c r="B497" s="21" t="s">
        <v>13338</v>
      </c>
      <c r="C497" s="29" t="s">
        <v>13339</v>
      </c>
      <c r="D497" s="29" t="s">
        <v>13339</v>
      </c>
      <c r="E497" s="21" t="s">
        <v>13338</v>
      </c>
      <c r="F497" s="16"/>
      <c r="G497" s="7"/>
      <c r="H497" s="7"/>
      <c r="I497" s="7" t="s">
        <v>34</v>
      </c>
      <c r="J497" s="7"/>
      <c r="K497" s="7"/>
      <c r="L497" s="16"/>
      <c r="M497" s="30" t="s">
        <v>34</v>
      </c>
      <c r="N497" s="29" t="s">
        <v>34</v>
      </c>
      <c r="U497" s="31"/>
    </row>
    <row r="498" spans="1:21" x14ac:dyDescent="0.35">
      <c r="A498" s="33">
        <v>497</v>
      </c>
      <c r="B498" s="21" t="s">
        <v>13340</v>
      </c>
      <c r="C498" s="29" t="s">
        <v>13341</v>
      </c>
      <c r="D498" s="29" t="s">
        <v>13341</v>
      </c>
      <c r="E498" s="21" t="s">
        <v>13340</v>
      </c>
      <c r="F498" s="16"/>
      <c r="G498" s="7"/>
      <c r="H498" s="7"/>
      <c r="I498" s="7" t="s">
        <v>34</v>
      </c>
      <c r="J498" s="7"/>
      <c r="K498" s="7"/>
      <c r="L498" s="16" t="s">
        <v>34</v>
      </c>
      <c r="M498" s="30" t="s">
        <v>34</v>
      </c>
      <c r="N498" s="29" t="s">
        <v>34</v>
      </c>
      <c r="U498" s="31"/>
    </row>
    <row r="499" spans="1:21" x14ac:dyDescent="0.35">
      <c r="A499" s="33">
        <v>498</v>
      </c>
      <c r="B499" s="21" t="s">
        <v>13342</v>
      </c>
      <c r="C499" s="29" t="s">
        <v>13343</v>
      </c>
      <c r="D499" s="29" t="s">
        <v>13343</v>
      </c>
      <c r="E499" s="21" t="s">
        <v>13342</v>
      </c>
      <c r="F499" s="16"/>
      <c r="G499" s="7"/>
      <c r="H499" s="7"/>
      <c r="I499" s="7" t="s">
        <v>34</v>
      </c>
      <c r="J499" s="7"/>
      <c r="K499" s="7"/>
      <c r="L499" s="16" t="s">
        <v>34</v>
      </c>
      <c r="M499" s="30" t="s">
        <v>34</v>
      </c>
      <c r="N499" s="29" t="s">
        <v>34</v>
      </c>
      <c r="U499" s="31"/>
    </row>
    <row r="500" spans="1:21" x14ac:dyDescent="0.35">
      <c r="A500" s="33">
        <v>499</v>
      </c>
      <c r="B500" s="21" t="s">
        <v>13344</v>
      </c>
      <c r="C500" s="29" t="s">
        <v>13345</v>
      </c>
      <c r="D500" s="29" t="s">
        <v>13345</v>
      </c>
      <c r="E500" s="21" t="s">
        <v>13344</v>
      </c>
      <c r="F500" s="16"/>
      <c r="G500" s="7"/>
      <c r="H500" s="7"/>
      <c r="I500" s="7" t="s">
        <v>34</v>
      </c>
      <c r="J500" s="7"/>
      <c r="K500" s="7"/>
      <c r="L500" s="16"/>
      <c r="M500" s="30" t="s">
        <v>34</v>
      </c>
      <c r="N500" s="29" t="s">
        <v>34</v>
      </c>
      <c r="U500" s="31"/>
    </row>
    <row r="501" spans="1:21" x14ac:dyDescent="0.35">
      <c r="A501" s="33">
        <v>500</v>
      </c>
      <c r="B501" s="18" t="s">
        <v>88</v>
      </c>
      <c r="C501" s="35" t="s">
        <v>13346</v>
      </c>
      <c r="D501" s="35" t="s">
        <v>13346</v>
      </c>
      <c r="E501" s="18" t="s">
        <v>88</v>
      </c>
      <c r="F501" s="20"/>
      <c r="G501" s="19"/>
      <c r="H501" s="19"/>
      <c r="I501" s="7"/>
      <c r="J501" s="19"/>
      <c r="K501" s="19"/>
      <c r="L501" s="20"/>
      <c r="M501" s="32"/>
      <c r="U501" s="31"/>
    </row>
    <row r="502" spans="1:21" x14ac:dyDescent="0.35">
      <c r="A502" s="33">
        <v>501</v>
      </c>
      <c r="B502" s="18" t="s">
        <v>13347</v>
      </c>
      <c r="C502" s="35" t="s">
        <v>13348</v>
      </c>
      <c r="D502" s="35" t="s">
        <v>13348</v>
      </c>
      <c r="E502" s="18" t="s">
        <v>13347</v>
      </c>
      <c r="F502" s="20"/>
      <c r="G502" s="19"/>
      <c r="H502" s="19"/>
      <c r="I502" s="7"/>
      <c r="J502" s="19"/>
      <c r="K502" s="19"/>
      <c r="L502" s="20"/>
      <c r="M502" s="32"/>
      <c r="U502" s="31"/>
    </row>
    <row r="503" spans="1:21" ht="39" x14ac:dyDescent="0.35">
      <c r="A503" s="33">
        <v>502</v>
      </c>
      <c r="B503" s="21" t="s">
        <v>13349</v>
      </c>
      <c r="C503" s="29" t="s">
        <v>13350</v>
      </c>
      <c r="D503" s="29" t="s">
        <v>13350</v>
      </c>
      <c r="E503" s="21" t="s">
        <v>13349</v>
      </c>
      <c r="F503" s="16"/>
      <c r="G503" s="7"/>
      <c r="H503" s="7"/>
      <c r="I503" s="7" t="s">
        <v>34</v>
      </c>
      <c r="J503" s="7"/>
      <c r="K503" s="7"/>
      <c r="L503" s="16"/>
      <c r="M503" s="30" t="s">
        <v>34</v>
      </c>
      <c r="N503" s="29" t="s">
        <v>34</v>
      </c>
      <c r="U503" s="31"/>
    </row>
    <row r="504" spans="1:21" x14ac:dyDescent="0.35">
      <c r="A504" s="33">
        <v>503</v>
      </c>
      <c r="B504" s="18" t="s">
        <v>13351</v>
      </c>
      <c r="C504" s="35" t="s">
        <v>13352</v>
      </c>
      <c r="D504" s="35" t="s">
        <v>13352</v>
      </c>
      <c r="E504" s="18" t="s">
        <v>13351</v>
      </c>
      <c r="F504" s="20"/>
      <c r="G504" s="19"/>
      <c r="H504" s="19"/>
      <c r="I504" s="7"/>
      <c r="J504" s="19"/>
      <c r="K504" s="19"/>
      <c r="L504" s="20"/>
      <c r="M504" s="32"/>
      <c r="U504" s="31"/>
    </row>
    <row r="505" spans="1:21" x14ac:dyDescent="0.35">
      <c r="A505" s="33">
        <v>504</v>
      </c>
      <c r="B505" s="21" t="s">
        <v>13353</v>
      </c>
      <c r="C505" s="29" t="s">
        <v>13354</v>
      </c>
      <c r="D505" s="29" t="s">
        <v>13354</v>
      </c>
      <c r="E505" s="21" t="s">
        <v>13353</v>
      </c>
      <c r="F505" s="16"/>
      <c r="G505" s="7"/>
      <c r="H505" s="7"/>
      <c r="I505" s="7" t="s">
        <v>34</v>
      </c>
      <c r="J505" s="7"/>
      <c r="K505" s="7"/>
      <c r="L505" s="16"/>
      <c r="M505" s="30" t="s">
        <v>34</v>
      </c>
      <c r="N505" s="29" t="s">
        <v>34</v>
      </c>
      <c r="U505" s="31"/>
    </row>
    <row r="506" spans="1:21" x14ac:dyDescent="0.35">
      <c r="A506" s="33">
        <v>505</v>
      </c>
      <c r="B506" s="18" t="s">
        <v>13355</v>
      </c>
      <c r="C506" s="35" t="s">
        <v>13356</v>
      </c>
      <c r="D506" s="35" t="s">
        <v>13356</v>
      </c>
      <c r="E506" s="18" t="s">
        <v>13355</v>
      </c>
      <c r="F506" s="20"/>
      <c r="G506" s="19"/>
      <c r="H506" s="19"/>
      <c r="I506" s="7"/>
      <c r="J506" s="19"/>
      <c r="K506" s="19"/>
      <c r="L506" s="20"/>
      <c r="M506" s="32"/>
      <c r="U506" s="31"/>
    </row>
    <row r="507" spans="1:21" ht="39" x14ac:dyDescent="0.35">
      <c r="A507" s="33">
        <v>506</v>
      </c>
      <c r="B507" s="21" t="s">
        <v>13357</v>
      </c>
      <c r="C507" s="29" t="s">
        <v>13358</v>
      </c>
      <c r="D507" s="29" t="s">
        <v>13358</v>
      </c>
      <c r="E507" s="21" t="s">
        <v>13357</v>
      </c>
      <c r="F507" s="16"/>
      <c r="G507" s="7"/>
      <c r="H507" s="7"/>
      <c r="I507" s="7" t="s">
        <v>34</v>
      </c>
      <c r="J507" s="7"/>
      <c r="K507" s="7"/>
      <c r="L507" s="16"/>
      <c r="M507" s="30" t="s">
        <v>34</v>
      </c>
      <c r="N507" s="29" t="s">
        <v>34</v>
      </c>
      <c r="U507" s="31"/>
    </row>
    <row r="508" spans="1:21" x14ac:dyDescent="0.35">
      <c r="A508" s="33">
        <v>507</v>
      </c>
      <c r="B508" s="9" t="s">
        <v>13359</v>
      </c>
      <c r="C508" s="37" t="s">
        <v>13360</v>
      </c>
      <c r="D508" s="37" t="s">
        <v>13360</v>
      </c>
      <c r="E508" s="9" t="s">
        <v>13359</v>
      </c>
      <c r="F508" s="15"/>
      <c r="G508" s="10"/>
      <c r="H508" s="10"/>
      <c r="I508" s="7"/>
      <c r="J508" s="10"/>
      <c r="K508" s="10"/>
      <c r="L508" s="15"/>
      <c r="M508" s="32"/>
      <c r="U508" s="31"/>
    </row>
    <row r="509" spans="1:21" x14ac:dyDescent="0.35">
      <c r="A509" s="33">
        <v>508</v>
      </c>
      <c r="B509" s="18" t="s">
        <v>13361</v>
      </c>
      <c r="C509" s="35" t="s">
        <v>13362</v>
      </c>
      <c r="D509" s="35" t="s">
        <v>13362</v>
      </c>
      <c r="E509" s="18" t="s">
        <v>13361</v>
      </c>
      <c r="F509" s="20"/>
      <c r="G509" s="19"/>
      <c r="H509" s="19"/>
      <c r="I509" s="7"/>
      <c r="J509" s="19"/>
      <c r="K509" s="19"/>
      <c r="L509" s="20"/>
      <c r="M509" s="32"/>
      <c r="U509" s="31"/>
    </row>
    <row r="510" spans="1:21" x14ac:dyDescent="0.35">
      <c r="A510" s="33">
        <v>509</v>
      </c>
      <c r="B510" s="21" t="s">
        <v>13363</v>
      </c>
      <c r="C510" s="29" t="s">
        <v>13364</v>
      </c>
      <c r="D510" s="29" t="s">
        <v>13364</v>
      </c>
      <c r="E510" s="21" t="s">
        <v>13363</v>
      </c>
      <c r="F510" s="16"/>
      <c r="G510" s="7"/>
      <c r="H510" s="7"/>
      <c r="I510" s="7" t="s">
        <v>34</v>
      </c>
      <c r="J510" s="7"/>
      <c r="K510" s="7"/>
      <c r="L510" s="16"/>
      <c r="M510" s="30" t="s">
        <v>34</v>
      </c>
      <c r="N510" s="29" t="s">
        <v>34</v>
      </c>
      <c r="U510" s="31"/>
    </row>
    <row r="511" spans="1:21" x14ac:dyDescent="0.35">
      <c r="A511" s="33">
        <v>510</v>
      </c>
      <c r="B511" s="21" t="s">
        <v>13365</v>
      </c>
      <c r="C511" s="29" t="s">
        <v>13366</v>
      </c>
      <c r="D511" s="29" t="s">
        <v>13366</v>
      </c>
      <c r="E511" s="21" t="s">
        <v>13365</v>
      </c>
      <c r="F511" s="16"/>
      <c r="G511" s="7"/>
      <c r="H511" s="7"/>
      <c r="I511" s="7" t="s">
        <v>34</v>
      </c>
      <c r="J511" s="7"/>
      <c r="K511" s="7"/>
      <c r="L511" s="16"/>
      <c r="M511" s="30" t="s">
        <v>34</v>
      </c>
      <c r="N511" s="29" t="s">
        <v>34</v>
      </c>
      <c r="U511" s="31"/>
    </row>
    <row r="512" spans="1:21" x14ac:dyDescent="0.35">
      <c r="A512" s="33">
        <v>511</v>
      </c>
      <c r="B512" s="9" t="s">
        <v>13367</v>
      </c>
      <c r="C512" s="37" t="s">
        <v>13368</v>
      </c>
      <c r="D512" s="37" t="s">
        <v>13368</v>
      </c>
      <c r="E512" s="9" t="s">
        <v>13367</v>
      </c>
      <c r="F512" s="15"/>
      <c r="G512" s="10"/>
      <c r="H512" s="10"/>
      <c r="I512" s="7"/>
      <c r="J512" s="10"/>
      <c r="K512" s="10"/>
      <c r="L512" s="15"/>
      <c r="M512" s="32"/>
      <c r="U512" s="31"/>
    </row>
    <row r="513" spans="1:21" x14ac:dyDescent="0.35">
      <c r="A513" s="33">
        <v>512</v>
      </c>
      <c r="B513" s="18" t="s">
        <v>13369</v>
      </c>
      <c r="C513" s="35" t="s">
        <v>13370</v>
      </c>
      <c r="D513" s="35" t="s">
        <v>13370</v>
      </c>
      <c r="E513" s="18" t="s">
        <v>13369</v>
      </c>
      <c r="F513" s="20"/>
      <c r="G513" s="19"/>
      <c r="H513" s="19"/>
      <c r="I513" s="7"/>
      <c r="J513" s="19"/>
      <c r="K513" s="19"/>
      <c r="L513" s="20"/>
      <c r="M513" s="32"/>
      <c r="U513" s="31"/>
    </row>
    <row r="514" spans="1:21" x14ac:dyDescent="0.35">
      <c r="A514" s="33">
        <v>513</v>
      </c>
      <c r="B514" s="21" t="s">
        <v>13371</v>
      </c>
      <c r="C514" s="29" t="s">
        <v>13372</v>
      </c>
      <c r="D514" s="29" t="s">
        <v>13372</v>
      </c>
      <c r="E514" s="21" t="s">
        <v>13371</v>
      </c>
      <c r="F514" s="16"/>
      <c r="G514" s="7"/>
      <c r="H514" s="7"/>
      <c r="I514" s="7" t="s">
        <v>34</v>
      </c>
      <c r="J514" s="7"/>
      <c r="K514" s="7"/>
      <c r="L514" s="16"/>
      <c r="M514" s="30" t="s">
        <v>34</v>
      </c>
      <c r="N514" s="29" t="s">
        <v>34</v>
      </c>
      <c r="U514" s="31"/>
    </row>
    <row r="515" spans="1:21" x14ac:dyDescent="0.35">
      <c r="A515" s="33">
        <v>514</v>
      </c>
      <c r="B515" s="21" t="s">
        <v>13373</v>
      </c>
      <c r="C515" s="29" t="s">
        <v>13374</v>
      </c>
      <c r="D515" s="29" t="s">
        <v>13374</v>
      </c>
      <c r="E515" s="21" t="s">
        <v>13373</v>
      </c>
      <c r="F515" s="16"/>
      <c r="G515" s="7"/>
      <c r="H515" s="7"/>
      <c r="I515" s="7" t="s">
        <v>34</v>
      </c>
      <c r="J515" s="7"/>
      <c r="K515" s="7"/>
      <c r="L515" s="16"/>
      <c r="M515" s="30" t="s">
        <v>34</v>
      </c>
      <c r="N515" s="29" t="s">
        <v>34</v>
      </c>
      <c r="U515" s="31"/>
    </row>
    <row r="516" spans="1:21" ht="26" x14ac:dyDescent="0.35">
      <c r="A516" s="33">
        <v>515</v>
      </c>
      <c r="B516" s="21" t="s">
        <v>13375</v>
      </c>
      <c r="C516" s="29" t="s">
        <v>13376</v>
      </c>
      <c r="D516" s="29" t="s">
        <v>13376</v>
      </c>
      <c r="E516" s="21" t="s">
        <v>13375</v>
      </c>
      <c r="F516" s="16"/>
      <c r="G516" s="7"/>
      <c r="H516" s="7"/>
      <c r="I516" s="7" t="s">
        <v>34</v>
      </c>
      <c r="J516" s="7"/>
      <c r="K516" s="7"/>
      <c r="L516" s="16"/>
      <c r="M516" s="30" t="s">
        <v>34</v>
      </c>
      <c r="N516" s="29" t="s">
        <v>34</v>
      </c>
      <c r="U516" s="31"/>
    </row>
    <row r="517" spans="1:21" ht="26" x14ac:dyDescent="0.35">
      <c r="A517" s="33">
        <v>516</v>
      </c>
      <c r="B517" s="21" t="s">
        <v>13377</v>
      </c>
      <c r="C517" s="29" t="s">
        <v>13378</v>
      </c>
      <c r="D517" s="29" t="s">
        <v>13378</v>
      </c>
      <c r="E517" s="21" t="s">
        <v>13377</v>
      </c>
      <c r="F517" s="16"/>
      <c r="G517" s="7"/>
      <c r="H517" s="7"/>
      <c r="I517" s="7" t="s">
        <v>34</v>
      </c>
      <c r="J517" s="7"/>
      <c r="K517" s="7"/>
      <c r="L517" s="16"/>
      <c r="M517" s="30" t="s">
        <v>34</v>
      </c>
      <c r="N517" s="29" t="s">
        <v>34</v>
      </c>
      <c r="U517" s="31"/>
    </row>
    <row r="518" spans="1:21" x14ac:dyDescent="0.35">
      <c r="A518" s="33">
        <v>517</v>
      </c>
      <c r="B518" s="18" t="s">
        <v>13379</v>
      </c>
      <c r="C518" s="35" t="s">
        <v>13380</v>
      </c>
      <c r="D518" s="35" t="s">
        <v>13380</v>
      </c>
      <c r="E518" s="18" t="s">
        <v>13379</v>
      </c>
      <c r="F518" s="20"/>
      <c r="G518" s="19"/>
      <c r="H518" s="19"/>
      <c r="I518" s="7"/>
      <c r="J518" s="19"/>
      <c r="K518" s="19"/>
      <c r="L518" s="20"/>
      <c r="M518" s="32"/>
      <c r="U518" s="31"/>
    </row>
    <row r="519" spans="1:21" ht="26" x14ac:dyDescent="0.35">
      <c r="A519" s="33">
        <v>518</v>
      </c>
      <c r="B519" s="21" t="s">
        <v>13381</v>
      </c>
      <c r="C519" s="29" t="s">
        <v>13382</v>
      </c>
      <c r="D519" s="29" t="s">
        <v>13382</v>
      </c>
      <c r="E519" s="21" t="s">
        <v>13381</v>
      </c>
      <c r="F519" s="16"/>
      <c r="G519" s="7"/>
      <c r="H519" s="7"/>
      <c r="I519" s="7" t="s">
        <v>34</v>
      </c>
      <c r="J519" s="7"/>
      <c r="K519" s="7"/>
      <c r="L519" s="16"/>
      <c r="M519" s="30" t="s">
        <v>34</v>
      </c>
      <c r="N519" s="29" t="s">
        <v>34</v>
      </c>
      <c r="U519" s="31"/>
    </row>
    <row r="520" spans="1:21" x14ac:dyDescent="0.35">
      <c r="A520" s="33">
        <v>519</v>
      </c>
      <c r="B520" s="21" t="s">
        <v>13383</v>
      </c>
      <c r="C520" s="29" t="s">
        <v>13384</v>
      </c>
      <c r="D520" s="29" t="s">
        <v>13384</v>
      </c>
      <c r="E520" s="21" t="s">
        <v>13383</v>
      </c>
      <c r="F520" s="16"/>
      <c r="G520" s="7"/>
      <c r="H520" s="7"/>
      <c r="I520" s="7" t="s">
        <v>34</v>
      </c>
      <c r="J520" s="7"/>
      <c r="K520" s="7"/>
      <c r="L520" s="16"/>
      <c r="M520" s="30" t="s">
        <v>34</v>
      </c>
      <c r="N520" s="29" t="s">
        <v>34</v>
      </c>
      <c r="U520" s="31"/>
    </row>
    <row r="521" spans="1:21" ht="26" x14ac:dyDescent="0.35">
      <c r="A521" s="33">
        <v>520</v>
      </c>
      <c r="B521" s="21" t="s">
        <v>13385</v>
      </c>
      <c r="C521" s="29" t="s">
        <v>13386</v>
      </c>
      <c r="D521" s="29" t="s">
        <v>13386</v>
      </c>
      <c r="E521" s="21" t="s">
        <v>13385</v>
      </c>
      <c r="F521" s="16"/>
      <c r="G521" s="7"/>
      <c r="H521" s="7"/>
      <c r="I521" s="7" t="s">
        <v>34</v>
      </c>
      <c r="J521" s="7"/>
      <c r="K521" s="7"/>
      <c r="L521" s="16"/>
      <c r="M521" s="30" t="s">
        <v>34</v>
      </c>
      <c r="N521" s="29" t="s">
        <v>34</v>
      </c>
      <c r="U521" s="31"/>
    </row>
    <row r="522" spans="1:21" x14ac:dyDescent="0.35">
      <c r="A522" s="33">
        <v>521</v>
      </c>
      <c r="B522" s="9" t="s">
        <v>13387</v>
      </c>
      <c r="C522" s="37" t="s">
        <v>13388</v>
      </c>
      <c r="D522" s="37" t="s">
        <v>13388</v>
      </c>
      <c r="E522" s="9" t="s">
        <v>13387</v>
      </c>
      <c r="F522" s="15"/>
      <c r="G522" s="10"/>
      <c r="H522" s="10"/>
      <c r="I522" s="7"/>
      <c r="J522" s="10"/>
      <c r="K522" s="10"/>
      <c r="L522" s="15"/>
      <c r="M522" s="32"/>
      <c r="U522" s="31"/>
    </row>
    <row r="523" spans="1:21" x14ac:dyDescent="0.35">
      <c r="A523" s="33">
        <v>522</v>
      </c>
      <c r="B523" s="18" t="s">
        <v>13389</v>
      </c>
      <c r="C523" s="35" t="s">
        <v>13390</v>
      </c>
      <c r="D523" s="35" t="s">
        <v>13390</v>
      </c>
      <c r="E523" s="18" t="s">
        <v>13389</v>
      </c>
      <c r="F523" s="20"/>
      <c r="G523" s="19"/>
      <c r="H523" s="19"/>
      <c r="I523" s="7"/>
      <c r="J523" s="19"/>
      <c r="K523" s="19"/>
      <c r="L523" s="20"/>
      <c r="M523" s="32"/>
      <c r="U523" s="31"/>
    </row>
    <row r="524" spans="1:21" ht="26" x14ac:dyDescent="0.35">
      <c r="A524" s="33">
        <v>523</v>
      </c>
      <c r="B524" s="21" t="s">
        <v>13391</v>
      </c>
      <c r="C524" s="29" t="s">
        <v>13392</v>
      </c>
      <c r="D524" s="29" t="s">
        <v>13392</v>
      </c>
      <c r="E524" s="21" t="s">
        <v>13391</v>
      </c>
      <c r="F524" s="16"/>
      <c r="G524" s="7"/>
      <c r="H524" s="7"/>
      <c r="I524" s="7" t="s">
        <v>34</v>
      </c>
      <c r="J524" s="7"/>
      <c r="K524" s="7"/>
      <c r="L524" s="16"/>
      <c r="M524" s="30" t="s">
        <v>34</v>
      </c>
      <c r="U524" s="31"/>
    </row>
    <row r="525" spans="1:21" ht="26" x14ac:dyDescent="0.35">
      <c r="A525" s="33">
        <v>524</v>
      </c>
      <c r="B525" s="21" t="s">
        <v>13393</v>
      </c>
      <c r="C525" s="29" t="s">
        <v>13394</v>
      </c>
      <c r="D525" s="29" t="s">
        <v>13394</v>
      </c>
      <c r="E525" s="21" t="s">
        <v>13393</v>
      </c>
      <c r="F525" s="16"/>
      <c r="G525" s="7"/>
      <c r="H525" s="7"/>
      <c r="I525" s="7" t="s">
        <v>34</v>
      </c>
      <c r="J525" s="7"/>
      <c r="K525" s="7"/>
      <c r="L525" s="16"/>
      <c r="M525" s="30" t="s">
        <v>34</v>
      </c>
      <c r="U525" s="31"/>
    </row>
    <row r="526" spans="1:21" ht="26" x14ac:dyDescent="0.35">
      <c r="A526" s="33">
        <v>525</v>
      </c>
      <c r="B526" s="21" t="s">
        <v>13395</v>
      </c>
      <c r="C526" s="29" t="s">
        <v>13396</v>
      </c>
      <c r="D526" s="29" t="s">
        <v>13396</v>
      </c>
      <c r="E526" s="21" t="s">
        <v>13395</v>
      </c>
      <c r="F526" s="16"/>
      <c r="G526" s="7"/>
      <c r="H526" s="7"/>
      <c r="I526" s="7" t="s">
        <v>34</v>
      </c>
      <c r="J526" s="7"/>
      <c r="K526" s="7"/>
      <c r="L526" s="16"/>
      <c r="M526" s="30" t="s">
        <v>34</v>
      </c>
      <c r="U526" s="31"/>
    </row>
    <row r="527" spans="1:21" x14ac:dyDescent="0.35">
      <c r="A527" s="33">
        <v>526</v>
      </c>
      <c r="B527" s="21" t="s">
        <v>13397</v>
      </c>
      <c r="C527" s="29" t="s">
        <v>13398</v>
      </c>
      <c r="D527" s="29" t="s">
        <v>13398</v>
      </c>
      <c r="E527" s="21" t="s">
        <v>13397</v>
      </c>
      <c r="F527" s="16"/>
      <c r="G527" s="7"/>
      <c r="H527" s="7"/>
      <c r="I527" s="7" t="s">
        <v>34</v>
      </c>
      <c r="J527" s="7"/>
      <c r="K527" s="7"/>
      <c r="L527" s="16"/>
      <c r="M527" s="30" t="s">
        <v>34</v>
      </c>
      <c r="U527" s="31"/>
    </row>
    <row r="528" spans="1:21" x14ac:dyDescent="0.35">
      <c r="A528" s="33">
        <v>527</v>
      </c>
      <c r="B528" s="9" t="s">
        <v>13399</v>
      </c>
      <c r="C528" s="37" t="s">
        <v>13400</v>
      </c>
      <c r="D528" s="37" t="s">
        <v>13400</v>
      </c>
      <c r="E528" s="9" t="s">
        <v>13399</v>
      </c>
      <c r="F528" s="15"/>
      <c r="G528" s="10"/>
      <c r="H528" s="10"/>
      <c r="I528" s="7"/>
      <c r="J528" s="10"/>
      <c r="K528" s="10"/>
      <c r="L528" s="15"/>
      <c r="M528" s="32"/>
      <c r="U528" s="31"/>
    </row>
    <row r="529" spans="1:23" x14ac:dyDescent="0.35">
      <c r="A529" s="33">
        <v>528</v>
      </c>
      <c r="B529" s="18" t="s">
        <v>13401</v>
      </c>
      <c r="C529" s="35" t="s">
        <v>13402</v>
      </c>
      <c r="D529" s="35" t="s">
        <v>13402</v>
      </c>
      <c r="E529" s="18" t="s">
        <v>13401</v>
      </c>
      <c r="F529" s="20"/>
      <c r="G529" s="19"/>
      <c r="H529" s="19"/>
      <c r="I529" s="7"/>
      <c r="J529" s="19"/>
      <c r="K529" s="19"/>
      <c r="L529" s="20"/>
      <c r="M529" s="32"/>
      <c r="U529" s="31"/>
    </row>
    <row r="530" spans="1:23" x14ac:dyDescent="0.35">
      <c r="A530" s="33">
        <v>529</v>
      </c>
      <c r="B530" s="21" t="s">
        <v>13403</v>
      </c>
      <c r="C530" s="29" t="s">
        <v>13404</v>
      </c>
      <c r="D530" s="29" t="s">
        <v>13404</v>
      </c>
      <c r="E530" s="21" t="s">
        <v>13403</v>
      </c>
      <c r="F530" s="16"/>
      <c r="G530" s="7"/>
      <c r="H530" s="7"/>
      <c r="I530" s="7" t="s">
        <v>34</v>
      </c>
      <c r="J530" s="7"/>
      <c r="K530" s="7"/>
      <c r="L530" s="16"/>
      <c r="M530" s="30" t="s">
        <v>34</v>
      </c>
      <c r="N530" s="29" t="s">
        <v>34</v>
      </c>
      <c r="U530" s="31"/>
    </row>
    <row r="531" spans="1:23" ht="26" x14ac:dyDescent="0.35">
      <c r="A531" s="33">
        <v>530</v>
      </c>
      <c r="B531" s="21" t="s">
        <v>13405</v>
      </c>
      <c r="C531" s="29" t="s">
        <v>13406</v>
      </c>
      <c r="D531" s="29" t="s">
        <v>13406</v>
      </c>
      <c r="E531" s="21" t="s">
        <v>13405</v>
      </c>
      <c r="F531" s="16"/>
      <c r="G531" s="7"/>
      <c r="H531" s="7"/>
      <c r="I531" s="7" t="s">
        <v>34</v>
      </c>
      <c r="J531" s="7"/>
      <c r="K531" s="7"/>
      <c r="L531" s="16"/>
      <c r="M531" s="30" t="s">
        <v>34</v>
      </c>
      <c r="N531" s="29" t="s">
        <v>34</v>
      </c>
      <c r="U531" s="31"/>
    </row>
    <row r="532" spans="1:23" x14ac:dyDescent="0.35">
      <c r="A532" s="33">
        <v>531</v>
      </c>
      <c r="B532" s="18" t="s">
        <v>13407</v>
      </c>
      <c r="C532" s="35" t="s">
        <v>13408</v>
      </c>
      <c r="D532" s="35" t="s">
        <v>13408</v>
      </c>
      <c r="E532" s="18" t="s">
        <v>13407</v>
      </c>
      <c r="F532" s="20"/>
      <c r="G532" s="19"/>
      <c r="H532" s="19"/>
      <c r="I532" s="7"/>
      <c r="J532" s="19"/>
      <c r="K532" s="19"/>
      <c r="L532" s="20"/>
      <c r="M532" s="32"/>
      <c r="U532" s="31"/>
    </row>
    <row r="533" spans="1:23" ht="26" x14ac:dyDescent="0.35">
      <c r="A533" s="33">
        <v>532</v>
      </c>
      <c r="B533" s="21" t="s">
        <v>13409</v>
      </c>
      <c r="C533" s="29" t="s">
        <v>13410</v>
      </c>
      <c r="D533" s="29" t="s">
        <v>13410</v>
      </c>
      <c r="E533" s="21" t="s">
        <v>13409</v>
      </c>
      <c r="F533" s="16"/>
      <c r="G533" s="7"/>
      <c r="H533" s="7"/>
      <c r="I533" s="7" t="s">
        <v>34</v>
      </c>
      <c r="J533" s="7"/>
      <c r="K533" s="7"/>
      <c r="L533" s="16"/>
      <c r="M533" s="30" t="s">
        <v>34</v>
      </c>
      <c r="N533" s="29" t="s">
        <v>34</v>
      </c>
      <c r="U533" s="31"/>
    </row>
    <row r="534" spans="1:23" x14ac:dyDescent="0.35">
      <c r="A534" s="33">
        <v>533</v>
      </c>
      <c r="B534" s="18" t="s">
        <v>13411</v>
      </c>
      <c r="C534" s="35" t="s">
        <v>13412</v>
      </c>
      <c r="D534" s="35" t="s">
        <v>13412</v>
      </c>
      <c r="E534" s="18" t="s">
        <v>13411</v>
      </c>
      <c r="F534" s="20"/>
      <c r="G534" s="19"/>
      <c r="H534" s="19"/>
      <c r="I534" s="7"/>
      <c r="J534" s="19"/>
      <c r="K534" s="19"/>
      <c r="L534" s="20"/>
      <c r="M534" s="32"/>
      <c r="U534" s="31"/>
    </row>
    <row r="535" spans="1:23" ht="26" x14ac:dyDescent="0.35">
      <c r="A535" s="33">
        <v>534</v>
      </c>
      <c r="B535" s="21" t="s">
        <v>13413</v>
      </c>
      <c r="C535" s="29" t="s">
        <v>13414</v>
      </c>
      <c r="D535" s="29" t="s">
        <v>13414</v>
      </c>
      <c r="E535" s="21" t="s">
        <v>13413</v>
      </c>
      <c r="F535" s="16"/>
      <c r="G535" s="7"/>
      <c r="H535" s="7"/>
      <c r="I535" s="7" t="s">
        <v>34</v>
      </c>
      <c r="J535" s="7"/>
      <c r="K535" s="7"/>
      <c r="L535" s="16"/>
      <c r="M535" s="30" t="s">
        <v>34</v>
      </c>
      <c r="N535" s="29" t="s">
        <v>34</v>
      </c>
      <c r="U535" s="31"/>
    </row>
    <row r="536" spans="1:23" ht="26" x14ac:dyDescent="0.35">
      <c r="A536" s="33">
        <v>535</v>
      </c>
      <c r="B536" s="21" t="s">
        <v>13415</v>
      </c>
      <c r="C536" s="29" t="s">
        <v>13416</v>
      </c>
      <c r="D536" s="29" t="s">
        <v>13416</v>
      </c>
      <c r="E536" s="21" t="s">
        <v>13415</v>
      </c>
      <c r="F536" s="16"/>
      <c r="G536" s="7"/>
      <c r="H536" s="7"/>
      <c r="I536" s="7" t="s">
        <v>34</v>
      </c>
      <c r="J536" s="7"/>
      <c r="K536" s="7"/>
      <c r="L536" s="16"/>
      <c r="M536" s="30" t="s">
        <v>34</v>
      </c>
      <c r="N536" s="29" t="s">
        <v>34</v>
      </c>
      <c r="U536" s="31"/>
    </row>
    <row r="537" spans="1:23" ht="26" x14ac:dyDescent="0.35">
      <c r="A537" s="33">
        <v>536</v>
      </c>
      <c r="B537" s="21" t="s">
        <v>13417</v>
      </c>
      <c r="C537" s="29" t="s">
        <v>13418</v>
      </c>
      <c r="D537" s="29" t="s">
        <v>13418</v>
      </c>
      <c r="E537" s="21" t="s">
        <v>13417</v>
      </c>
      <c r="F537" s="16"/>
      <c r="G537" s="7"/>
      <c r="H537" s="7"/>
      <c r="I537" s="7" t="s">
        <v>34</v>
      </c>
      <c r="J537" s="7"/>
      <c r="K537" s="7"/>
      <c r="L537" s="16"/>
      <c r="M537" s="30" t="s">
        <v>34</v>
      </c>
      <c r="N537" s="29" t="s">
        <v>34</v>
      </c>
      <c r="U537" s="31"/>
    </row>
    <row r="538" spans="1:23" ht="39" x14ac:dyDescent="0.35">
      <c r="A538" s="33">
        <v>537</v>
      </c>
      <c r="B538" s="21" t="s">
        <v>13419</v>
      </c>
      <c r="C538" s="29" t="s">
        <v>13420</v>
      </c>
      <c r="D538" s="29" t="s">
        <v>13420</v>
      </c>
      <c r="E538" s="21" t="s">
        <v>13419</v>
      </c>
      <c r="F538" s="16"/>
      <c r="G538" s="7"/>
      <c r="H538" s="7"/>
      <c r="I538" s="7" t="s">
        <v>34</v>
      </c>
      <c r="J538" s="7"/>
      <c r="K538" s="7"/>
      <c r="L538" s="16"/>
      <c r="M538" s="30" t="s">
        <v>34</v>
      </c>
      <c r="N538" s="29" t="s">
        <v>34</v>
      </c>
      <c r="U538" s="31"/>
    </row>
    <row r="539" spans="1:23" ht="26" x14ac:dyDescent="0.35">
      <c r="A539" s="33">
        <v>538</v>
      </c>
      <c r="B539" s="21" t="s">
        <v>13421</v>
      </c>
      <c r="C539" s="29" t="s">
        <v>13422</v>
      </c>
      <c r="D539" s="29" t="s">
        <v>13422</v>
      </c>
      <c r="E539" s="21" t="s">
        <v>13421</v>
      </c>
      <c r="F539" s="16"/>
      <c r="G539" s="7"/>
      <c r="H539" s="7"/>
      <c r="I539" s="7" t="s">
        <v>34</v>
      </c>
      <c r="J539" s="7"/>
      <c r="K539" s="7"/>
      <c r="L539" s="16"/>
      <c r="M539" s="30" t="s">
        <v>34</v>
      </c>
      <c r="N539" s="29" t="s">
        <v>34</v>
      </c>
      <c r="U539" s="31"/>
    </row>
    <row r="540" spans="1:23" ht="26" x14ac:dyDescent="0.35">
      <c r="A540" s="33">
        <v>539</v>
      </c>
      <c r="B540" s="21" t="s">
        <v>13423</v>
      </c>
      <c r="C540" s="29" t="s">
        <v>13424</v>
      </c>
      <c r="D540" s="29" t="s">
        <v>13424</v>
      </c>
      <c r="E540" s="21" t="s">
        <v>13423</v>
      </c>
      <c r="F540" s="16"/>
      <c r="G540" s="7"/>
      <c r="H540" s="7"/>
      <c r="I540" s="7" t="s">
        <v>34</v>
      </c>
      <c r="J540" s="7"/>
      <c r="K540" s="7"/>
      <c r="L540" s="16"/>
      <c r="M540" s="30" t="s">
        <v>34</v>
      </c>
      <c r="N540" s="29" t="s">
        <v>34</v>
      </c>
      <c r="U540" s="31"/>
    </row>
    <row r="541" spans="1:23" x14ac:dyDescent="0.35">
      <c r="A541" s="33">
        <v>540</v>
      </c>
      <c r="B541" s="9" t="s">
        <v>13425</v>
      </c>
      <c r="C541" s="37" t="s">
        <v>13426</v>
      </c>
      <c r="D541" s="37" t="s">
        <v>13426</v>
      </c>
      <c r="E541" s="9" t="s">
        <v>13425</v>
      </c>
      <c r="F541" s="15"/>
      <c r="G541" s="10"/>
      <c r="H541" s="10"/>
      <c r="I541" s="7"/>
      <c r="J541" s="10"/>
      <c r="K541" s="10"/>
      <c r="L541" s="15"/>
      <c r="M541" s="32"/>
      <c r="U541" s="31"/>
    </row>
    <row r="542" spans="1:23" x14ac:dyDescent="0.35">
      <c r="A542" s="33">
        <v>541</v>
      </c>
      <c r="B542" s="9" t="s">
        <v>13427</v>
      </c>
      <c r="C542" s="37" t="s">
        <v>13428</v>
      </c>
      <c r="D542" s="37" t="s">
        <v>13428</v>
      </c>
      <c r="E542" s="9" t="s">
        <v>13427</v>
      </c>
      <c r="F542" s="15"/>
      <c r="G542" s="10"/>
      <c r="H542" s="10"/>
      <c r="I542" s="7"/>
      <c r="J542" s="10"/>
      <c r="K542" s="10"/>
      <c r="L542" s="15"/>
      <c r="M542" s="32"/>
      <c r="U542" s="31"/>
    </row>
    <row r="543" spans="1:23" ht="65" x14ac:dyDescent="0.35">
      <c r="A543" s="33">
        <v>542</v>
      </c>
      <c r="B543" s="18" t="s">
        <v>13429</v>
      </c>
      <c r="C543" s="35" t="s">
        <v>13430</v>
      </c>
      <c r="D543" s="35" t="s">
        <v>13430</v>
      </c>
      <c r="E543" s="18" t="s">
        <v>13429</v>
      </c>
      <c r="F543" s="20"/>
      <c r="G543" s="19"/>
      <c r="H543" s="19"/>
      <c r="I543" s="7"/>
      <c r="J543" s="19"/>
      <c r="K543" s="19"/>
      <c r="L543" s="20"/>
      <c r="M543" s="32"/>
      <c r="U543" s="31"/>
      <c r="V543" s="2" t="s">
        <v>13431</v>
      </c>
      <c r="W543" s="53">
        <v>6</v>
      </c>
    </row>
    <row r="544" spans="1:23" ht="39" x14ac:dyDescent="0.35">
      <c r="A544" s="33">
        <v>543</v>
      </c>
      <c r="B544" s="21" t="s">
        <v>13432</v>
      </c>
      <c r="C544" s="29" t="s">
        <v>13433</v>
      </c>
      <c r="D544" s="29" t="s">
        <v>13433</v>
      </c>
      <c r="E544" s="21" t="s">
        <v>13432</v>
      </c>
      <c r="F544" s="16"/>
      <c r="G544" s="7"/>
      <c r="H544" s="7"/>
      <c r="I544" s="7" t="s">
        <v>34</v>
      </c>
      <c r="J544" s="7"/>
      <c r="K544" s="7"/>
      <c r="L544" s="16"/>
      <c r="M544" s="30" t="s">
        <v>34</v>
      </c>
      <c r="N544" s="29" t="s">
        <v>34</v>
      </c>
      <c r="U544" s="31"/>
    </row>
    <row r="545" spans="1:23" ht="52" x14ac:dyDescent="0.35">
      <c r="A545" s="33">
        <v>544</v>
      </c>
      <c r="B545" s="21" t="s">
        <v>13434</v>
      </c>
      <c r="C545" s="29" t="s">
        <v>13435</v>
      </c>
      <c r="D545" s="29" t="s">
        <v>13435</v>
      </c>
      <c r="E545" s="21" t="s">
        <v>13434</v>
      </c>
      <c r="F545" s="16"/>
      <c r="G545" s="7"/>
      <c r="H545" s="7"/>
      <c r="I545" s="7" t="s">
        <v>34</v>
      </c>
      <c r="J545" s="7"/>
      <c r="K545" s="7"/>
      <c r="L545" s="16"/>
      <c r="M545" s="30" t="s">
        <v>34</v>
      </c>
      <c r="N545" s="29" t="s">
        <v>34</v>
      </c>
      <c r="U545" s="31"/>
    </row>
    <row r="546" spans="1:23" x14ac:dyDescent="0.35">
      <c r="A546" s="33">
        <v>545</v>
      </c>
      <c r="B546" s="21" t="s">
        <v>13436</v>
      </c>
      <c r="C546" s="29" t="s">
        <v>13437</v>
      </c>
      <c r="D546" s="29" t="s">
        <v>13437</v>
      </c>
      <c r="E546" s="21" t="s">
        <v>13436</v>
      </c>
      <c r="F546" s="16"/>
      <c r="G546" s="7"/>
      <c r="H546" s="7"/>
      <c r="I546" s="7" t="s">
        <v>34</v>
      </c>
      <c r="J546" s="7"/>
      <c r="K546" s="7"/>
      <c r="L546" s="16"/>
      <c r="M546" s="30" t="s">
        <v>34</v>
      </c>
      <c r="N546" s="29" t="s">
        <v>34</v>
      </c>
      <c r="U546" s="31"/>
    </row>
    <row r="547" spans="1:23" x14ac:dyDescent="0.35">
      <c r="A547" s="33">
        <v>546</v>
      </c>
      <c r="B547" s="18" t="s">
        <v>88</v>
      </c>
      <c r="C547" s="35" t="s">
        <v>13438</v>
      </c>
      <c r="D547" s="35" t="s">
        <v>13438</v>
      </c>
      <c r="E547" s="18" t="s">
        <v>88</v>
      </c>
      <c r="F547" s="20"/>
      <c r="G547" s="19"/>
      <c r="H547" s="19"/>
      <c r="I547" s="7"/>
      <c r="J547" s="19"/>
      <c r="K547" s="19"/>
      <c r="L547" s="20"/>
      <c r="M547" s="32"/>
      <c r="U547" s="31"/>
    </row>
    <row r="548" spans="1:23" x14ac:dyDescent="0.35">
      <c r="A548" s="33">
        <v>547</v>
      </c>
      <c r="B548" s="21" t="s">
        <v>88</v>
      </c>
      <c r="C548" s="29" t="s">
        <v>13439</v>
      </c>
      <c r="D548" s="29" t="s">
        <v>13439</v>
      </c>
      <c r="E548" s="21" t="s">
        <v>88</v>
      </c>
      <c r="F548" s="16"/>
      <c r="G548" s="7"/>
      <c r="H548" s="7"/>
      <c r="I548" s="7"/>
      <c r="J548" s="7"/>
      <c r="K548" s="7"/>
      <c r="L548" s="16"/>
      <c r="M548" s="32"/>
      <c r="U548" s="31"/>
    </row>
    <row r="549" spans="1:23" x14ac:dyDescent="0.35">
      <c r="A549" s="33">
        <v>548</v>
      </c>
      <c r="B549" s="18" t="s">
        <v>13440</v>
      </c>
      <c r="C549" s="35" t="s">
        <v>13441</v>
      </c>
      <c r="D549" s="35" t="s">
        <v>13441</v>
      </c>
      <c r="E549" s="18" t="s">
        <v>13440</v>
      </c>
      <c r="F549" s="20"/>
      <c r="G549" s="19"/>
      <c r="H549" s="19"/>
      <c r="I549" s="7"/>
      <c r="J549" s="19"/>
      <c r="K549" s="19"/>
      <c r="L549" s="20"/>
      <c r="M549" s="32"/>
      <c r="U549" s="31"/>
    </row>
    <row r="550" spans="1:23" ht="78" x14ac:dyDescent="0.35">
      <c r="A550" s="33">
        <v>549</v>
      </c>
      <c r="B550" s="21" t="s">
        <v>13442</v>
      </c>
      <c r="C550" s="29" t="s">
        <v>13443</v>
      </c>
      <c r="D550" s="29" t="s">
        <v>13443</v>
      </c>
      <c r="E550" s="21" t="s">
        <v>13442</v>
      </c>
      <c r="F550" s="16"/>
      <c r="G550" s="7"/>
      <c r="H550" s="7"/>
      <c r="I550" s="7" t="s">
        <v>34</v>
      </c>
      <c r="J550" s="7"/>
      <c r="K550" s="7"/>
      <c r="L550" s="16"/>
      <c r="M550" s="30" t="s">
        <v>34</v>
      </c>
      <c r="N550" s="29" t="s">
        <v>34</v>
      </c>
      <c r="U550" s="31"/>
      <c r="V550" s="2" t="s">
        <v>13444</v>
      </c>
      <c r="W550" s="53">
        <v>5</v>
      </c>
    </row>
    <row r="551" spans="1:23" ht="26" x14ac:dyDescent="0.35">
      <c r="A551" s="33">
        <v>550</v>
      </c>
      <c r="B551" s="21" t="s">
        <v>13445</v>
      </c>
      <c r="C551" s="29" t="s">
        <v>13446</v>
      </c>
      <c r="D551" s="29" t="s">
        <v>13446</v>
      </c>
      <c r="E551" s="21" t="s">
        <v>13445</v>
      </c>
      <c r="F551" s="16"/>
      <c r="G551" s="7"/>
      <c r="H551" s="7"/>
      <c r="I551" s="7" t="s">
        <v>34</v>
      </c>
      <c r="J551" s="7"/>
      <c r="K551" s="7"/>
      <c r="L551" s="16"/>
      <c r="M551" s="30" t="s">
        <v>34</v>
      </c>
      <c r="N551" s="29" t="s">
        <v>34</v>
      </c>
      <c r="U551" s="31"/>
    </row>
    <row r="552" spans="1:23" ht="78" x14ac:dyDescent="0.35">
      <c r="A552" s="33">
        <v>551</v>
      </c>
      <c r="B552" s="21" t="s">
        <v>13447</v>
      </c>
      <c r="C552" s="29" t="s">
        <v>13448</v>
      </c>
      <c r="D552" s="29" t="s">
        <v>13448</v>
      </c>
      <c r="E552" s="21" t="s">
        <v>13447</v>
      </c>
      <c r="F552" s="16"/>
      <c r="G552" s="7"/>
      <c r="H552" s="7"/>
      <c r="I552" s="7" t="s">
        <v>34</v>
      </c>
      <c r="J552" s="7"/>
      <c r="K552" s="7"/>
      <c r="L552" s="16"/>
      <c r="M552" s="30" t="s">
        <v>34</v>
      </c>
      <c r="N552" s="29" t="s">
        <v>34</v>
      </c>
      <c r="U552" s="31"/>
      <c r="V552" s="2" t="s">
        <v>13449</v>
      </c>
      <c r="W552" s="53">
        <v>5</v>
      </c>
    </row>
    <row r="553" spans="1:23" ht="26" x14ac:dyDescent="0.35">
      <c r="A553" s="33">
        <v>552</v>
      </c>
      <c r="B553" s="21" t="s">
        <v>13450</v>
      </c>
      <c r="C553" s="29" t="s">
        <v>13451</v>
      </c>
      <c r="D553" s="29" t="s">
        <v>13451</v>
      </c>
      <c r="E553" s="21" t="s">
        <v>13450</v>
      </c>
      <c r="F553" s="16"/>
      <c r="G553" s="7"/>
      <c r="H553" s="7"/>
      <c r="I553" s="7" t="s">
        <v>34</v>
      </c>
      <c r="J553" s="7"/>
      <c r="K553" s="7"/>
      <c r="L553" s="16"/>
      <c r="M553" s="30" t="s">
        <v>34</v>
      </c>
      <c r="N553" s="29" t="s">
        <v>34</v>
      </c>
      <c r="U553" s="31"/>
    </row>
    <row r="554" spans="1:23" x14ac:dyDescent="0.35">
      <c r="A554" s="33">
        <v>553</v>
      </c>
      <c r="B554" s="18" t="s">
        <v>13452</v>
      </c>
      <c r="C554" s="35" t="s">
        <v>13453</v>
      </c>
      <c r="D554" s="35" t="s">
        <v>13453</v>
      </c>
      <c r="E554" s="18" t="s">
        <v>13452</v>
      </c>
      <c r="F554" s="20"/>
      <c r="G554" s="19"/>
      <c r="H554" s="19"/>
      <c r="I554" s="7"/>
      <c r="J554" s="19"/>
      <c r="K554" s="19"/>
      <c r="L554" s="20"/>
      <c r="M554" s="32"/>
      <c r="U554" s="31"/>
    </row>
    <row r="555" spans="1:23" ht="130" x14ac:dyDescent="0.35">
      <c r="A555" s="33">
        <v>554</v>
      </c>
      <c r="B555" s="21" t="s">
        <v>13454</v>
      </c>
      <c r="C555" s="29" t="s">
        <v>13455</v>
      </c>
      <c r="D555" s="29" t="s">
        <v>13455</v>
      </c>
      <c r="E555" s="21" t="s">
        <v>13454</v>
      </c>
      <c r="F555" s="16"/>
      <c r="G555" s="7"/>
      <c r="H555" s="7"/>
      <c r="I555" s="7" t="s">
        <v>34</v>
      </c>
      <c r="J555" s="7"/>
      <c r="K555" s="7"/>
      <c r="L555" s="16" t="s">
        <v>34</v>
      </c>
      <c r="M555" s="30" t="s">
        <v>34</v>
      </c>
      <c r="N555" s="29" t="s">
        <v>34</v>
      </c>
      <c r="U555" s="31"/>
      <c r="V555" s="2" t="s">
        <v>13456</v>
      </c>
      <c r="W555" s="53">
        <v>5</v>
      </c>
    </row>
    <row r="556" spans="1:23" ht="26" x14ac:dyDescent="0.35">
      <c r="A556" s="33">
        <v>555</v>
      </c>
      <c r="B556" s="21" t="s">
        <v>13457</v>
      </c>
      <c r="C556" s="29" t="s">
        <v>13458</v>
      </c>
      <c r="D556" s="29" t="s">
        <v>13458</v>
      </c>
      <c r="E556" s="21" t="s">
        <v>13457</v>
      </c>
      <c r="F556" s="16"/>
      <c r="G556" s="7"/>
      <c r="H556" s="7"/>
      <c r="I556" s="7" t="s">
        <v>34</v>
      </c>
      <c r="J556" s="7"/>
      <c r="K556" s="7"/>
      <c r="L556" s="16"/>
      <c r="M556" s="30" t="s">
        <v>34</v>
      </c>
      <c r="N556" s="29" t="s">
        <v>34</v>
      </c>
      <c r="U556" s="31"/>
    </row>
    <row r="557" spans="1:23" ht="26" x14ac:dyDescent="0.35">
      <c r="A557" s="33">
        <v>556</v>
      </c>
      <c r="B557" s="21" t="s">
        <v>13459</v>
      </c>
      <c r="C557" s="29" t="s">
        <v>13460</v>
      </c>
      <c r="D557" s="29" t="s">
        <v>13460</v>
      </c>
      <c r="E557" s="21" t="s">
        <v>13459</v>
      </c>
      <c r="F557" s="16"/>
      <c r="G557" s="7"/>
      <c r="H557" s="7"/>
      <c r="I557" s="7" t="s">
        <v>34</v>
      </c>
      <c r="J557" s="7"/>
      <c r="K557" s="7"/>
      <c r="L557" s="16"/>
      <c r="M557" s="30" t="s">
        <v>34</v>
      </c>
      <c r="N557" s="29" t="s">
        <v>34</v>
      </c>
      <c r="U557" s="31"/>
    </row>
    <row r="558" spans="1:23" x14ac:dyDescent="0.35">
      <c r="A558" s="33">
        <v>557</v>
      </c>
      <c r="B558" s="18" t="s">
        <v>13461</v>
      </c>
      <c r="C558" s="35" t="s">
        <v>13462</v>
      </c>
      <c r="D558" s="35" t="s">
        <v>13462</v>
      </c>
      <c r="E558" s="18" t="s">
        <v>13461</v>
      </c>
      <c r="F558" s="20"/>
      <c r="G558" s="19"/>
      <c r="H558" s="19"/>
      <c r="I558" s="7"/>
      <c r="J558" s="19"/>
      <c r="K558" s="19"/>
      <c r="L558" s="20"/>
      <c r="M558" s="32"/>
      <c r="U558" s="31"/>
    </row>
    <row r="559" spans="1:23" ht="26" x14ac:dyDescent="0.35">
      <c r="A559" s="33">
        <v>558</v>
      </c>
      <c r="B559" s="21" t="s">
        <v>13463</v>
      </c>
      <c r="C559" s="29" t="s">
        <v>13464</v>
      </c>
      <c r="D559" s="29" t="s">
        <v>13464</v>
      </c>
      <c r="E559" s="21" t="s">
        <v>13463</v>
      </c>
      <c r="F559" s="16"/>
      <c r="G559" s="7"/>
      <c r="H559" s="7"/>
      <c r="I559" s="7" t="s">
        <v>34</v>
      </c>
      <c r="J559" s="7"/>
      <c r="K559" s="7"/>
      <c r="L559" s="16"/>
      <c r="M559" s="30" t="s">
        <v>34</v>
      </c>
      <c r="U559" s="31"/>
      <c r="V559" s="2" t="s">
        <v>13465</v>
      </c>
      <c r="W559" s="53">
        <v>5</v>
      </c>
    </row>
    <row r="560" spans="1:23" x14ac:dyDescent="0.35">
      <c r="A560" s="33">
        <v>559</v>
      </c>
      <c r="B560" s="9" t="s">
        <v>13466</v>
      </c>
      <c r="C560" s="37" t="s">
        <v>13467</v>
      </c>
      <c r="D560" s="37" t="s">
        <v>13467</v>
      </c>
      <c r="E560" s="9" t="s">
        <v>13466</v>
      </c>
      <c r="F560" s="15"/>
      <c r="G560" s="10"/>
      <c r="H560" s="10"/>
      <c r="I560" s="7"/>
      <c r="J560" s="10"/>
      <c r="K560" s="10"/>
      <c r="L560" s="15"/>
      <c r="M560" s="32"/>
      <c r="U560" s="31"/>
    </row>
    <row r="561" spans="1:23" x14ac:dyDescent="0.35">
      <c r="A561" s="33">
        <v>560</v>
      </c>
      <c r="B561" s="18" t="s">
        <v>13468</v>
      </c>
      <c r="C561" s="35" t="s">
        <v>13469</v>
      </c>
      <c r="D561" s="35" t="s">
        <v>13469</v>
      </c>
      <c r="E561" s="18" t="s">
        <v>13468</v>
      </c>
      <c r="F561" s="20"/>
      <c r="G561" s="19"/>
      <c r="H561" s="19"/>
      <c r="I561" s="7"/>
      <c r="J561" s="19"/>
      <c r="K561" s="19"/>
      <c r="L561" s="20"/>
      <c r="M561" s="32"/>
      <c r="U561" s="31"/>
    </row>
    <row r="562" spans="1:23" x14ac:dyDescent="0.35">
      <c r="A562" s="33">
        <v>561</v>
      </c>
      <c r="B562" s="21" t="s">
        <v>13470</v>
      </c>
      <c r="C562" s="29" t="s">
        <v>13471</v>
      </c>
      <c r="D562" s="29" t="s">
        <v>13471</v>
      </c>
      <c r="E562" s="21" t="s">
        <v>13470</v>
      </c>
      <c r="F562" s="16"/>
      <c r="G562" s="7"/>
      <c r="H562" s="7"/>
      <c r="I562" s="7" t="s">
        <v>34</v>
      </c>
      <c r="J562" s="7"/>
      <c r="K562" s="7"/>
      <c r="L562" s="16"/>
      <c r="M562" s="30" t="s">
        <v>34</v>
      </c>
      <c r="N562" s="29" t="s">
        <v>34</v>
      </c>
      <c r="U562" s="31"/>
    </row>
    <row r="563" spans="1:23" ht="26" x14ac:dyDescent="0.35">
      <c r="A563" s="33">
        <v>562</v>
      </c>
      <c r="B563" s="21" t="s">
        <v>13472</v>
      </c>
      <c r="C563" s="29" t="s">
        <v>13473</v>
      </c>
      <c r="D563" s="29" t="s">
        <v>13473</v>
      </c>
      <c r="E563" s="21" t="s">
        <v>13472</v>
      </c>
      <c r="F563" s="16"/>
      <c r="G563" s="7"/>
      <c r="H563" s="7"/>
      <c r="I563" s="7" t="s">
        <v>34</v>
      </c>
      <c r="J563" s="7"/>
      <c r="K563" s="7"/>
      <c r="L563" s="16"/>
      <c r="M563" s="30" t="s">
        <v>34</v>
      </c>
      <c r="N563" s="29" t="s">
        <v>34</v>
      </c>
      <c r="U563" s="31"/>
      <c r="V563" s="2" t="s">
        <v>13474</v>
      </c>
      <c r="W563" s="53">
        <v>6</v>
      </c>
    </row>
    <row r="564" spans="1:23" ht="143" x14ac:dyDescent="0.35">
      <c r="A564" s="33">
        <v>563</v>
      </c>
      <c r="B564" s="21" t="s">
        <v>13475</v>
      </c>
      <c r="C564" s="29" t="s">
        <v>13476</v>
      </c>
      <c r="D564" s="29" t="s">
        <v>13476</v>
      </c>
      <c r="E564" s="21" t="s">
        <v>13475</v>
      </c>
      <c r="F564" s="16"/>
      <c r="G564" s="7"/>
      <c r="H564" s="7"/>
      <c r="I564" s="7" t="s">
        <v>34</v>
      </c>
      <c r="J564" s="7"/>
      <c r="K564" s="7"/>
      <c r="L564" s="16"/>
      <c r="M564" s="30" t="s">
        <v>34</v>
      </c>
      <c r="N564" s="29" t="s">
        <v>34</v>
      </c>
      <c r="U564" s="31"/>
      <c r="V564" s="2" t="s">
        <v>13477</v>
      </c>
      <c r="W564" s="53">
        <v>5</v>
      </c>
    </row>
    <row r="565" spans="1:23" ht="52" x14ac:dyDescent="0.35">
      <c r="A565" s="33">
        <v>564</v>
      </c>
      <c r="B565" s="21" t="s">
        <v>13478</v>
      </c>
      <c r="C565" s="29" t="s">
        <v>13479</v>
      </c>
      <c r="D565" s="29" t="s">
        <v>13479</v>
      </c>
      <c r="E565" s="21" t="s">
        <v>13478</v>
      </c>
      <c r="F565" s="16"/>
      <c r="G565" s="7"/>
      <c r="H565" s="7"/>
      <c r="I565" s="7" t="s">
        <v>34</v>
      </c>
      <c r="J565" s="7"/>
      <c r="K565" s="7"/>
      <c r="L565" s="16"/>
      <c r="M565" s="30" t="s">
        <v>34</v>
      </c>
      <c r="N565" s="29" t="s">
        <v>34</v>
      </c>
      <c r="U565" s="31"/>
    </row>
    <row r="566" spans="1:23" ht="91" x14ac:dyDescent="0.35">
      <c r="A566" s="33">
        <v>565</v>
      </c>
      <c r="B566" s="21" t="s">
        <v>13480</v>
      </c>
      <c r="C566" s="29" t="s">
        <v>13481</v>
      </c>
      <c r="D566" s="29" t="s">
        <v>13481</v>
      </c>
      <c r="E566" s="21" t="s">
        <v>13480</v>
      </c>
      <c r="F566" s="16"/>
      <c r="G566" s="7"/>
      <c r="H566" s="7"/>
      <c r="I566" s="7" t="s">
        <v>34</v>
      </c>
      <c r="J566" s="7"/>
      <c r="K566" s="7"/>
      <c r="L566" s="16"/>
      <c r="M566" s="30" t="s">
        <v>34</v>
      </c>
      <c r="N566" s="29" t="s">
        <v>34</v>
      </c>
      <c r="U566" s="31"/>
      <c r="V566" s="2" t="s">
        <v>13482</v>
      </c>
      <c r="W566" s="53">
        <v>5</v>
      </c>
    </row>
    <row r="567" spans="1:23" ht="104" x14ac:dyDescent="0.35">
      <c r="A567" s="33">
        <v>566</v>
      </c>
      <c r="B567" s="21" t="s">
        <v>13483</v>
      </c>
      <c r="C567" s="29" t="s">
        <v>13484</v>
      </c>
      <c r="D567" s="29" t="s">
        <v>13484</v>
      </c>
      <c r="E567" s="21" t="s">
        <v>13483</v>
      </c>
      <c r="F567" s="16"/>
      <c r="G567" s="7"/>
      <c r="H567" s="7"/>
      <c r="I567" s="7" t="s">
        <v>34</v>
      </c>
      <c r="J567" s="7"/>
      <c r="K567" s="7"/>
      <c r="L567" s="16"/>
      <c r="M567" s="30" t="s">
        <v>34</v>
      </c>
      <c r="N567" s="29" t="s">
        <v>34</v>
      </c>
      <c r="U567" s="31"/>
      <c r="V567" s="2" t="s">
        <v>13485</v>
      </c>
      <c r="W567" s="53">
        <v>5</v>
      </c>
    </row>
    <row r="568" spans="1:23" ht="104" x14ac:dyDescent="0.35">
      <c r="A568" s="33">
        <v>567</v>
      </c>
      <c r="B568" s="21" t="s">
        <v>13486</v>
      </c>
      <c r="C568" s="29" t="s">
        <v>13487</v>
      </c>
      <c r="D568" s="29" t="s">
        <v>13487</v>
      </c>
      <c r="E568" s="21" t="s">
        <v>13486</v>
      </c>
      <c r="F568" s="16"/>
      <c r="G568" s="7"/>
      <c r="H568" s="7"/>
      <c r="I568" s="7" t="s">
        <v>34</v>
      </c>
      <c r="J568" s="7"/>
      <c r="K568" s="7"/>
      <c r="L568" s="16"/>
      <c r="M568" s="30" t="s">
        <v>34</v>
      </c>
      <c r="N568" s="29" t="s">
        <v>34</v>
      </c>
      <c r="U568" s="31"/>
      <c r="V568" s="2" t="s">
        <v>13488</v>
      </c>
      <c r="W568" s="53">
        <v>5</v>
      </c>
    </row>
    <row r="569" spans="1:23" ht="39" x14ac:dyDescent="0.35">
      <c r="A569" s="33">
        <v>568</v>
      </c>
      <c r="B569" s="21" t="s">
        <v>13489</v>
      </c>
      <c r="C569" s="29" t="s">
        <v>13490</v>
      </c>
      <c r="D569" s="29" t="s">
        <v>13490</v>
      </c>
      <c r="E569" s="21" t="s">
        <v>13489</v>
      </c>
      <c r="F569" s="16"/>
      <c r="G569" s="7"/>
      <c r="H569" s="7"/>
      <c r="I569" s="7" t="s">
        <v>34</v>
      </c>
      <c r="J569" s="7"/>
      <c r="K569" s="7"/>
      <c r="L569" s="16"/>
      <c r="M569" s="30" t="s">
        <v>34</v>
      </c>
      <c r="N569" s="29" t="s">
        <v>34</v>
      </c>
      <c r="U569" s="31"/>
    </row>
    <row r="570" spans="1:23" x14ac:dyDescent="0.35">
      <c r="A570" s="33">
        <v>569</v>
      </c>
      <c r="B570" s="18" t="s">
        <v>13491</v>
      </c>
      <c r="C570" s="35" t="s">
        <v>13492</v>
      </c>
      <c r="D570" s="35" t="s">
        <v>13492</v>
      </c>
      <c r="E570" s="18" t="s">
        <v>13491</v>
      </c>
      <c r="F570" s="20"/>
      <c r="G570" s="19"/>
      <c r="H570" s="19"/>
      <c r="I570" s="7"/>
      <c r="J570" s="19"/>
      <c r="K570" s="19"/>
      <c r="L570" s="20"/>
      <c r="M570" s="32"/>
      <c r="U570" s="31"/>
    </row>
    <row r="571" spans="1:23" ht="26" x14ac:dyDescent="0.35">
      <c r="A571" s="33">
        <v>570</v>
      </c>
      <c r="B571" s="21" t="s">
        <v>13493</v>
      </c>
      <c r="C571" s="29" t="s">
        <v>13494</v>
      </c>
      <c r="D571" s="29" t="s">
        <v>13494</v>
      </c>
      <c r="E571" s="21" t="s">
        <v>13493</v>
      </c>
      <c r="F571" s="16"/>
      <c r="G571" s="7"/>
      <c r="H571" s="7"/>
      <c r="I571" s="7" t="s">
        <v>34</v>
      </c>
      <c r="J571" s="7"/>
      <c r="K571" s="7"/>
      <c r="L571" s="16"/>
      <c r="M571" s="30" t="s">
        <v>34</v>
      </c>
      <c r="N571" s="29" t="s">
        <v>34</v>
      </c>
      <c r="U571" s="31"/>
    </row>
    <row r="572" spans="1:23" x14ac:dyDescent="0.35">
      <c r="A572" s="33">
        <v>571</v>
      </c>
      <c r="B572" s="21" t="s">
        <v>13495</v>
      </c>
      <c r="C572" s="29" t="s">
        <v>13496</v>
      </c>
      <c r="D572" s="29" t="s">
        <v>13496</v>
      </c>
      <c r="E572" s="21" t="s">
        <v>13495</v>
      </c>
      <c r="F572" s="16"/>
      <c r="G572" s="7"/>
      <c r="H572" s="7"/>
      <c r="I572" s="7" t="s">
        <v>34</v>
      </c>
      <c r="J572" s="7"/>
      <c r="K572" s="7"/>
      <c r="L572" s="16"/>
      <c r="M572" s="30" t="s">
        <v>34</v>
      </c>
      <c r="N572" s="29" t="s">
        <v>34</v>
      </c>
      <c r="U572" s="31"/>
    </row>
    <row r="573" spans="1:23" x14ac:dyDescent="0.35">
      <c r="A573" s="33">
        <v>572</v>
      </c>
      <c r="B573" s="21" t="s">
        <v>13497</v>
      </c>
      <c r="C573" s="29" t="s">
        <v>13498</v>
      </c>
      <c r="D573" s="29" t="s">
        <v>13498</v>
      </c>
      <c r="E573" s="21" t="s">
        <v>13497</v>
      </c>
      <c r="F573" s="16"/>
      <c r="G573" s="7"/>
      <c r="H573" s="7"/>
      <c r="I573" s="7" t="s">
        <v>34</v>
      </c>
      <c r="J573" s="7"/>
      <c r="K573" s="7"/>
      <c r="L573" s="16"/>
      <c r="M573" s="30" t="s">
        <v>34</v>
      </c>
      <c r="U573" s="31"/>
    </row>
    <row r="574" spans="1:23" x14ac:dyDescent="0.35">
      <c r="A574" s="33">
        <v>573</v>
      </c>
      <c r="B574" s="21" t="s">
        <v>13499</v>
      </c>
      <c r="C574" s="29" t="s">
        <v>13500</v>
      </c>
      <c r="D574" s="29" t="s">
        <v>13500</v>
      </c>
      <c r="E574" s="21" t="s">
        <v>13499</v>
      </c>
      <c r="F574" s="16"/>
      <c r="G574" s="7"/>
      <c r="H574" s="7"/>
      <c r="I574" s="7" t="s">
        <v>34</v>
      </c>
      <c r="J574" s="7"/>
      <c r="K574" s="7"/>
      <c r="L574" s="16" t="s">
        <v>34</v>
      </c>
      <c r="M574" s="30" t="s">
        <v>34</v>
      </c>
      <c r="U574" s="31"/>
    </row>
    <row r="575" spans="1:23" x14ac:dyDescent="0.35">
      <c r="A575" s="33">
        <v>574</v>
      </c>
      <c r="B575" s="9" t="s">
        <v>13501</v>
      </c>
      <c r="C575" s="37" t="s">
        <v>13502</v>
      </c>
      <c r="D575" s="37" t="s">
        <v>13502</v>
      </c>
      <c r="E575" s="9" t="s">
        <v>13501</v>
      </c>
      <c r="F575" s="15"/>
      <c r="G575" s="10"/>
      <c r="H575" s="10"/>
      <c r="I575" s="7"/>
      <c r="J575" s="10"/>
      <c r="K575" s="10"/>
      <c r="L575" s="15"/>
      <c r="M575" s="32"/>
      <c r="U575" s="31"/>
    </row>
    <row r="576" spans="1:23" x14ac:dyDescent="0.35">
      <c r="A576" s="33">
        <v>575</v>
      </c>
      <c r="B576" s="18" t="s">
        <v>13503</v>
      </c>
      <c r="C576" s="35" t="s">
        <v>13504</v>
      </c>
      <c r="D576" s="35" t="s">
        <v>13504</v>
      </c>
      <c r="E576" s="18" t="s">
        <v>13503</v>
      </c>
      <c r="F576" s="20"/>
      <c r="G576" s="19"/>
      <c r="H576" s="19"/>
      <c r="I576" s="7"/>
      <c r="J576" s="19"/>
      <c r="K576" s="19"/>
      <c r="L576" s="20"/>
      <c r="M576" s="32"/>
      <c r="U576" s="31"/>
    </row>
    <row r="577" spans="1:23" ht="78" x14ac:dyDescent="0.35">
      <c r="A577" s="33">
        <v>576</v>
      </c>
      <c r="B577" s="21" t="s">
        <v>13505</v>
      </c>
      <c r="C577" s="29" t="s">
        <v>13506</v>
      </c>
      <c r="D577" s="29" t="s">
        <v>13506</v>
      </c>
      <c r="E577" s="21" t="s">
        <v>13505</v>
      </c>
      <c r="F577" s="16"/>
      <c r="G577" s="7"/>
      <c r="H577" s="7"/>
      <c r="I577" s="7" t="s">
        <v>34</v>
      </c>
      <c r="J577" s="7"/>
      <c r="K577" s="7"/>
      <c r="L577" s="16"/>
      <c r="M577" s="30" t="s">
        <v>34</v>
      </c>
      <c r="N577" s="29" t="s">
        <v>34</v>
      </c>
      <c r="U577" s="31"/>
      <c r="V577" s="2" t="s">
        <v>13507</v>
      </c>
      <c r="W577" s="53">
        <v>5</v>
      </c>
    </row>
    <row r="578" spans="1:23" ht="26" x14ac:dyDescent="0.35">
      <c r="A578" s="33">
        <v>577</v>
      </c>
      <c r="B578" s="21" t="s">
        <v>13508</v>
      </c>
      <c r="C578" s="29" t="s">
        <v>13509</v>
      </c>
      <c r="D578" s="29" t="s">
        <v>13509</v>
      </c>
      <c r="E578" s="21" t="s">
        <v>13508</v>
      </c>
      <c r="F578" s="16"/>
      <c r="G578" s="7"/>
      <c r="H578" s="7"/>
      <c r="I578" s="7" t="s">
        <v>34</v>
      </c>
      <c r="J578" s="7"/>
      <c r="K578" s="7"/>
      <c r="L578" s="16"/>
      <c r="M578" s="30" t="s">
        <v>34</v>
      </c>
      <c r="N578" s="29" t="s">
        <v>34</v>
      </c>
      <c r="U578" s="31"/>
      <c r="V578" s="2" t="s">
        <v>13510</v>
      </c>
      <c r="W578" s="53">
        <v>5</v>
      </c>
    </row>
    <row r="579" spans="1:23" ht="26" x14ac:dyDescent="0.35">
      <c r="A579" s="33">
        <v>578</v>
      </c>
      <c r="B579" s="21" t="s">
        <v>13511</v>
      </c>
      <c r="C579" s="29" t="s">
        <v>13512</v>
      </c>
      <c r="D579" s="29" t="s">
        <v>13512</v>
      </c>
      <c r="E579" s="21" t="s">
        <v>13511</v>
      </c>
      <c r="F579" s="16"/>
      <c r="G579" s="7"/>
      <c r="H579" s="7"/>
      <c r="I579" s="7" t="s">
        <v>34</v>
      </c>
      <c r="J579" s="7"/>
      <c r="K579" s="7"/>
      <c r="L579" s="16"/>
      <c r="M579" s="30" t="s">
        <v>34</v>
      </c>
      <c r="N579" s="29" t="s">
        <v>34</v>
      </c>
      <c r="U579" s="31"/>
    </row>
    <row r="580" spans="1:23" x14ac:dyDescent="0.35">
      <c r="A580" s="33">
        <v>579</v>
      </c>
      <c r="B580" s="18" t="s">
        <v>13513</v>
      </c>
      <c r="C580" s="35" t="s">
        <v>13514</v>
      </c>
      <c r="D580" s="35" t="s">
        <v>13514</v>
      </c>
      <c r="E580" s="18" t="s">
        <v>13513</v>
      </c>
      <c r="F580" s="20"/>
      <c r="G580" s="19"/>
      <c r="H580" s="19"/>
      <c r="I580" s="7"/>
      <c r="J580" s="19"/>
      <c r="K580" s="19"/>
      <c r="L580" s="20"/>
      <c r="M580" s="32"/>
      <c r="U580" s="31"/>
    </row>
    <row r="581" spans="1:23" ht="91" x14ac:dyDescent="0.35">
      <c r="A581" s="33">
        <v>580</v>
      </c>
      <c r="B581" s="21" t="s">
        <v>13515</v>
      </c>
      <c r="C581" s="29" t="s">
        <v>13516</v>
      </c>
      <c r="D581" s="29" t="s">
        <v>13516</v>
      </c>
      <c r="E581" s="21" t="s">
        <v>13515</v>
      </c>
      <c r="F581" s="16"/>
      <c r="G581" s="7"/>
      <c r="H581" s="7"/>
      <c r="I581" s="7" t="s">
        <v>34</v>
      </c>
      <c r="J581" s="7"/>
      <c r="K581" s="7"/>
      <c r="L581" s="16"/>
      <c r="M581" s="30" t="s">
        <v>34</v>
      </c>
      <c r="N581" s="29" t="s">
        <v>34</v>
      </c>
      <c r="U581" s="31"/>
    </row>
    <row r="582" spans="1:23" x14ac:dyDescent="0.35">
      <c r="A582" s="33">
        <v>581</v>
      </c>
      <c r="B582" s="9" t="s">
        <v>13517</v>
      </c>
      <c r="C582" s="37" t="s">
        <v>13518</v>
      </c>
      <c r="D582" s="37" t="s">
        <v>13518</v>
      </c>
      <c r="E582" s="9" t="s">
        <v>13517</v>
      </c>
      <c r="F582" s="15"/>
      <c r="G582" s="10"/>
      <c r="H582" s="10"/>
      <c r="I582" s="7"/>
      <c r="J582" s="10"/>
      <c r="K582" s="10"/>
      <c r="L582" s="15"/>
      <c r="M582" s="32"/>
      <c r="U582" s="31"/>
    </row>
    <row r="583" spans="1:23" x14ac:dyDescent="0.35">
      <c r="A583" s="33">
        <v>582</v>
      </c>
      <c r="B583" s="9" t="s">
        <v>13519</v>
      </c>
      <c r="C583" s="37" t="s">
        <v>13520</v>
      </c>
      <c r="D583" s="37" t="s">
        <v>13520</v>
      </c>
      <c r="E583" s="9" t="s">
        <v>13519</v>
      </c>
      <c r="F583" s="15"/>
      <c r="G583" s="10"/>
      <c r="H583" s="10"/>
      <c r="I583" s="7"/>
      <c r="J583" s="10"/>
      <c r="K583" s="10"/>
      <c r="L583" s="15"/>
      <c r="M583" s="32"/>
      <c r="U583" s="31"/>
    </row>
    <row r="584" spans="1:23" ht="26" x14ac:dyDescent="0.35">
      <c r="A584" s="33">
        <v>583</v>
      </c>
      <c r="B584" s="18" t="s">
        <v>13521</v>
      </c>
      <c r="C584" s="35" t="s">
        <v>13522</v>
      </c>
      <c r="D584" s="35" t="s">
        <v>13522</v>
      </c>
      <c r="E584" s="18" t="s">
        <v>13521</v>
      </c>
      <c r="F584" s="20"/>
      <c r="G584" s="19"/>
      <c r="H584" s="19"/>
      <c r="I584" s="7"/>
      <c r="J584" s="19"/>
      <c r="K584" s="19"/>
      <c r="L584" s="20"/>
      <c r="M584" s="32"/>
      <c r="U584" s="31"/>
    </row>
    <row r="585" spans="1:23" ht="39" x14ac:dyDescent="0.35">
      <c r="A585" s="33">
        <v>584</v>
      </c>
      <c r="B585" s="21" t="s">
        <v>13523</v>
      </c>
      <c r="C585" s="29" t="s">
        <v>13524</v>
      </c>
      <c r="D585" s="29" t="s">
        <v>13524</v>
      </c>
      <c r="E585" s="21" t="s">
        <v>13523</v>
      </c>
      <c r="F585" s="16"/>
      <c r="G585" s="7"/>
      <c r="H585" s="7"/>
      <c r="I585" s="7" t="s">
        <v>34</v>
      </c>
      <c r="J585" s="7"/>
      <c r="K585" s="7"/>
      <c r="L585" s="16"/>
      <c r="M585" s="30" t="s">
        <v>34</v>
      </c>
      <c r="N585" s="29" t="s">
        <v>34</v>
      </c>
      <c r="U585" s="31"/>
    </row>
    <row r="586" spans="1:23" ht="26" x14ac:dyDescent="0.35">
      <c r="A586" s="33">
        <v>585</v>
      </c>
      <c r="B586" s="21" t="s">
        <v>13525</v>
      </c>
      <c r="C586" s="29" t="s">
        <v>13526</v>
      </c>
      <c r="D586" s="29" t="s">
        <v>13526</v>
      </c>
      <c r="E586" s="21" t="s">
        <v>13525</v>
      </c>
      <c r="F586" s="16"/>
      <c r="G586" s="7"/>
      <c r="H586" s="7"/>
      <c r="I586" s="7" t="s">
        <v>34</v>
      </c>
      <c r="J586" s="7"/>
      <c r="K586" s="7"/>
      <c r="L586" s="16"/>
      <c r="M586" s="30" t="s">
        <v>34</v>
      </c>
      <c r="N586" s="29" t="s">
        <v>34</v>
      </c>
      <c r="U586" s="31"/>
    </row>
    <row r="587" spans="1:23" x14ac:dyDescent="0.35">
      <c r="A587" s="33">
        <v>586</v>
      </c>
      <c r="B587" s="18" t="s">
        <v>13527</v>
      </c>
      <c r="C587" s="35" t="s">
        <v>13528</v>
      </c>
      <c r="D587" s="35" t="s">
        <v>13528</v>
      </c>
      <c r="E587" s="18" t="s">
        <v>13527</v>
      </c>
      <c r="F587" s="20"/>
      <c r="G587" s="19"/>
      <c r="H587" s="19"/>
      <c r="I587" s="7"/>
      <c r="J587" s="19"/>
      <c r="K587" s="19"/>
      <c r="L587" s="20"/>
      <c r="M587" s="32"/>
      <c r="U587" s="31"/>
    </row>
    <row r="588" spans="1:23" ht="130" x14ac:dyDescent="0.35">
      <c r="A588" s="33">
        <v>587</v>
      </c>
      <c r="B588" s="21" t="s">
        <v>13529</v>
      </c>
      <c r="C588" s="29" t="s">
        <v>13530</v>
      </c>
      <c r="D588" s="29" t="s">
        <v>13530</v>
      </c>
      <c r="E588" s="21" t="s">
        <v>13529</v>
      </c>
      <c r="F588" s="16"/>
      <c r="G588" s="7"/>
      <c r="H588" s="7"/>
      <c r="I588" s="7" t="s">
        <v>34</v>
      </c>
      <c r="J588" s="7"/>
      <c r="K588" s="7"/>
      <c r="L588" s="16"/>
      <c r="M588" s="30" t="s">
        <v>34</v>
      </c>
      <c r="N588" s="29" t="s">
        <v>34</v>
      </c>
      <c r="U588" s="31"/>
    </row>
    <row r="589" spans="1:23" ht="26" x14ac:dyDescent="0.35">
      <c r="A589" s="33">
        <v>588</v>
      </c>
      <c r="B589" s="21" t="s">
        <v>13531</v>
      </c>
      <c r="C589" s="29" t="s">
        <v>13532</v>
      </c>
      <c r="D589" s="29" t="s">
        <v>13532</v>
      </c>
      <c r="E589" s="21" t="s">
        <v>13531</v>
      </c>
      <c r="F589" s="16"/>
      <c r="G589" s="7"/>
      <c r="H589" s="7"/>
      <c r="I589" s="7" t="s">
        <v>34</v>
      </c>
      <c r="J589" s="7"/>
      <c r="K589" s="7"/>
      <c r="L589" s="16"/>
      <c r="M589" s="30" t="s">
        <v>34</v>
      </c>
      <c r="N589" s="29" t="s">
        <v>34</v>
      </c>
      <c r="U589" s="31"/>
    </row>
    <row r="590" spans="1:23" x14ac:dyDescent="0.35">
      <c r="A590" s="33">
        <v>589</v>
      </c>
      <c r="B590" s="18" t="s">
        <v>13533</v>
      </c>
      <c r="C590" s="35" t="s">
        <v>13534</v>
      </c>
      <c r="D590" s="35" t="s">
        <v>13534</v>
      </c>
      <c r="E590" s="18" t="s">
        <v>13533</v>
      </c>
      <c r="F590" s="20"/>
      <c r="G590" s="19"/>
      <c r="H590" s="19"/>
      <c r="I590" s="7"/>
      <c r="J590" s="19"/>
      <c r="K590" s="19"/>
      <c r="L590" s="20"/>
      <c r="M590" s="32"/>
      <c r="U590" s="31"/>
    </row>
    <row r="591" spans="1:23" x14ac:dyDescent="0.35">
      <c r="A591" s="33">
        <v>590</v>
      </c>
      <c r="B591" s="21" t="s">
        <v>13535</v>
      </c>
      <c r="C591" s="29" t="s">
        <v>13536</v>
      </c>
      <c r="D591" s="29" t="s">
        <v>13536</v>
      </c>
      <c r="E591" s="21" t="s">
        <v>13535</v>
      </c>
      <c r="F591" s="16"/>
      <c r="G591" s="7"/>
      <c r="H591" s="7"/>
      <c r="I591" s="7" t="s">
        <v>34</v>
      </c>
      <c r="J591" s="7"/>
      <c r="K591" s="7"/>
      <c r="L591" s="16" t="s">
        <v>34</v>
      </c>
      <c r="M591" s="30" t="s">
        <v>34</v>
      </c>
      <c r="N591" s="29" t="s">
        <v>34</v>
      </c>
      <c r="U591" s="31"/>
    </row>
    <row r="592" spans="1:23" x14ac:dyDescent="0.35">
      <c r="A592" s="33">
        <v>591</v>
      </c>
      <c r="B592" s="21" t="s">
        <v>13537</v>
      </c>
      <c r="C592" s="29" t="s">
        <v>13538</v>
      </c>
      <c r="D592" s="29" t="s">
        <v>13538</v>
      </c>
      <c r="E592" s="21" t="s">
        <v>13537</v>
      </c>
      <c r="F592" s="16"/>
      <c r="G592" s="7"/>
      <c r="H592" s="7"/>
      <c r="I592" s="7" t="s">
        <v>34</v>
      </c>
      <c r="J592" s="7"/>
      <c r="K592" s="7"/>
      <c r="L592" s="16"/>
      <c r="M592" s="30" t="s">
        <v>34</v>
      </c>
      <c r="N592" s="29" t="s">
        <v>34</v>
      </c>
      <c r="U592" s="31"/>
    </row>
    <row r="593" spans="1:21" x14ac:dyDescent="0.35">
      <c r="A593" s="33">
        <v>592</v>
      </c>
      <c r="B593" s="18" t="s">
        <v>13539</v>
      </c>
      <c r="C593" s="35" t="s">
        <v>13540</v>
      </c>
      <c r="D593" s="35" t="s">
        <v>13540</v>
      </c>
      <c r="E593" s="18" t="s">
        <v>13539</v>
      </c>
      <c r="F593" s="20"/>
      <c r="G593" s="19"/>
      <c r="H593" s="19"/>
      <c r="I593" s="7"/>
      <c r="J593" s="19"/>
      <c r="K593" s="19"/>
      <c r="L593" s="20"/>
      <c r="M593" s="32"/>
      <c r="U593" s="31"/>
    </row>
    <row r="594" spans="1:21" ht="39" x14ac:dyDescent="0.35">
      <c r="A594" s="33">
        <v>593</v>
      </c>
      <c r="B594" s="21" t="s">
        <v>13541</v>
      </c>
      <c r="C594" s="29" t="s">
        <v>13542</v>
      </c>
      <c r="D594" s="29" t="s">
        <v>13542</v>
      </c>
      <c r="E594" s="21" t="s">
        <v>13541</v>
      </c>
      <c r="F594" s="16"/>
      <c r="G594" s="7"/>
      <c r="H594" s="7"/>
      <c r="I594" s="7" t="s">
        <v>34</v>
      </c>
      <c r="J594" s="7"/>
      <c r="K594" s="7"/>
      <c r="L594" s="16" t="s">
        <v>34</v>
      </c>
      <c r="M594" s="30" t="s">
        <v>34</v>
      </c>
      <c r="N594" s="29" t="s">
        <v>34</v>
      </c>
      <c r="U594" s="31"/>
    </row>
    <row r="595" spans="1:21" ht="26" x14ac:dyDescent="0.35">
      <c r="A595" s="33">
        <v>594</v>
      </c>
      <c r="B595" s="21" t="s">
        <v>13543</v>
      </c>
      <c r="C595" s="29" t="s">
        <v>13544</v>
      </c>
      <c r="D595" s="29" t="s">
        <v>13544</v>
      </c>
      <c r="E595" s="21" t="s">
        <v>13543</v>
      </c>
      <c r="F595" s="16"/>
      <c r="G595" s="7"/>
      <c r="H595" s="7"/>
      <c r="I595" s="7" t="s">
        <v>34</v>
      </c>
      <c r="J595" s="7"/>
      <c r="K595" s="7"/>
      <c r="L595" s="16"/>
      <c r="M595" s="30" t="s">
        <v>34</v>
      </c>
      <c r="N595" s="29" t="s">
        <v>34</v>
      </c>
      <c r="U595" s="31"/>
    </row>
    <row r="596" spans="1:21" x14ac:dyDescent="0.35">
      <c r="A596" s="33">
        <v>595</v>
      </c>
      <c r="B596" s="21" t="s">
        <v>13545</v>
      </c>
      <c r="C596" s="29" t="s">
        <v>13546</v>
      </c>
      <c r="D596" s="29" t="s">
        <v>13546</v>
      </c>
      <c r="E596" s="21" t="s">
        <v>13545</v>
      </c>
      <c r="F596" s="16"/>
      <c r="G596" s="7"/>
      <c r="H596" s="7"/>
      <c r="I596" s="7" t="s">
        <v>34</v>
      </c>
      <c r="J596" s="7"/>
      <c r="K596" s="7"/>
      <c r="L596" s="16"/>
      <c r="M596" s="30" t="s">
        <v>34</v>
      </c>
      <c r="N596" s="29" t="s">
        <v>34</v>
      </c>
      <c r="U596" s="31"/>
    </row>
    <row r="597" spans="1:21" ht="39" x14ac:dyDescent="0.35">
      <c r="A597" s="33">
        <v>596</v>
      </c>
      <c r="B597" s="21" t="s">
        <v>13547</v>
      </c>
      <c r="C597" s="29" t="s">
        <v>13548</v>
      </c>
      <c r="D597" s="29" t="s">
        <v>13548</v>
      </c>
      <c r="E597" s="21" t="s">
        <v>13547</v>
      </c>
      <c r="F597" s="16"/>
      <c r="G597" s="7"/>
      <c r="H597" s="7"/>
      <c r="I597" s="7" t="s">
        <v>34</v>
      </c>
      <c r="J597" s="7"/>
      <c r="K597" s="7"/>
      <c r="L597" s="16"/>
      <c r="M597" s="30" t="s">
        <v>34</v>
      </c>
      <c r="N597" s="29" t="s">
        <v>34</v>
      </c>
      <c r="U597" s="31"/>
    </row>
    <row r="598" spans="1:21" ht="39" x14ac:dyDescent="0.35">
      <c r="A598" s="33">
        <v>597</v>
      </c>
      <c r="B598" s="21" t="s">
        <v>13549</v>
      </c>
      <c r="C598" s="29" t="s">
        <v>13550</v>
      </c>
      <c r="D598" s="29" t="s">
        <v>13550</v>
      </c>
      <c r="E598" s="21" t="s">
        <v>13549</v>
      </c>
      <c r="F598" s="16"/>
      <c r="G598" s="7"/>
      <c r="H598" s="7"/>
      <c r="I598" s="7" t="s">
        <v>34</v>
      </c>
      <c r="J598" s="7"/>
      <c r="K598" s="7"/>
      <c r="L598" s="16"/>
      <c r="M598" s="30" t="s">
        <v>34</v>
      </c>
      <c r="N598" s="29" t="s">
        <v>34</v>
      </c>
      <c r="U598" s="31"/>
    </row>
    <row r="599" spans="1:21" ht="26" x14ac:dyDescent="0.35">
      <c r="A599" s="33">
        <v>598</v>
      </c>
      <c r="B599" s="21" t="s">
        <v>13551</v>
      </c>
      <c r="C599" s="29" t="s">
        <v>13552</v>
      </c>
      <c r="D599" s="29" t="s">
        <v>13552</v>
      </c>
      <c r="E599" s="21" t="s">
        <v>13551</v>
      </c>
      <c r="F599" s="16"/>
      <c r="G599" s="7"/>
      <c r="H599" s="7"/>
      <c r="I599" s="7" t="s">
        <v>34</v>
      </c>
      <c r="J599" s="7"/>
      <c r="K599" s="7"/>
      <c r="L599" s="16"/>
      <c r="M599" s="30" t="s">
        <v>34</v>
      </c>
      <c r="N599" s="29" t="s">
        <v>34</v>
      </c>
      <c r="U599" s="31"/>
    </row>
    <row r="600" spans="1:21" x14ac:dyDescent="0.35">
      <c r="A600" s="33">
        <v>599</v>
      </c>
      <c r="B600" s="18" t="s">
        <v>13553</v>
      </c>
      <c r="C600" s="35" t="s">
        <v>13554</v>
      </c>
      <c r="D600" s="35" t="s">
        <v>13554</v>
      </c>
      <c r="E600" s="18" t="s">
        <v>13553</v>
      </c>
      <c r="F600" s="20"/>
      <c r="G600" s="19"/>
      <c r="H600" s="19"/>
      <c r="I600" s="7"/>
      <c r="J600" s="19"/>
      <c r="K600" s="19"/>
      <c r="L600" s="20"/>
      <c r="M600" s="32"/>
      <c r="U600" s="31"/>
    </row>
    <row r="601" spans="1:21" x14ac:dyDescent="0.35">
      <c r="A601" s="33">
        <v>600</v>
      </c>
      <c r="B601" s="21" t="s">
        <v>13555</v>
      </c>
      <c r="C601" s="29" t="s">
        <v>13556</v>
      </c>
      <c r="D601" s="29" t="s">
        <v>13556</v>
      </c>
      <c r="E601" s="21" t="s">
        <v>13555</v>
      </c>
      <c r="F601" s="16"/>
      <c r="G601" s="7"/>
      <c r="H601" s="7"/>
      <c r="I601" s="7" t="s">
        <v>34</v>
      </c>
      <c r="J601" s="7"/>
      <c r="K601" s="7"/>
      <c r="L601" s="16"/>
      <c r="M601" s="30" t="s">
        <v>34</v>
      </c>
      <c r="N601" s="29" t="s">
        <v>34</v>
      </c>
      <c r="U601" s="31"/>
    </row>
    <row r="602" spans="1:21" ht="39" x14ac:dyDescent="0.35">
      <c r="A602" s="33">
        <v>601</v>
      </c>
      <c r="B602" s="21" t="s">
        <v>13557</v>
      </c>
      <c r="C602" s="29" t="s">
        <v>13558</v>
      </c>
      <c r="D602" s="29" t="s">
        <v>13558</v>
      </c>
      <c r="E602" s="21" t="s">
        <v>13557</v>
      </c>
      <c r="F602" s="16"/>
      <c r="G602" s="7"/>
      <c r="H602" s="7"/>
      <c r="I602" s="7" t="s">
        <v>34</v>
      </c>
      <c r="J602" s="7"/>
      <c r="K602" s="7"/>
      <c r="L602" s="16"/>
      <c r="M602" s="30" t="s">
        <v>34</v>
      </c>
      <c r="N602" s="29" t="s">
        <v>34</v>
      </c>
      <c r="U602" s="31"/>
    </row>
    <row r="603" spans="1:21" ht="26" x14ac:dyDescent="0.35">
      <c r="A603" s="33">
        <v>602</v>
      </c>
      <c r="B603" s="21" t="s">
        <v>13559</v>
      </c>
      <c r="C603" s="29" t="s">
        <v>13560</v>
      </c>
      <c r="D603" s="29" t="s">
        <v>13560</v>
      </c>
      <c r="E603" s="21" t="s">
        <v>13559</v>
      </c>
      <c r="F603" s="16"/>
      <c r="G603" s="7"/>
      <c r="H603" s="7"/>
      <c r="I603" s="7" t="s">
        <v>34</v>
      </c>
      <c r="J603" s="7"/>
      <c r="K603" s="7"/>
      <c r="L603" s="16"/>
      <c r="M603" s="30" t="s">
        <v>34</v>
      </c>
      <c r="N603" s="29" t="s">
        <v>34</v>
      </c>
      <c r="U603" s="31"/>
    </row>
    <row r="604" spans="1:21" x14ac:dyDescent="0.35">
      <c r="A604" s="33">
        <v>603</v>
      </c>
      <c r="B604" s="18" t="s">
        <v>13561</v>
      </c>
      <c r="C604" s="35" t="s">
        <v>13562</v>
      </c>
      <c r="D604" s="35" t="s">
        <v>13562</v>
      </c>
      <c r="E604" s="18" t="s">
        <v>13561</v>
      </c>
      <c r="F604" s="20"/>
      <c r="G604" s="19"/>
      <c r="H604" s="19"/>
      <c r="I604" s="7"/>
      <c r="J604" s="19"/>
      <c r="K604" s="19"/>
      <c r="L604" s="20"/>
      <c r="M604" s="32"/>
      <c r="U604" s="31"/>
    </row>
    <row r="605" spans="1:21" ht="26" x14ac:dyDescent="0.35">
      <c r="A605" s="33">
        <v>604</v>
      </c>
      <c r="B605" s="21" t="s">
        <v>13563</v>
      </c>
      <c r="C605" s="29" t="s">
        <v>13564</v>
      </c>
      <c r="D605" s="29" t="s">
        <v>13564</v>
      </c>
      <c r="E605" s="21" t="s">
        <v>13563</v>
      </c>
      <c r="F605" s="16"/>
      <c r="G605" s="7"/>
      <c r="H605" s="7"/>
      <c r="I605" s="7" t="s">
        <v>34</v>
      </c>
      <c r="J605" s="7"/>
      <c r="K605" s="7"/>
      <c r="L605" s="16"/>
      <c r="M605" s="30" t="s">
        <v>34</v>
      </c>
      <c r="N605" s="29" t="s">
        <v>34</v>
      </c>
      <c r="U605" s="31"/>
    </row>
    <row r="606" spans="1:21" x14ac:dyDescent="0.35">
      <c r="A606" s="33">
        <v>605</v>
      </c>
      <c r="B606" s="9" t="s">
        <v>9778</v>
      </c>
      <c r="C606" s="37" t="s">
        <v>13565</v>
      </c>
      <c r="D606" s="37" t="s">
        <v>13565</v>
      </c>
      <c r="E606" s="9" t="s">
        <v>9778</v>
      </c>
      <c r="F606" s="15"/>
      <c r="G606" s="10"/>
      <c r="H606" s="10"/>
      <c r="I606" s="7"/>
      <c r="J606" s="10"/>
      <c r="K606" s="10"/>
      <c r="L606" s="15"/>
      <c r="M606" s="32"/>
      <c r="U606" s="31"/>
    </row>
    <row r="607" spans="1:21" x14ac:dyDescent="0.35">
      <c r="A607" s="33">
        <v>606</v>
      </c>
      <c r="B607" s="18" t="s">
        <v>13566</v>
      </c>
      <c r="C607" s="35" t="s">
        <v>13567</v>
      </c>
      <c r="D607" s="35" t="s">
        <v>13567</v>
      </c>
      <c r="E607" s="18" t="s">
        <v>13566</v>
      </c>
      <c r="F607" s="20"/>
      <c r="G607" s="19"/>
      <c r="H607" s="19"/>
      <c r="I607" s="7"/>
      <c r="J607" s="19"/>
      <c r="K607" s="19"/>
      <c r="L607" s="20"/>
      <c r="M607" s="32"/>
      <c r="U607" s="31"/>
    </row>
    <row r="608" spans="1:21" ht="52" x14ac:dyDescent="0.35">
      <c r="A608" s="33">
        <v>607</v>
      </c>
      <c r="B608" s="21" t="s">
        <v>13568</v>
      </c>
      <c r="C608" s="29" t="s">
        <v>13569</v>
      </c>
      <c r="D608" s="29" t="s">
        <v>13569</v>
      </c>
      <c r="E608" s="21" t="s">
        <v>13568</v>
      </c>
      <c r="F608" s="16"/>
      <c r="G608" s="7"/>
      <c r="H608" s="7"/>
      <c r="I608" s="7" t="s">
        <v>34</v>
      </c>
      <c r="J608" s="7"/>
      <c r="K608" s="7"/>
      <c r="L608" s="16"/>
      <c r="M608" s="30" t="s">
        <v>34</v>
      </c>
      <c r="N608" s="29" t="s">
        <v>34</v>
      </c>
      <c r="U608" s="31"/>
    </row>
    <row r="609" spans="1:21" x14ac:dyDescent="0.35">
      <c r="A609" s="33">
        <v>608</v>
      </c>
      <c r="B609" s="18" t="s">
        <v>13570</v>
      </c>
      <c r="C609" s="35" t="s">
        <v>13571</v>
      </c>
      <c r="D609" s="35" t="s">
        <v>13571</v>
      </c>
      <c r="E609" s="18" t="s">
        <v>13570</v>
      </c>
      <c r="F609" s="20"/>
      <c r="G609" s="19"/>
      <c r="H609" s="19"/>
      <c r="I609" s="7"/>
      <c r="J609" s="19"/>
      <c r="K609" s="19"/>
      <c r="L609" s="20"/>
      <c r="M609" s="32"/>
      <c r="U609" s="31"/>
    </row>
    <row r="610" spans="1:21" ht="39" x14ac:dyDescent="0.35">
      <c r="A610" s="33">
        <v>609</v>
      </c>
      <c r="B610" s="21" t="s">
        <v>13572</v>
      </c>
      <c r="C610" s="29" t="s">
        <v>13573</v>
      </c>
      <c r="D610" s="29" t="s">
        <v>13573</v>
      </c>
      <c r="E610" s="21" t="s">
        <v>13572</v>
      </c>
      <c r="F610" s="16"/>
      <c r="G610" s="7"/>
      <c r="H610" s="7"/>
      <c r="I610" s="7" t="s">
        <v>34</v>
      </c>
      <c r="J610" s="7"/>
      <c r="K610" s="7"/>
      <c r="L610" s="16"/>
      <c r="M610" s="30" t="s">
        <v>34</v>
      </c>
      <c r="N610" s="29" t="s">
        <v>34</v>
      </c>
      <c r="U610" s="31"/>
    </row>
    <row r="611" spans="1:21" x14ac:dyDescent="0.35">
      <c r="A611" s="33">
        <v>610</v>
      </c>
      <c r="B611" s="9" t="s">
        <v>13574</v>
      </c>
      <c r="C611" s="37" t="s">
        <v>13575</v>
      </c>
      <c r="D611" s="37" t="s">
        <v>13575</v>
      </c>
      <c r="E611" s="9" t="s">
        <v>13574</v>
      </c>
      <c r="F611" s="15"/>
      <c r="G611" s="10"/>
      <c r="H611" s="10"/>
      <c r="I611" s="7"/>
      <c r="J611" s="10"/>
      <c r="K611" s="10"/>
      <c r="L611" s="15"/>
      <c r="M611" s="32"/>
      <c r="U611" s="31"/>
    </row>
    <row r="612" spans="1:21" ht="26" x14ac:dyDescent="0.35">
      <c r="A612" s="33">
        <v>611</v>
      </c>
      <c r="B612" s="18" t="s">
        <v>13576</v>
      </c>
      <c r="C612" s="35" t="s">
        <v>13577</v>
      </c>
      <c r="D612" s="35" t="s">
        <v>13577</v>
      </c>
      <c r="E612" s="18" t="s">
        <v>13576</v>
      </c>
      <c r="F612" s="20"/>
      <c r="G612" s="19"/>
      <c r="H612" s="19"/>
      <c r="I612" s="7"/>
      <c r="J612" s="19"/>
      <c r="K612" s="19"/>
      <c r="L612" s="20"/>
      <c r="M612" s="32"/>
      <c r="U612" s="31"/>
    </row>
    <row r="613" spans="1:21" ht="26" x14ac:dyDescent="0.35">
      <c r="A613" s="33">
        <v>612</v>
      </c>
      <c r="B613" s="21" t="s">
        <v>13578</v>
      </c>
      <c r="C613" s="29" t="s">
        <v>13579</v>
      </c>
      <c r="D613" s="29" t="s">
        <v>13579</v>
      </c>
      <c r="E613" s="21" t="s">
        <v>13578</v>
      </c>
      <c r="F613" s="16"/>
      <c r="G613" s="7"/>
      <c r="H613" s="7"/>
      <c r="I613" s="7" t="s">
        <v>34</v>
      </c>
      <c r="J613" s="7"/>
      <c r="K613" s="7"/>
      <c r="L613" s="16" t="s">
        <v>34</v>
      </c>
      <c r="M613" s="30" t="s">
        <v>34</v>
      </c>
      <c r="N613" s="29" t="s">
        <v>34</v>
      </c>
      <c r="U613" s="31"/>
    </row>
    <row r="614" spans="1:21" x14ac:dyDescent="0.35">
      <c r="A614" s="33">
        <v>613</v>
      </c>
      <c r="B614" s="18" t="s">
        <v>13580</v>
      </c>
      <c r="C614" s="35" t="s">
        <v>13581</v>
      </c>
      <c r="D614" s="35" t="s">
        <v>13581</v>
      </c>
      <c r="E614" s="18" t="s">
        <v>13580</v>
      </c>
      <c r="F614" s="20"/>
      <c r="G614" s="19"/>
      <c r="H614" s="19"/>
      <c r="I614" s="7"/>
      <c r="J614" s="19"/>
      <c r="K614" s="19"/>
      <c r="L614" s="20"/>
      <c r="M614" s="32"/>
      <c r="U614" s="31"/>
    </row>
    <row r="615" spans="1:21" ht="26" x14ac:dyDescent="0.35">
      <c r="A615" s="33">
        <v>614</v>
      </c>
      <c r="B615" s="21" t="s">
        <v>13582</v>
      </c>
      <c r="C615" s="29" t="s">
        <v>13583</v>
      </c>
      <c r="D615" s="29" t="s">
        <v>13583</v>
      </c>
      <c r="E615" s="21" t="s">
        <v>13582</v>
      </c>
      <c r="F615" s="16"/>
      <c r="G615" s="7"/>
      <c r="H615" s="7"/>
      <c r="I615" s="7" t="s">
        <v>34</v>
      </c>
      <c r="J615" s="7"/>
      <c r="K615" s="7"/>
      <c r="L615" s="16"/>
      <c r="M615" s="30" t="s">
        <v>34</v>
      </c>
      <c r="N615" s="29" t="s">
        <v>34</v>
      </c>
      <c r="U615" s="31"/>
    </row>
    <row r="616" spans="1:21" x14ac:dyDescent="0.35">
      <c r="A616" s="33">
        <v>615</v>
      </c>
      <c r="B616" s="18" t="s">
        <v>13584</v>
      </c>
      <c r="C616" s="35" t="s">
        <v>13585</v>
      </c>
      <c r="D616" s="35" t="s">
        <v>13585</v>
      </c>
      <c r="E616" s="18" t="s">
        <v>13584</v>
      </c>
      <c r="F616" s="20"/>
      <c r="G616" s="19"/>
      <c r="H616" s="19"/>
      <c r="I616" s="7"/>
      <c r="J616" s="19"/>
      <c r="K616" s="19"/>
      <c r="L616" s="20"/>
      <c r="M616" s="32"/>
      <c r="U616" s="31"/>
    </row>
    <row r="617" spans="1:21" x14ac:dyDescent="0.35">
      <c r="A617" s="33">
        <v>616</v>
      </c>
      <c r="B617" s="21" t="s">
        <v>13586</v>
      </c>
      <c r="C617" s="29" t="s">
        <v>13587</v>
      </c>
      <c r="D617" s="29" t="s">
        <v>13587</v>
      </c>
      <c r="E617" s="21" t="s">
        <v>13586</v>
      </c>
      <c r="F617" s="16"/>
      <c r="G617" s="7"/>
      <c r="H617" s="7"/>
      <c r="I617" s="7" t="s">
        <v>34</v>
      </c>
      <c r="J617" s="7"/>
      <c r="K617" s="7"/>
      <c r="L617" s="16" t="s">
        <v>34</v>
      </c>
      <c r="M617" s="30" t="s">
        <v>34</v>
      </c>
      <c r="N617" s="29" t="s">
        <v>34</v>
      </c>
      <c r="U617" s="31"/>
    </row>
    <row r="618" spans="1:21" ht="26" x14ac:dyDescent="0.35">
      <c r="A618" s="33">
        <v>617</v>
      </c>
      <c r="B618" s="21" t="s">
        <v>13588</v>
      </c>
      <c r="C618" s="29" t="s">
        <v>13589</v>
      </c>
      <c r="D618" s="29" t="s">
        <v>13589</v>
      </c>
      <c r="E618" s="21" t="s">
        <v>13588</v>
      </c>
      <c r="F618" s="16"/>
      <c r="G618" s="7"/>
      <c r="H618" s="7"/>
      <c r="I618" s="7" t="s">
        <v>34</v>
      </c>
      <c r="J618" s="7"/>
      <c r="K618" s="7"/>
      <c r="L618" s="16"/>
      <c r="M618" s="30" t="s">
        <v>34</v>
      </c>
      <c r="N618" s="29" t="s">
        <v>34</v>
      </c>
      <c r="U618" s="31"/>
    </row>
    <row r="619" spans="1:21" x14ac:dyDescent="0.35">
      <c r="A619" s="33">
        <v>618</v>
      </c>
      <c r="B619" s="18" t="s">
        <v>13590</v>
      </c>
      <c r="C619" s="35" t="s">
        <v>13591</v>
      </c>
      <c r="D619" s="35" t="s">
        <v>13591</v>
      </c>
      <c r="E619" s="18" t="s">
        <v>13590</v>
      </c>
      <c r="F619" s="20"/>
      <c r="G619" s="19"/>
      <c r="H619" s="19"/>
      <c r="I619" s="7"/>
      <c r="J619" s="19"/>
      <c r="K619" s="19"/>
      <c r="L619" s="20"/>
      <c r="M619" s="32"/>
      <c r="U619" s="31"/>
    </row>
    <row r="620" spans="1:21" x14ac:dyDescent="0.35">
      <c r="A620" s="33">
        <v>619</v>
      </c>
      <c r="B620" s="21" t="s">
        <v>13592</v>
      </c>
      <c r="C620" s="29" t="s">
        <v>13593</v>
      </c>
      <c r="D620" s="29" t="s">
        <v>13593</v>
      </c>
      <c r="E620" s="21" t="s">
        <v>13592</v>
      </c>
      <c r="F620" s="16"/>
      <c r="G620" s="7"/>
      <c r="H620" s="7"/>
      <c r="I620" s="7" t="s">
        <v>34</v>
      </c>
      <c r="J620" s="7"/>
      <c r="K620" s="7"/>
      <c r="L620" s="16" t="s">
        <v>34</v>
      </c>
      <c r="M620" s="30" t="s">
        <v>34</v>
      </c>
      <c r="N620" s="29" t="s">
        <v>34</v>
      </c>
      <c r="U620" s="31"/>
    </row>
    <row r="621" spans="1:21" x14ac:dyDescent="0.35">
      <c r="A621" s="33">
        <v>620</v>
      </c>
      <c r="B621" s="9" t="s">
        <v>13594</v>
      </c>
      <c r="C621" s="37" t="s">
        <v>13595</v>
      </c>
      <c r="D621" s="37" t="s">
        <v>13595</v>
      </c>
      <c r="E621" s="9" t="s">
        <v>13594</v>
      </c>
      <c r="F621" s="15"/>
      <c r="G621" s="10"/>
      <c r="H621" s="10"/>
      <c r="I621" s="7"/>
      <c r="J621" s="10"/>
      <c r="K621" s="10"/>
      <c r="L621" s="15"/>
      <c r="M621" s="32"/>
      <c r="U621" s="31"/>
    </row>
    <row r="622" spans="1:21" x14ac:dyDescent="0.35">
      <c r="A622" s="33">
        <v>621</v>
      </c>
      <c r="B622" s="18" t="s">
        <v>13596</v>
      </c>
      <c r="C622" s="35" t="s">
        <v>13597</v>
      </c>
      <c r="D622" s="35" t="s">
        <v>13597</v>
      </c>
      <c r="E622" s="18" t="s">
        <v>13596</v>
      </c>
      <c r="F622" s="20"/>
      <c r="G622" s="19"/>
      <c r="H622" s="19"/>
      <c r="I622" s="7"/>
      <c r="J622" s="19"/>
      <c r="K622" s="19"/>
      <c r="L622" s="20"/>
      <c r="M622" s="32"/>
      <c r="U622" s="31"/>
    </row>
    <row r="623" spans="1:21" x14ac:dyDescent="0.35">
      <c r="A623" s="33">
        <v>622</v>
      </c>
      <c r="B623" s="21" t="s">
        <v>13598</v>
      </c>
      <c r="C623" s="29" t="s">
        <v>13599</v>
      </c>
      <c r="D623" s="29" t="s">
        <v>13599</v>
      </c>
      <c r="E623" s="21" t="s">
        <v>13598</v>
      </c>
      <c r="F623" s="16"/>
      <c r="G623" s="7"/>
      <c r="H623" s="7"/>
      <c r="I623" s="7" t="s">
        <v>34</v>
      </c>
      <c r="J623" s="7"/>
      <c r="K623" s="7"/>
      <c r="L623" s="16"/>
      <c r="M623" s="30" t="s">
        <v>34</v>
      </c>
      <c r="N623" s="29" t="s">
        <v>34</v>
      </c>
      <c r="U623" s="31"/>
    </row>
    <row r="624" spans="1:21" ht="39" x14ac:dyDescent="0.35">
      <c r="A624" s="33">
        <v>623</v>
      </c>
      <c r="B624" s="21" t="s">
        <v>13600</v>
      </c>
      <c r="C624" s="29" t="s">
        <v>13601</v>
      </c>
      <c r="D624" s="29" t="s">
        <v>13601</v>
      </c>
      <c r="E624" s="21" t="s">
        <v>13600</v>
      </c>
      <c r="F624" s="16"/>
      <c r="G624" s="7"/>
      <c r="H624" s="7"/>
      <c r="I624" s="7" t="s">
        <v>34</v>
      </c>
      <c r="J624" s="7"/>
      <c r="K624" s="7"/>
      <c r="L624" s="16"/>
      <c r="M624" s="30" t="s">
        <v>34</v>
      </c>
      <c r="N624" s="29" t="s">
        <v>34</v>
      </c>
      <c r="U624" s="31"/>
    </row>
    <row r="625" spans="1:21" x14ac:dyDescent="0.35">
      <c r="A625" s="33">
        <v>624</v>
      </c>
      <c r="B625" s="18" t="s">
        <v>13602</v>
      </c>
      <c r="C625" s="35" t="s">
        <v>13603</v>
      </c>
      <c r="D625" s="35" t="s">
        <v>13603</v>
      </c>
      <c r="E625" s="18" t="s">
        <v>13602</v>
      </c>
      <c r="F625" s="20"/>
      <c r="G625" s="19"/>
      <c r="H625" s="19"/>
      <c r="I625" s="7"/>
      <c r="J625" s="19"/>
      <c r="K625" s="19"/>
      <c r="L625" s="20"/>
      <c r="M625" s="32"/>
      <c r="U625" s="31"/>
    </row>
    <row r="626" spans="1:21" x14ac:dyDescent="0.35">
      <c r="A626" s="33">
        <v>625</v>
      </c>
      <c r="B626" s="21" t="s">
        <v>13604</v>
      </c>
      <c r="C626" s="29" t="s">
        <v>13605</v>
      </c>
      <c r="D626" s="29" t="s">
        <v>13605</v>
      </c>
      <c r="E626" s="21" t="s">
        <v>13604</v>
      </c>
      <c r="F626" s="16"/>
      <c r="G626" s="7"/>
      <c r="H626" s="7"/>
      <c r="I626" s="7" t="s">
        <v>34</v>
      </c>
      <c r="J626" s="7"/>
      <c r="K626" s="7"/>
      <c r="L626" s="16" t="s">
        <v>34</v>
      </c>
      <c r="M626" s="30" t="s">
        <v>34</v>
      </c>
      <c r="N626" s="29" t="s">
        <v>34</v>
      </c>
      <c r="U626" s="31"/>
    </row>
    <row r="627" spans="1:21" ht="26" x14ac:dyDescent="0.35">
      <c r="A627" s="33">
        <v>626</v>
      </c>
      <c r="B627" s="21" t="s">
        <v>13606</v>
      </c>
      <c r="C627" s="29" t="s">
        <v>13607</v>
      </c>
      <c r="D627" s="29" t="s">
        <v>13607</v>
      </c>
      <c r="E627" s="21" t="s">
        <v>13606</v>
      </c>
      <c r="F627" s="16"/>
      <c r="G627" s="7"/>
      <c r="H627" s="7"/>
      <c r="I627" s="7" t="s">
        <v>34</v>
      </c>
      <c r="J627" s="7"/>
      <c r="K627" s="7"/>
      <c r="L627" s="16" t="s">
        <v>34</v>
      </c>
      <c r="M627" s="30" t="s">
        <v>34</v>
      </c>
      <c r="N627" s="29" t="s">
        <v>34</v>
      </c>
      <c r="U627" s="31"/>
    </row>
    <row r="628" spans="1:21" x14ac:dyDescent="0.35">
      <c r="A628" s="33">
        <v>627</v>
      </c>
      <c r="B628" s="18" t="s">
        <v>13608</v>
      </c>
      <c r="C628" s="35" t="s">
        <v>13609</v>
      </c>
      <c r="D628" s="35" t="s">
        <v>13609</v>
      </c>
      <c r="E628" s="18" t="s">
        <v>13608</v>
      </c>
      <c r="F628" s="20"/>
      <c r="G628" s="19"/>
      <c r="H628" s="19"/>
      <c r="I628" s="7"/>
      <c r="J628" s="19"/>
      <c r="K628" s="19"/>
      <c r="L628" s="20"/>
      <c r="M628" s="32"/>
      <c r="U628" s="31"/>
    </row>
    <row r="629" spans="1:21" ht="26" x14ac:dyDescent="0.35">
      <c r="A629" s="33">
        <v>628</v>
      </c>
      <c r="B629" s="21" t="s">
        <v>13610</v>
      </c>
      <c r="C629" s="29" t="s">
        <v>13611</v>
      </c>
      <c r="D629" s="29" t="s">
        <v>13611</v>
      </c>
      <c r="E629" s="21" t="s">
        <v>13610</v>
      </c>
      <c r="F629" s="16"/>
      <c r="G629" s="7"/>
      <c r="H629" s="7"/>
      <c r="I629" s="7" t="s">
        <v>34</v>
      </c>
      <c r="J629" s="7"/>
      <c r="K629" s="7"/>
      <c r="L629" s="16"/>
      <c r="M629" s="30" t="s">
        <v>34</v>
      </c>
      <c r="N629" s="29" t="s">
        <v>34</v>
      </c>
      <c r="U629" s="31"/>
    </row>
    <row r="630" spans="1:21" x14ac:dyDescent="0.35">
      <c r="A630" s="33">
        <v>629</v>
      </c>
      <c r="B630" s="18" t="s">
        <v>13612</v>
      </c>
      <c r="C630" s="35" t="s">
        <v>13613</v>
      </c>
      <c r="D630" s="35" t="s">
        <v>13613</v>
      </c>
      <c r="E630" s="18" t="s">
        <v>13612</v>
      </c>
      <c r="F630" s="20"/>
      <c r="G630" s="19"/>
      <c r="H630" s="19"/>
      <c r="I630" s="7"/>
      <c r="J630" s="19"/>
      <c r="K630" s="19"/>
      <c r="L630" s="20"/>
      <c r="M630" s="32"/>
      <c r="U630" s="31"/>
    </row>
    <row r="631" spans="1:21" ht="26" x14ac:dyDescent="0.35">
      <c r="A631" s="33">
        <v>630</v>
      </c>
      <c r="B631" s="21" t="s">
        <v>13614</v>
      </c>
      <c r="C631" s="29" t="s">
        <v>13615</v>
      </c>
      <c r="D631" s="29" t="s">
        <v>13615</v>
      </c>
      <c r="E631" s="21" t="s">
        <v>13614</v>
      </c>
      <c r="F631" s="16"/>
      <c r="G631" s="7"/>
      <c r="H631" s="7"/>
      <c r="I631" s="7" t="s">
        <v>34</v>
      </c>
      <c r="J631" s="7"/>
      <c r="K631" s="7"/>
      <c r="L631" s="16"/>
      <c r="M631" s="30" t="s">
        <v>34</v>
      </c>
      <c r="N631" s="29" t="s">
        <v>34</v>
      </c>
      <c r="U631" s="31"/>
    </row>
    <row r="632" spans="1:21" ht="26" x14ac:dyDescent="0.35">
      <c r="A632" s="33">
        <v>631</v>
      </c>
      <c r="B632" s="21" t="s">
        <v>13616</v>
      </c>
      <c r="C632" s="29" t="s">
        <v>13617</v>
      </c>
      <c r="D632" s="29" t="s">
        <v>13617</v>
      </c>
      <c r="E632" s="21" t="s">
        <v>13616</v>
      </c>
      <c r="F632" s="16"/>
      <c r="G632" s="7"/>
      <c r="H632" s="7"/>
      <c r="I632" s="7" t="s">
        <v>34</v>
      </c>
      <c r="J632" s="7"/>
      <c r="K632" s="7"/>
      <c r="L632" s="16"/>
      <c r="M632" s="30" t="s">
        <v>34</v>
      </c>
      <c r="N632" s="29" t="s">
        <v>34</v>
      </c>
      <c r="U632" s="31"/>
    </row>
    <row r="633" spans="1:21" x14ac:dyDescent="0.35">
      <c r="A633" s="33">
        <v>632</v>
      </c>
      <c r="B633" s="18" t="s">
        <v>13618</v>
      </c>
      <c r="C633" s="35" t="s">
        <v>13619</v>
      </c>
      <c r="D633" s="35" t="s">
        <v>13619</v>
      </c>
      <c r="E633" s="18" t="s">
        <v>13618</v>
      </c>
      <c r="F633" s="20"/>
      <c r="G633" s="19"/>
      <c r="H633" s="19"/>
      <c r="I633" s="7"/>
      <c r="J633" s="19"/>
      <c r="K633" s="19"/>
      <c r="L633" s="20"/>
      <c r="M633" s="32"/>
      <c r="U633" s="31"/>
    </row>
    <row r="634" spans="1:21" ht="52" x14ac:dyDescent="0.35">
      <c r="A634" s="33">
        <v>633</v>
      </c>
      <c r="B634" s="21" t="s">
        <v>13620</v>
      </c>
      <c r="C634" s="29" t="s">
        <v>13621</v>
      </c>
      <c r="D634" s="29" t="s">
        <v>13621</v>
      </c>
      <c r="E634" s="21" t="s">
        <v>13620</v>
      </c>
      <c r="F634" s="16"/>
      <c r="G634" s="7"/>
      <c r="H634" s="7"/>
      <c r="I634" s="7" t="s">
        <v>34</v>
      </c>
      <c r="J634" s="7"/>
      <c r="K634" s="7"/>
      <c r="L634" s="16"/>
      <c r="M634" s="30" t="s">
        <v>34</v>
      </c>
      <c r="N634" s="29" t="s">
        <v>34</v>
      </c>
      <c r="U634" s="31"/>
    </row>
    <row r="635" spans="1:21" ht="39" x14ac:dyDescent="0.35">
      <c r="A635" s="33">
        <v>634</v>
      </c>
      <c r="B635" s="21" t="s">
        <v>13622</v>
      </c>
      <c r="C635" s="29" t="s">
        <v>13623</v>
      </c>
      <c r="D635" s="29" t="s">
        <v>13623</v>
      </c>
      <c r="E635" s="21" t="s">
        <v>13622</v>
      </c>
      <c r="F635" s="16"/>
      <c r="G635" s="7"/>
      <c r="H635" s="7"/>
      <c r="I635" s="7" t="s">
        <v>34</v>
      </c>
      <c r="J635" s="7"/>
      <c r="K635" s="7"/>
      <c r="L635" s="16"/>
      <c r="M635" s="30" t="s">
        <v>34</v>
      </c>
      <c r="N635" s="29" t="s">
        <v>34</v>
      </c>
      <c r="U635" s="31"/>
    </row>
    <row r="636" spans="1:21" ht="52" x14ac:dyDescent="0.35">
      <c r="A636" s="33">
        <v>635</v>
      </c>
      <c r="B636" s="21" t="s">
        <v>13624</v>
      </c>
      <c r="C636" s="29" t="s">
        <v>13625</v>
      </c>
      <c r="D636" s="29" t="s">
        <v>13625</v>
      </c>
      <c r="E636" s="21" t="s">
        <v>13626</v>
      </c>
      <c r="F636" s="16"/>
      <c r="G636" s="7"/>
      <c r="H636" s="7"/>
      <c r="I636" s="7" t="s">
        <v>34</v>
      </c>
      <c r="J636" s="7"/>
      <c r="K636" s="7"/>
      <c r="L636" s="16"/>
      <c r="M636" s="30" t="s">
        <v>34</v>
      </c>
      <c r="N636" s="29" t="s">
        <v>34</v>
      </c>
      <c r="U636" s="31"/>
    </row>
    <row r="637" spans="1:21" x14ac:dyDescent="0.35">
      <c r="A637" s="33">
        <v>636</v>
      </c>
      <c r="B637" s="9" t="s">
        <v>13627</v>
      </c>
      <c r="C637" s="37" t="s">
        <v>13628</v>
      </c>
      <c r="D637" s="37" t="s">
        <v>13628</v>
      </c>
      <c r="E637" s="9" t="s">
        <v>13627</v>
      </c>
      <c r="F637" s="15"/>
      <c r="G637" s="10"/>
      <c r="H637" s="10"/>
      <c r="I637" s="7"/>
      <c r="J637" s="10"/>
      <c r="K637" s="10"/>
      <c r="L637" s="15"/>
      <c r="M637" s="32"/>
      <c r="U637" s="31"/>
    </row>
    <row r="638" spans="1:21" x14ac:dyDescent="0.35">
      <c r="A638" s="33">
        <v>637</v>
      </c>
      <c r="B638" s="9" t="s">
        <v>13629</v>
      </c>
      <c r="C638" s="37" t="s">
        <v>13630</v>
      </c>
      <c r="D638" s="37" t="s">
        <v>13630</v>
      </c>
      <c r="E638" s="9" t="s">
        <v>13629</v>
      </c>
      <c r="F638" s="15"/>
      <c r="G638" s="10"/>
      <c r="H638" s="10"/>
      <c r="I638" s="7"/>
      <c r="J638" s="10"/>
      <c r="K638" s="10"/>
      <c r="L638" s="15"/>
      <c r="M638" s="32"/>
      <c r="U638" s="31"/>
    </row>
    <row r="639" spans="1:21" x14ac:dyDescent="0.35">
      <c r="A639" s="33">
        <v>638</v>
      </c>
      <c r="B639" s="18" t="s">
        <v>13631</v>
      </c>
      <c r="C639" s="35" t="s">
        <v>13632</v>
      </c>
      <c r="D639" s="35" t="s">
        <v>13632</v>
      </c>
      <c r="E639" s="18" t="s">
        <v>13631</v>
      </c>
      <c r="F639" s="20"/>
      <c r="G639" s="19"/>
      <c r="H639" s="19"/>
      <c r="I639" s="7"/>
      <c r="J639" s="19"/>
      <c r="K639" s="19"/>
      <c r="L639" s="20"/>
      <c r="M639" s="32"/>
      <c r="U639" s="31"/>
    </row>
    <row r="640" spans="1:21" ht="26" x14ac:dyDescent="0.35">
      <c r="A640" s="33">
        <v>639</v>
      </c>
      <c r="B640" s="21" t="s">
        <v>13633</v>
      </c>
      <c r="C640" s="29" t="s">
        <v>13634</v>
      </c>
      <c r="D640" s="29" t="s">
        <v>13634</v>
      </c>
      <c r="E640" s="21" t="s">
        <v>13633</v>
      </c>
      <c r="F640" s="16"/>
      <c r="G640" s="7"/>
      <c r="H640" s="7"/>
      <c r="I640" s="7" t="s">
        <v>34</v>
      </c>
      <c r="J640" s="7"/>
      <c r="K640" s="7"/>
      <c r="L640" s="16" t="s">
        <v>34</v>
      </c>
      <c r="M640" s="30" t="s">
        <v>34</v>
      </c>
      <c r="N640" s="29" t="s">
        <v>34</v>
      </c>
      <c r="U640" s="31"/>
    </row>
    <row r="641" spans="1:21" x14ac:dyDescent="0.35">
      <c r="A641" s="33">
        <v>640</v>
      </c>
      <c r="B641" s="21" t="s">
        <v>13635</v>
      </c>
      <c r="C641" s="29" t="s">
        <v>13636</v>
      </c>
      <c r="D641" s="29" t="s">
        <v>13636</v>
      </c>
      <c r="E641" s="21" t="s">
        <v>13635</v>
      </c>
      <c r="F641" s="16"/>
      <c r="G641" s="7"/>
      <c r="H641" s="7"/>
      <c r="I641" s="7" t="s">
        <v>34</v>
      </c>
      <c r="J641" s="7"/>
      <c r="K641" s="7"/>
      <c r="L641" s="16" t="s">
        <v>34</v>
      </c>
      <c r="M641" s="30" t="s">
        <v>34</v>
      </c>
      <c r="N641" s="29" t="s">
        <v>34</v>
      </c>
      <c r="U641" s="31"/>
    </row>
    <row r="642" spans="1:21" ht="26" x14ac:dyDescent="0.35">
      <c r="A642" s="33">
        <v>641</v>
      </c>
      <c r="B642" s="21" t="s">
        <v>13637</v>
      </c>
      <c r="C642" s="29" t="s">
        <v>13638</v>
      </c>
      <c r="D642" s="29" t="s">
        <v>13638</v>
      </c>
      <c r="E642" s="21" t="s">
        <v>13637</v>
      </c>
      <c r="F642" s="16"/>
      <c r="G642" s="7"/>
      <c r="H642" s="7"/>
      <c r="I642" s="7" t="s">
        <v>34</v>
      </c>
      <c r="J642" s="7"/>
      <c r="K642" s="7"/>
      <c r="L642" s="16"/>
      <c r="M642" s="30" t="s">
        <v>34</v>
      </c>
      <c r="N642" s="29" t="s">
        <v>34</v>
      </c>
      <c r="U642" s="31"/>
    </row>
    <row r="643" spans="1:21" x14ac:dyDescent="0.35">
      <c r="A643" s="33">
        <v>642</v>
      </c>
      <c r="B643" s="18" t="s">
        <v>13639</v>
      </c>
      <c r="C643" s="35" t="s">
        <v>13640</v>
      </c>
      <c r="D643" s="35" t="s">
        <v>13640</v>
      </c>
      <c r="E643" s="18" t="s">
        <v>13639</v>
      </c>
      <c r="F643" s="20"/>
      <c r="G643" s="19"/>
      <c r="H643" s="19"/>
      <c r="I643" s="7"/>
      <c r="J643" s="19"/>
      <c r="K643" s="19"/>
      <c r="L643" s="20"/>
      <c r="M643" s="32"/>
      <c r="U643" s="31"/>
    </row>
    <row r="644" spans="1:21" x14ac:dyDescent="0.35">
      <c r="A644" s="33">
        <v>643</v>
      </c>
      <c r="B644" s="21" t="s">
        <v>13641</v>
      </c>
      <c r="C644" s="29" t="s">
        <v>13642</v>
      </c>
      <c r="D644" s="29" t="s">
        <v>13642</v>
      </c>
      <c r="E644" s="21" t="s">
        <v>13641</v>
      </c>
      <c r="F644" s="16"/>
      <c r="G644" s="7"/>
      <c r="H644" s="7"/>
      <c r="I644" s="7" t="s">
        <v>34</v>
      </c>
      <c r="J644" s="7"/>
      <c r="K644" s="7"/>
      <c r="L644" s="16" t="s">
        <v>34</v>
      </c>
      <c r="M644" s="30" t="s">
        <v>34</v>
      </c>
      <c r="N644" s="29" t="s">
        <v>34</v>
      </c>
      <c r="U644" s="31"/>
    </row>
    <row r="645" spans="1:21" ht="39" x14ac:dyDescent="0.35">
      <c r="A645" s="33">
        <v>644</v>
      </c>
      <c r="B645" s="21" t="s">
        <v>13643</v>
      </c>
      <c r="C645" s="29" t="s">
        <v>13644</v>
      </c>
      <c r="D645" s="29" t="s">
        <v>13644</v>
      </c>
      <c r="E645" s="21" t="s">
        <v>13643</v>
      </c>
      <c r="F645" s="16"/>
      <c r="G645" s="7"/>
      <c r="H645" s="7"/>
      <c r="I645" s="7" t="s">
        <v>34</v>
      </c>
      <c r="J645" s="7"/>
      <c r="K645" s="7"/>
      <c r="L645" s="16"/>
      <c r="M645" s="30" t="s">
        <v>34</v>
      </c>
      <c r="N645" s="29" t="s">
        <v>34</v>
      </c>
      <c r="U645" s="31"/>
    </row>
    <row r="646" spans="1:21" ht="26" x14ac:dyDescent="0.35">
      <c r="A646" s="33">
        <v>645</v>
      </c>
      <c r="B646" s="21" t="s">
        <v>13645</v>
      </c>
      <c r="C646" s="29" t="s">
        <v>13646</v>
      </c>
      <c r="D646" s="29" t="s">
        <v>13646</v>
      </c>
      <c r="E646" s="21" t="s">
        <v>13645</v>
      </c>
      <c r="F646" s="16"/>
      <c r="G646" s="7"/>
      <c r="H646" s="7"/>
      <c r="I646" s="7" t="s">
        <v>34</v>
      </c>
      <c r="J646" s="7"/>
      <c r="K646" s="7"/>
      <c r="L646" s="16" t="s">
        <v>34</v>
      </c>
      <c r="M646" s="30" t="s">
        <v>34</v>
      </c>
      <c r="N646" s="29" t="s">
        <v>34</v>
      </c>
      <c r="U646" s="31"/>
    </row>
    <row r="647" spans="1:21" ht="65" x14ac:dyDescent="0.35">
      <c r="A647" s="33">
        <v>646</v>
      </c>
      <c r="B647" s="21" t="s">
        <v>13647</v>
      </c>
      <c r="C647" s="29" t="s">
        <v>13648</v>
      </c>
      <c r="D647" s="29" t="s">
        <v>13648</v>
      </c>
      <c r="E647" s="21" t="s">
        <v>13647</v>
      </c>
      <c r="F647" s="16"/>
      <c r="G647" s="7"/>
      <c r="H647" s="7"/>
      <c r="I647" s="7" t="s">
        <v>34</v>
      </c>
      <c r="J647" s="7"/>
      <c r="K647" s="7"/>
      <c r="L647" s="16"/>
      <c r="M647" s="30" t="s">
        <v>34</v>
      </c>
      <c r="N647" s="29" t="s">
        <v>34</v>
      </c>
      <c r="U647" s="31"/>
    </row>
    <row r="648" spans="1:21" x14ac:dyDescent="0.35">
      <c r="A648" s="33">
        <v>647</v>
      </c>
      <c r="B648" s="21" t="s">
        <v>13649</v>
      </c>
      <c r="C648" s="29" t="s">
        <v>13650</v>
      </c>
      <c r="D648" s="29" t="s">
        <v>13650</v>
      </c>
      <c r="E648" s="21" t="s">
        <v>13649</v>
      </c>
      <c r="F648" s="16"/>
      <c r="G648" s="7"/>
      <c r="H648" s="7"/>
      <c r="I648" s="7" t="s">
        <v>34</v>
      </c>
      <c r="J648" s="7"/>
      <c r="K648" s="7"/>
      <c r="L648" s="16"/>
      <c r="M648" s="30" t="s">
        <v>34</v>
      </c>
      <c r="N648" s="29" t="s">
        <v>34</v>
      </c>
      <c r="U648" s="31"/>
    </row>
    <row r="649" spans="1:21" x14ac:dyDescent="0.35">
      <c r="A649" s="33">
        <v>648</v>
      </c>
      <c r="B649" s="21" t="s">
        <v>13651</v>
      </c>
      <c r="C649" s="29" t="s">
        <v>13652</v>
      </c>
      <c r="D649" s="29" t="s">
        <v>13652</v>
      </c>
      <c r="E649" s="21" t="s">
        <v>13651</v>
      </c>
      <c r="F649" s="16"/>
      <c r="G649" s="7"/>
      <c r="H649" s="7"/>
      <c r="I649" s="7" t="s">
        <v>34</v>
      </c>
      <c r="J649" s="7"/>
      <c r="K649" s="7"/>
      <c r="L649" s="16"/>
      <c r="M649" s="30" t="s">
        <v>34</v>
      </c>
      <c r="N649" s="29" t="s">
        <v>34</v>
      </c>
      <c r="U649" s="31"/>
    </row>
    <row r="650" spans="1:21" ht="52" x14ac:dyDescent="0.35">
      <c r="A650" s="33">
        <v>649</v>
      </c>
      <c r="B650" s="21" t="s">
        <v>13653</v>
      </c>
      <c r="C650" s="29" t="s">
        <v>13654</v>
      </c>
      <c r="D650" s="29" t="s">
        <v>13654</v>
      </c>
      <c r="E650" s="21" t="s">
        <v>13653</v>
      </c>
      <c r="F650" s="16"/>
      <c r="G650" s="7"/>
      <c r="H650" s="7"/>
      <c r="I650" s="7" t="s">
        <v>34</v>
      </c>
      <c r="J650" s="7"/>
      <c r="K650" s="7"/>
      <c r="L650" s="16"/>
      <c r="M650" s="30" t="s">
        <v>34</v>
      </c>
      <c r="N650" s="29" t="s">
        <v>34</v>
      </c>
      <c r="U650" s="31"/>
    </row>
    <row r="651" spans="1:21" ht="39" x14ac:dyDescent="0.35">
      <c r="A651" s="33">
        <v>650</v>
      </c>
      <c r="B651" s="21" t="s">
        <v>13655</v>
      </c>
      <c r="C651" s="29" t="s">
        <v>13656</v>
      </c>
      <c r="D651" s="29" t="s">
        <v>13656</v>
      </c>
      <c r="E651" s="21" t="s">
        <v>13655</v>
      </c>
      <c r="F651" s="16"/>
      <c r="G651" s="7"/>
      <c r="H651" s="7"/>
      <c r="I651" s="7" t="s">
        <v>34</v>
      </c>
      <c r="J651" s="7"/>
      <c r="K651" s="7"/>
      <c r="L651" s="16"/>
      <c r="M651" s="30" t="s">
        <v>34</v>
      </c>
      <c r="N651" s="29" t="s">
        <v>34</v>
      </c>
      <c r="U651" s="31"/>
    </row>
    <row r="652" spans="1:21" x14ac:dyDescent="0.35">
      <c r="A652" s="33">
        <v>651</v>
      </c>
      <c r="B652" s="18" t="s">
        <v>13657</v>
      </c>
      <c r="C652" s="35" t="s">
        <v>13658</v>
      </c>
      <c r="D652" s="35" t="s">
        <v>13658</v>
      </c>
      <c r="E652" s="18" t="s">
        <v>13657</v>
      </c>
      <c r="F652" s="20"/>
      <c r="G652" s="19"/>
      <c r="H652" s="19"/>
      <c r="I652" s="7"/>
      <c r="J652" s="19"/>
      <c r="K652" s="19"/>
      <c r="L652" s="20"/>
      <c r="M652" s="32"/>
      <c r="U652" s="31"/>
    </row>
    <row r="653" spans="1:21" ht="26" x14ac:dyDescent="0.35">
      <c r="A653" s="33">
        <v>652</v>
      </c>
      <c r="B653" s="21" t="s">
        <v>13659</v>
      </c>
      <c r="C653" s="29" t="s">
        <v>13660</v>
      </c>
      <c r="D653" s="29" t="s">
        <v>13660</v>
      </c>
      <c r="E653" s="21" t="s">
        <v>13659</v>
      </c>
      <c r="F653" s="16"/>
      <c r="G653" s="7"/>
      <c r="H653" s="7"/>
      <c r="I653" s="7" t="s">
        <v>34</v>
      </c>
      <c r="J653" s="7"/>
      <c r="K653" s="7"/>
      <c r="L653" s="16" t="s">
        <v>34</v>
      </c>
      <c r="M653" s="30" t="s">
        <v>34</v>
      </c>
      <c r="N653" s="29" t="s">
        <v>34</v>
      </c>
      <c r="U653" s="31"/>
    </row>
    <row r="654" spans="1:21" ht="65" x14ac:dyDescent="0.35">
      <c r="A654" s="33">
        <v>653</v>
      </c>
      <c r="B654" s="21" t="s">
        <v>13661</v>
      </c>
      <c r="C654" s="29" t="s">
        <v>13662</v>
      </c>
      <c r="D654" s="29" t="s">
        <v>13662</v>
      </c>
      <c r="E654" s="21" t="s">
        <v>13661</v>
      </c>
      <c r="F654" s="16"/>
      <c r="G654" s="7"/>
      <c r="H654" s="7"/>
      <c r="I654" s="7" t="s">
        <v>34</v>
      </c>
      <c r="J654" s="7"/>
      <c r="K654" s="7"/>
      <c r="L654" s="16"/>
      <c r="M654" s="30" t="s">
        <v>34</v>
      </c>
      <c r="N654" s="29" t="s">
        <v>34</v>
      </c>
      <c r="U654" s="31"/>
    </row>
    <row r="655" spans="1:21" x14ac:dyDescent="0.35">
      <c r="A655" s="33">
        <v>654</v>
      </c>
      <c r="B655" s="21" t="s">
        <v>13651</v>
      </c>
      <c r="C655" s="29" t="s">
        <v>13663</v>
      </c>
      <c r="D655" s="29" t="s">
        <v>13663</v>
      </c>
      <c r="E655" s="21" t="s">
        <v>13651</v>
      </c>
      <c r="F655" s="16"/>
      <c r="G655" s="7"/>
      <c r="H655" s="7"/>
      <c r="I655" s="7" t="s">
        <v>34</v>
      </c>
      <c r="J655" s="7"/>
      <c r="K655" s="7"/>
      <c r="L655" s="16"/>
      <c r="M655" s="30" t="s">
        <v>34</v>
      </c>
      <c r="N655" s="29" t="s">
        <v>34</v>
      </c>
      <c r="U655" s="31"/>
    </row>
    <row r="656" spans="1:21" x14ac:dyDescent="0.35">
      <c r="A656" s="33">
        <v>655</v>
      </c>
      <c r="B656" s="21" t="s">
        <v>13664</v>
      </c>
      <c r="C656" s="29" t="s">
        <v>13665</v>
      </c>
      <c r="D656" s="29" t="s">
        <v>13665</v>
      </c>
      <c r="E656" s="21" t="s">
        <v>13664</v>
      </c>
      <c r="F656" s="16"/>
      <c r="G656" s="7"/>
      <c r="H656" s="7"/>
      <c r="I656" s="7" t="s">
        <v>34</v>
      </c>
      <c r="J656" s="7"/>
      <c r="K656" s="7"/>
      <c r="L656" s="16"/>
      <c r="M656" s="30" t="s">
        <v>34</v>
      </c>
      <c r="N656" s="29" t="s">
        <v>34</v>
      </c>
      <c r="U656" s="31"/>
    </row>
    <row r="657" spans="1:21" x14ac:dyDescent="0.35">
      <c r="A657" s="33">
        <v>656</v>
      </c>
      <c r="B657" s="18" t="s">
        <v>13666</v>
      </c>
      <c r="C657" s="35" t="s">
        <v>13667</v>
      </c>
      <c r="D657" s="35" t="s">
        <v>13667</v>
      </c>
      <c r="E657" s="18" t="s">
        <v>13666</v>
      </c>
      <c r="F657" s="20"/>
      <c r="G657" s="19"/>
      <c r="H657" s="19"/>
      <c r="I657" s="7"/>
      <c r="J657" s="19"/>
      <c r="K657" s="19"/>
      <c r="L657" s="20"/>
      <c r="M657" s="32"/>
      <c r="U657" s="31"/>
    </row>
    <row r="658" spans="1:21" ht="26" x14ac:dyDescent="0.35">
      <c r="A658" s="33">
        <v>657</v>
      </c>
      <c r="B658" s="21" t="s">
        <v>13668</v>
      </c>
      <c r="C658" s="29" t="s">
        <v>13669</v>
      </c>
      <c r="D658" s="29" t="s">
        <v>13669</v>
      </c>
      <c r="E658" s="21" t="s">
        <v>13668</v>
      </c>
      <c r="F658" s="16"/>
      <c r="G658" s="7"/>
      <c r="H658" s="7"/>
      <c r="I658" s="7" t="s">
        <v>34</v>
      </c>
      <c r="J658" s="7"/>
      <c r="K658" s="7"/>
      <c r="L658" s="16" t="s">
        <v>34</v>
      </c>
      <c r="M658" s="30" t="s">
        <v>34</v>
      </c>
      <c r="N658" s="29" t="s">
        <v>34</v>
      </c>
      <c r="U658" s="31"/>
    </row>
    <row r="659" spans="1:21" ht="65" x14ac:dyDescent="0.35">
      <c r="A659" s="33">
        <v>658</v>
      </c>
      <c r="B659" s="21" t="s">
        <v>13670</v>
      </c>
      <c r="C659" s="29" t="s">
        <v>13671</v>
      </c>
      <c r="D659" s="29" t="s">
        <v>13671</v>
      </c>
      <c r="E659" s="21" t="s">
        <v>13670</v>
      </c>
      <c r="F659" s="16"/>
      <c r="G659" s="7"/>
      <c r="H659" s="7"/>
      <c r="I659" s="7" t="s">
        <v>34</v>
      </c>
      <c r="J659" s="7"/>
      <c r="K659" s="7"/>
      <c r="L659" s="16"/>
      <c r="M659" s="30" t="s">
        <v>34</v>
      </c>
      <c r="N659" s="87" t="s">
        <v>34</v>
      </c>
      <c r="U659" s="31"/>
    </row>
    <row r="660" spans="1:21" ht="52" x14ac:dyDescent="0.35">
      <c r="A660" s="33">
        <v>659</v>
      </c>
      <c r="B660" s="21" t="s">
        <v>13672</v>
      </c>
      <c r="C660" s="29" t="s">
        <v>13673</v>
      </c>
      <c r="D660" s="29" t="s">
        <v>13673</v>
      </c>
      <c r="E660" s="21" t="s">
        <v>13672</v>
      </c>
      <c r="F660" s="16"/>
      <c r="G660" s="7"/>
      <c r="H660" s="7"/>
      <c r="I660" s="7" t="s">
        <v>34</v>
      </c>
      <c r="J660" s="7"/>
      <c r="K660" s="7"/>
      <c r="L660" s="16"/>
      <c r="M660" s="30" t="s">
        <v>34</v>
      </c>
      <c r="N660" s="29" t="s">
        <v>34</v>
      </c>
      <c r="U660" s="31"/>
    </row>
    <row r="661" spans="1:21" ht="39" x14ac:dyDescent="0.35">
      <c r="A661" s="33">
        <v>660</v>
      </c>
      <c r="B661" s="21" t="s">
        <v>13674</v>
      </c>
      <c r="C661" s="29" t="s">
        <v>13675</v>
      </c>
      <c r="D661" s="29" t="s">
        <v>13675</v>
      </c>
      <c r="E661" s="21" t="s">
        <v>13674</v>
      </c>
      <c r="F661" s="16"/>
      <c r="G661" s="7"/>
      <c r="H661" s="7"/>
      <c r="I661" s="7" t="s">
        <v>34</v>
      </c>
      <c r="J661" s="7"/>
      <c r="K661" s="7"/>
      <c r="L661" s="16"/>
      <c r="M661" s="30" t="s">
        <v>34</v>
      </c>
      <c r="N661" s="29" t="s">
        <v>34</v>
      </c>
      <c r="U661" s="31"/>
    </row>
    <row r="662" spans="1:21" ht="26" x14ac:dyDescent="0.35">
      <c r="A662" s="33">
        <v>661</v>
      </c>
      <c r="B662" s="21" t="s">
        <v>13676</v>
      </c>
      <c r="C662" s="29" t="s">
        <v>13677</v>
      </c>
      <c r="D662" s="29" t="s">
        <v>13677</v>
      </c>
      <c r="E662" s="21" t="s">
        <v>13676</v>
      </c>
      <c r="F662" s="16"/>
      <c r="G662" s="7"/>
      <c r="H662" s="7"/>
      <c r="I662" s="7" t="s">
        <v>34</v>
      </c>
      <c r="J662" s="7"/>
      <c r="K662" s="7"/>
      <c r="L662" s="16"/>
      <c r="M662" s="30" t="s">
        <v>34</v>
      </c>
      <c r="N662" s="29" t="s">
        <v>34</v>
      </c>
      <c r="U662" s="31"/>
    </row>
    <row r="663" spans="1:21" ht="39" x14ac:dyDescent="0.35">
      <c r="A663" s="33">
        <v>662</v>
      </c>
      <c r="B663" s="21" t="s">
        <v>13678</v>
      </c>
      <c r="C663" s="29" t="s">
        <v>13679</v>
      </c>
      <c r="D663" s="29" t="s">
        <v>13679</v>
      </c>
      <c r="E663" s="21" t="s">
        <v>13678</v>
      </c>
      <c r="F663" s="16"/>
      <c r="G663" s="7"/>
      <c r="H663" s="7"/>
      <c r="I663" s="7" t="s">
        <v>34</v>
      </c>
      <c r="J663" s="7"/>
      <c r="K663" s="7"/>
      <c r="L663" s="16"/>
      <c r="M663" s="30" t="s">
        <v>34</v>
      </c>
      <c r="N663" s="29" t="s">
        <v>34</v>
      </c>
      <c r="U663" s="31"/>
    </row>
    <row r="664" spans="1:21" ht="26" x14ac:dyDescent="0.35">
      <c r="A664" s="33">
        <v>663</v>
      </c>
      <c r="B664" s="21" t="s">
        <v>13680</v>
      </c>
      <c r="C664" s="29" t="s">
        <v>13681</v>
      </c>
      <c r="D664" s="29" t="s">
        <v>13681</v>
      </c>
      <c r="E664" s="21" t="s">
        <v>13680</v>
      </c>
      <c r="F664" s="16"/>
      <c r="G664" s="7"/>
      <c r="H664" s="7"/>
      <c r="I664" s="7" t="s">
        <v>34</v>
      </c>
      <c r="J664" s="7"/>
      <c r="K664" s="7"/>
      <c r="L664" s="16"/>
      <c r="M664" s="30" t="s">
        <v>34</v>
      </c>
      <c r="N664" s="29" t="s">
        <v>34</v>
      </c>
      <c r="U664" s="31"/>
    </row>
    <row r="665" spans="1:21" ht="26" x14ac:dyDescent="0.35">
      <c r="A665" s="33">
        <v>664</v>
      </c>
      <c r="B665" s="21" t="s">
        <v>13682</v>
      </c>
      <c r="C665" s="29" t="s">
        <v>13683</v>
      </c>
      <c r="D665" s="29" t="s">
        <v>13683</v>
      </c>
      <c r="E665" s="21" t="s">
        <v>13682</v>
      </c>
      <c r="F665" s="16"/>
      <c r="G665" s="7"/>
      <c r="H665" s="7"/>
      <c r="I665" s="7" t="s">
        <v>34</v>
      </c>
      <c r="J665" s="7"/>
      <c r="K665" s="7"/>
      <c r="L665" s="16"/>
      <c r="M665" s="30" t="s">
        <v>34</v>
      </c>
      <c r="N665" s="29" t="s">
        <v>34</v>
      </c>
      <c r="U665" s="31"/>
    </row>
    <row r="666" spans="1:21" ht="65" x14ac:dyDescent="0.35">
      <c r="A666" s="33">
        <v>665</v>
      </c>
      <c r="B666" s="21" t="s">
        <v>13684</v>
      </c>
      <c r="C666" s="29" t="s">
        <v>13685</v>
      </c>
      <c r="D666" s="29" t="s">
        <v>13685</v>
      </c>
      <c r="E666" s="21" t="s">
        <v>13684</v>
      </c>
      <c r="F666" s="16"/>
      <c r="G666" s="7"/>
      <c r="H666" s="7"/>
      <c r="I666" s="7" t="s">
        <v>34</v>
      </c>
      <c r="J666" s="7"/>
      <c r="K666" s="7"/>
      <c r="L666" s="16"/>
      <c r="M666" s="30" t="s">
        <v>34</v>
      </c>
      <c r="N666" s="29" t="s">
        <v>34</v>
      </c>
      <c r="U666" s="31"/>
    </row>
    <row r="667" spans="1:21" ht="65" x14ac:dyDescent="0.35">
      <c r="A667" s="33">
        <v>666</v>
      </c>
      <c r="B667" s="21" t="s">
        <v>13686</v>
      </c>
      <c r="C667" s="29" t="s">
        <v>13687</v>
      </c>
      <c r="D667" s="29" t="s">
        <v>13687</v>
      </c>
      <c r="E667" s="21" t="s">
        <v>13686</v>
      </c>
      <c r="F667" s="16"/>
      <c r="G667" s="7"/>
      <c r="H667" s="7"/>
      <c r="I667" s="7" t="s">
        <v>34</v>
      </c>
      <c r="J667" s="7"/>
      <c r="K667" s="7"/>
      <c r="L667" s="16"/>
      <c r="M667" s="30" t="s">
        <v>34</v>
      </c>
      <c r="N667" s="29" t="s">
        <v>34</v>
      </c>
      <c r="U667" s="31"/>
    </row>
    <row r="668" spans="1:21" x14ac:dyDescent="0.35">
      <c r="A668" s="33">
        <v>667</v>
      </c>
      <c r="B668" s="18" t="s">
        <v>13688</v>
      </c>
      <c r="C668" s="35" t="s">
        <v>13689</v>
      </c>
      <c r="D668" s="35" t="s">
        <v>13689</v>
      </c>
      <c r="E668" s="18" t="s">
        <v>13688</v>
      </c>
      <c r="F668" s="20"/>
      <c r="G668" s="19"/>
      <c r="H668" s="19"/>
      <c r="I668" s="7"/>
      <c r="J668" s="19"/>
      <c r="K668" s="19"/>
      <c r="L668" s="20"/>
      <c r="M668" s="32"/>
      <c r="U668" s="31"/>
    </row>
    <row r="669" spans="1:21" ht="26" x14ac:dyDescent="0.35">
      <c r="A669" s="33">
        <v>668</v>
      </c>
      <c r="B669" s="21" t="s">
        <v>13690</v>
      </c>
      <c r="C669" s="29" t="s">
        <v>13691</v>
      </c>
      <c r="D669" s="29" t="s">
        <v>13691</v>
      </c>
      <c r="E669" s="21" t="s">
        <v>13690</v>
      </c>
      <c r="F669" s="16"/>
      <c r="G669" s="7"/>
      <c r="H669" s="7"/>
      <c r="I669" s="7" t="s">
        <v>34</v>
      </c>
      <c r="J669" s="7"/>
      <c r="K669" s="7"/>
      <c r="L669" s="16"/>
      <c r="M669" s="30" t="s">
        <v>34</v>
      </c>
      <c r="N669" s="29" t="s">
        <v>34</v>
      </c>
      <c r="U669" s="31"/>
    </row>
    <row r="670" spans="1:21" ht="39" x14ac:dyDescent="0.35">
      <c r="A670" s="33">
        <v>669</v>
      </c>
      <c r="B670" s="21" t="s">
        <v>13692</v>
      </c>
      <c r="C670" s="29" t="s">
        <v>13693</v>
      </c>
      <c r="D670" s="29" t="s">
        <v>13693</v>
      </c>
      <c r="E670" s="21" t="s">
        <v>13692</v>
      </c>
      <c r="F670" s="16"/>
      <c r="G670" s="7"/>
      <c r="H670" s="7"/>
      <c r="I670" s="7" t="s">
        <v>34</v>
      </c>
      <c r="J670" s="7"/>
      <c r="K670" s="7"/>
      <c r="L670" s="16"/>
      <c r="M670" s="30" t="s">
        <v>34</v>
      </c>
      <c r="N670" s="29" t="s">
        <v>34</v>
      </c>
      <c r="U670" s="31"/>
    </row>
    <row r="671" spans="1:21" ht="52" x14ac:dyDescent="0.35">
      <c r="A671" s="33">
        <v>670</v>
      </c>
      <c r="B671" s="21" t="s">
        <v>13694</v>
      </c>
      <c r="C671" s="29" t="s">
        <v>13695</v>
      </c>
      <c r="D671" s="29" t="s">
        <v>13695</v>
      </c>
      <c r="E671" s="21" t="s">
        <v>13694</v>
      </c>
      <c r="F671" s="16"/>
      <c r="G671" s="7"/>
      <c r="H671" s="7"/>
      <c r="I671" s="7" t="s">
        <v>34</v>
      </c>
      <c r="J671" s="7"/>
      <c r="K671" s="7"/>
      <c r="L671" s="16"/>
      <c r="M671" s="30" t="s">
        <v>34</v>
      </c>
      <c r="N671" s="29" t="s">
        <v>34</v>
      </c>
      <c r="U671" s="31"/>
    </row>
    <row r="672" spans="1:21" ht="39" x14ac:dyDescent="0.35">
      <c r="A672" s="33">
        <v>671</v>
      </c>
      <c r="B672" s="21" t="s">
        <v>13696</v>
      </c>
      <c r="C672" s="29" t="s">
        <v>13697</v>
      </c>
      <c r="D672" s="29" t="s">
        <v>13697</v>
      </c>
      <c r="E672" s="21" t="s">
        <v>13696</v>
      </c>
      <c r="F672" s="16"/>
      <c r="G672" s="7"/>
      <c r="H672" s="7"/>
      <c r="I672" s="7" t="s">
        <v>34</v>
      </c>
      <c r="J672" s="7"/>
      <c r="K672" s="7"/>
      <c r="L672" s="16"/>
      <c r="M672" s="30" t="s">
        <v>34</v>
      </c>
      <c r="N672" s="29" t="s">
        <v>34</v>
      </c>
      <c r="U672" s="31"/>
    </row>
    <row r="673" spans="1:23" ht="39" x14ac:dyDescent="0.35">
      <c r="A673" s="33">
        <v>672</v>
      </c>
      <c r="B673" s="21" t="s">
        <v>13698</v>
      </c>
      <c r="C673" s="29" t="s">
        <v>13699</v>
      </c>
      <c r="D673" s="29" t="s">
        <v>13699</v>
      </c>
      <c r="E673" s="21" t="s">
        <v>13698</v>
      </c>
      <c r="F673" s="16"/>
      <c r="G673" s="7"/>
      <c r="H673" s="7"/>
      <c r="I673" s="7" t="s">
        <v>34</v>
      </c>
      <c r="J673" s="7"/>
      <c r="K673" s="7"/>
      <c r="L673" s="16"/>
      <c r="M673" s="30" t="s">
        <v>34</v>
      </c>
      <c r="N673" s="29" t="s">
        <v>34</v>
      </c>
      <c r="U673" s="31"/>
    </row>
    <row r="674" spans="1:23" ht="26" x14ac:dyDescent="0.35">
      <c r="A674" s="33">
        <v>673</v>
      </c>
      <c r="B674" s="21" t="s">
        <v>13700</v>
      </c>
      <c r="C674" s="29" t="s">
        <v>13701</v>
      </c>
      <c r="D674" s="29" t="s">
        <v>13701</v>
      </c>
      <c r="E674" s="21" t="s">
        <v>13700</v>
      </c>
      <c r="F674" s="16"/>
      <c r="G674" s="7"/>
      <c r="H674" s="7"/>
      <c r="I674" s="7" t="s">
        <v>34</v>
      </c>
      <c r="J674" s="7"/>
      <c r="K674" s="7"/>
      <c r="L674" s="16"/>
      <c r="M674" s="30" t="s">
        <v>34</v>
      </c>
      <c r="N674" s="29" t="s">
        <v>34</v>
      </c>
      <c r="U674" s="31"/>
    </row>
    <row r="675" spans="1:23" ht="26" x14ac:dyDescent="0.35">
      <c r="A675" s="33">
        <v>674</v>
      </c>
      <c r="B675" s="21" t="s">
        <v>13702</v>
      </c>
      <c r="C675" s="29" t="s">
        <v>13703</v>
      </c>
      <c r="D675" s="29" t="s">
        <v>13703</v>
      </c>
      <c r="E675" s="21" t="s">
        <v>13702</v>
      </c>
      <c r="F675" s="16"/>
      <c r="G675" s="7"/>
      <c r="H675" s="7"/>
      <c r="I675" s="7" t="s">
        <v>34</v>
      </c>
      <c r="J675" s="7"/>
      <c r="K675" s="7"/>
      <c r="L675" s="16"/>
      <c r="M675" s="30" t="s">
        <v>34</v>
      </c>
      <c r="N675" s="29" t="s">
        <v>34</v>
      </c>
      <c r="U675" s="31"/>
    </row>
    <row r="676" spans="1:23" x14ac:dyDescent="0.35">
      <c r="A676" s="33">
        <v>675</v>
      </c>
      <c r="B676" s="21" t="s">
        <v>13704</v>
      </c>
      <c r="C676" s="29" t="s">
        <v>13705</v>
      </c>
      <c r="D676" s="29" t="s">
        <v>13705</v>
      </c>
      <c r="E676" s="21" t="s">
        <v>13704</v>
      </c>
      <c r="F676" s="16"/>
      <c r="G676" s="7"/>
      <c r="H676" s="7"/>
      <c r="I676" s="7" t="s">
        <v>34</v>
      </c>
      <c r="J676" s="7"/>
      <c r="K676" s="7"/>
      <c r="L676" s="16" t="s">
        <v>34</v>
      </c>
      <c r="M676" s="30" t="s">
        <v>34</v>
      </c>
      <c r="N676" s="29" t="s">
        <v>34</v>
      </c>
      <c r="U676" s="31"/>
    </row>
    <row r="677" spans="1:23" x14ac:dyDescent="0.35">
      <c r="A677" s="33">
        <v>676</v>
      </c>
      <c r="B677" s="21" t="s">
        <v>13706</v>
      </c>
      <c r="C677" s="29" t="s">
        <v>13707</v>
      </c>
      <c r="D677" s="29" t="s">
        <v>13707</v>
      </c>
      <c r="E677" s="21" t="s">
        <v>13706</v>
      </c>
      <c r="F677" s="16"/>
      <c r="G677" s="7"/>
      <c r="H677" s="7"/>
      <c r="I677" s="7" t="s">
        <v>34</v>
      </c>
      <c r="J677" s="7"/>
      <c r="K677" s="7"/>
      <c r="L677" s="16" t="s">
        <v>34</v>
      </c>
      <c r="M677" s="30" t="s">
        <v>34</v>
      </c>
      <c r="N677" s="29" t="s">
        <v>34</v>
      </c>
      <c r="U677" s="31"/>
    </row>
    <row r="678" spans="1:23" ht="26" x14ac:dyDescent="0.35">
      <c r="A678" s="33">
        <v>677</v>
      </c>
      <c r="B678" s="21" t="s">
        <v>13708</v>
      </c>
      <c r="C678" s="29" t="s">
        <v>13709</v>
      </c>
      <c r="D678" s="29" t="s">
        <v>13709</v>
      </c>
      <c r="E678" s="21" t="s">
        <v>13708</v>
      </c>
      <c r="F678" s="16"/>
      <c r="G678" s="7"/>
      <c r="H678" s="7"/>
      <c r="I678" s="7" t="s">
        <v>34</v>
      </c>
      <c r="J678" s="7"/>
      <c r="K678" s="7"/>
      <c r="L678" s="16"/>
      <c r="M678" s="30" t="s">
        <v>34</v>
      </c>
      <c r="N678" s="29" t="s">
        <v>34</v>
      </c>
      <c r="U678" s="31"/>
    </row>
    <row r="679" spans="1:23" ht="26" x14ac:dyDescent="0.35">
      <c r="A679" s="33">
        <v>678</v>
      </c>
      <c r="B679" s="21" t="s">
        <v>13710</v>
      </c>
      <c r="C679" s="29" t="s">
        <v>13711</v>
      </c>
      <c r="D679" s="29" t="s">
        <v>13711</v>
      </c>
      <c r="E679" s="21" t="s">
        <v>13710</v>
      </c>
      <c r="F679" s="16"/>
      <c r="G679" s="7"/>
      <c r="H679" s="7"/>
      <c r="I679" s="7" t="s">
        <v>34</v>
      </c>
      <c r="J679" s="7"/>
      <c r="K679" s="7"/>
      <c r="L679" s="16"/>
      <c r="M679" s="30" t="s">
        <v>34</v>
      </c>
      <c r="N679" s="29" t="s">
        <v>34</v>
      </c>
      <c r="U679" s="31"/>
    </row>
    <row r="680" spans="1:23" ht="65" x14ac:dyDescent="0.35">
      <c r="A680" s="33">
        <v>679</v>
      </c>
      <c r="B680" s="21" t="s">
        <v>13712</v>
      </c>
      <c r="C680" s="29" t="s">
        <v>13713</v>
      </c>
      <c r="D680" s="29" t="s">
        <v>13713</v>
      </c>
      <c r="E680" s="21" t="s">
        <v>13712</v>
      </c>
      <c r="F680" s="16"/>
      <c r="G680" s="7"/>
      <c r="H680" s="7"/>
      <c r="I680" s="7" t="s">
        <v>34</v>
      </c>
      <c r="J680" s="7"/>
      <c r="K680" s="7"/>
      <c r="L680" s="16"/>
      <c r="M680" s="30" t="s">
        <v>34</v>
      </c>
      <c r="N680" s="29" t="s">
        <v>34</v>
      </c>
      <c r="U680" s="31"/>
      <c r="V680" s="2" t="s">
        <v>13714</v>
      </c>
      <c r="W680" s="53">
        <v>5</v>
      </c>
    </row>
    <row r="681" spans="1:23" ht="26" x14ac:dyDescent="0.35">
      <c r="A681" s="33">
        <v>680</v>
      </c>
      <c r="B681" s="21" t="s">
        <v>13715</v>
      </c>
      <c r="C681" s="29" t="s">
        <v>13716</v>
      </c>
      <c r="D681" s="29" t="s">
        <v>13716</v>
      </c>
      <c r="E681" s="21" t="s">
        <v>13715</v>
      </c>
      <c r="F681" s="16"/>
      <c r="G681" s="7"/>
      <c r="H681" s="7"/>
      <c r="I681" s="7" t="s">
        <v>34</v>
      </c>
      <c r="J681" s="7"/>
      <c r="K681" s="7"/>
      <c r="L681" s="16"/>
      <c r="M681" s="30" t="s">
        <v>34</v>
      </c>
      <c r="N681" s="29" t="s">
        <v>34</v>
      </c>
      <c r="U681" s="31"/>
    </row>
    <row r="682" spans="1:23" x14ac:dyDescent="0.35">
      <c r="A682" s="33">
        <v>681</v>
      </c>
      <c r="B682" s="9" t="s">
        <v>13717</v>
      </c>
      <c r="C682" s="37" t="s">
        <v>13718</v>
      </c>
      <c r="D682" s="37" t="s">
        <v>13718</v>
      </c>
      <c r="E682" s="9" t="s">
        <v>13717</v>
      </c>
      <c r="F682" s="15"/>
      <c r="G682" s="10"/>
      <c r="H682" s="10"/>
      <c r="I682" s="7"/>
      <c r="J682" s="10"/>
      <c r="K682" s="10"/>
      <c r="L682" s="15"/>
      <c r="M682" s="32"/>
      <c r="U682" s="31"/>
    </row>
    <row r="683" spans="1:23" x14ac:dyDescent="0.35">
      <c r="A683" s="33">
        <v>682</v>
      </c>
      <c r="B683" s="18" t="s">
        <v>13719</v>
      </c>
      <c r="C683" s="35" t="s">
        <v>13720</v>
      </c>
      <c r="D683" s="35" t="s">
        <v>13720</v>
      </c>
      <c r="E683" s="18" t="s">
        <v>13719</v>
      </c>
      <c r="F683" s="20"/>
      <c r="G683" s="19"/>
      <c r="H683" s="19"/>
      <c r="I683" s="7"/>
      <c r="J683" s="19"/>
      <c r="K683" s="19"/>
      <c r="L683" s="20"/>
      <c r="M683" s="32"/>
      <c r="U683" s="31"/>
    </row>
    <row r="684" spans="1:23" ht="39" x14ac:dyDescent="0.35">
      <c r="A684" s="33">
        <v>683</v>
      </c>
      <c r="B684" s="21" t="s">
        <v>13721</v>
      </c>
      <c r="C684" s="29" t="s">
        <v>13722</v>
      </c>
      <c r="D684" s="29" t="s">
        <v>13722</v>
      </c>
      <c r="E684" s="21" t="s">
        <v>13721</v>
      </c>
      <c r="F684" s="16"/>
      <c r="G684" s="7"/>
      <c r="H684" s="7"/>
      <c r="I684" s="7" t="s">
        <v>34</v>
      </c>
      <c r="J684" s="7"/>
      <c r="K684" s="7"/>
      <c r="L684" s="16"/>
      <c r="M684" s="30" t="s">
        <v>34</v>
      </c>
      <c r="N684" s="29" t="s">
        <v>34</v>
      </c>
      <c r="U684" s="31"/>
    </row>
    <row r="685" spans="1:23" ht="39" x14ac:dyDescent="0.35">
      <c r="A685" s="33">
        <v>684</v>
      </c>
      <c r="B685" s="21" t="s">
        <v>13723</v>
      </c>
      <c r="C685" s="29" t="s">
        <v>13724</v>
      </c>
      <c r="D685" s="29" t="s">
        <v>13724</v>
      </c>
      <c r="E685" s="21" t="s">
        <v>13723</v>
      </c>
      <c r="F685" s="16"/>
      <c r="G685" s="7"/>
      <c r="H685" s="7"/>
      <c r="I685" s="7" t="s">
        <v>34</v>
      </c>
      <c r="J685" s="7"/>
      <c r="K685" s="7"/>
      <c r="L685" s="16"/>
      <c r="M685" s="30" t="s">
        <v>34</v>
      </c>
      <c r="N685" s="29" t="s">
        <v>34</v>
      </c>
      <c r="U685" s="31"/>
    </row>
    <row r="686" spans="1:23" ht="26" x14ac:dyDescent="0.35">
      <c r="A686" s="33">
        <v>685</v>
      </c>
      <c r="B686" s="21" t="s">
        <v>13725</v>
      </c>
      <c r="C686" s="29" t="s">
        <v>13726</v>
      </c>
      <c r="D686" s="29" t="s">
        <v>13726</v>
      </c>
      <c r="E686" s="21" t="s">
        <v>13725</v>
      </c>
      <c r="F686" s="16"/>
      <c r="G686" s="7"/>
      <c r="H686" s="7"/>
      <c r="I686" s="7" t="s">
        <v>34</v>
      </c>
      <c r="J686" s="7"/>
      <c r="K686" s="7"/>
      <c r="L686" s="16" t="s">
        <v>34</v>
      </c>
      <c r="M686" s="30" t="s">
        <v>34</v>
      </c>
      <c r="N686" s="29" t="s">
        <v>34</v>
      </c>
      <c r="U686" s="31"/>
    </row>
    <row r="687" spans="1:23" ht="26" x14ac:dyDescent="0.35">
      <c r="A687" s="33">
        <v>686</v>
      </c>
      <c r="B687" s="21" t="s">
        <v>13727</v>
      </c>
      <c r="C687" s="29" t="s">
        <v>13728</v>
      </c>
      <c r="D687" s="29" t="s">
        <v>13728</v>
      </c>
      <c r="E687" s="21" t="s">
        <v>13727</v>
      </c>
      <c r="F687" s="16"/>
      <c r="G687" s="7"/>
      <c r="H687" s="7"/>
      <c r="I687" s="7" t="s">
        <v>34</v>
      </c>
      <c r="J687" s="7"/>
      <c r="K687" s="7"/>
      <c r="L687" s="16"/>
      <c r="M687" s="30" t="s">
        <v>34</v>
      </c>
      <c r="N687" s="29" t="s">
        <v>34</v>
      </c>
      <c r="U687" s="31"/>
    </row>
    <row r="688" spans="1:23" x14ac:dyDescent="0.35">
      <c r="A688" s="33">
        <v>687</v>
      </c>
      <c r="B688" s="18" t="s">
        <v>13729</v>
      </c>
      <c r="C688" s="35" t="s">
        <v>13730</v>
      </c>
      <c r="D688" s="35" t="s">
        <v>13730</v>
      </c>
      <c r="E688" s="18" t="s">
        <v>13729</v>
      </c>
      <c r="F688" s="20"/>
      <c r="G688" s="19"/>
      <c r="H688" s="19"/>
      <c r="I688" s="7"/>
      <c r="J688" s="19"/>
      <c r="K688" s="19"/>
      <c r="L688" s="20"/>
      <c r="M688" s="32"/>
      <c r="U688" s="31"/>
    </row>
    <row r="689" spans="1:23" x14ac:dyDescent="0.35">
      <c r="A689" s="33">
        <v>688</v>
      </c>
      <c r="B689" s="21" t="s">
        <v>13731</v>
      </c>
      <c r="C689" s="29" t="s">
        <v>13732</v>
      </c>
      <c r="D689" s="29" t="s">
        <v>13732</v>
      </c>
      <c r="E689" s="21" t="s">
        <v>13731</v>
      </c>
      <c r="F689" s="16"/>
      <c r="G689" s="7"/>
      <c r="H689" s="7"/>
      <c r="I689" s="7" t="s">
        <v>34</v>
      </c>
      <c r="J689" s="7"/>
      <c r="K689" s="7"/>
      <c r="L689" s="16"/>
      <c r="M689" s="30" t="s">
        <v>34</v>
      </c>
      <c r="N689" s="29" t="s">
        <v>34</v>
      </c>
      <c r="U689" s="31"/>
    </row>
    <row r="690" spans="1:23" ht="26" x14ac:dyDescent="0.35">
      <c r="A690" s="33">
        <v>689</v>
      </c>
      <c r="B690" s="21" t="s">
        <v>13733</v>
      </c>
      <c r="C690" s="29" t="s">
        <v>13734</v>
      </c>
      <c r="D690" s="29" t="s">
        <v>13734</v>
      </c>
      <c r="E690" s="21" t="s">
        <v>13733</v>
      </c>
      <c r="F690" s="16"/>
      <c r="G690" s="7"/>
      <c r="H690" s="7"/>
      <c r="I690" s="7" t="s">
        <v>34</v>
      </c>
      <c r="J690" s="7"/>
      <c r="K690" s="7"/>
      <c r="L690" s="16"/>
      <c r="M690" s="30" t="s">
        <v>34</v>
      </c>
      <c r="N690" s="29" t="s">
        <v>34</v>
      </c>
      <c r="U690" s="31"/>
    </row>
    <row r="691" spans="1:23" ht="26" x14ac:dyDescent="0.35">
      <c r="A691" s="33">
        <v>690</v>
      </c>
      <c r="B691" s="21" t="s">
        <v>13735</v>
      </c>
      <c r="C691" s="29" t="s">
        <v>13736</v>
      </c>
      <c r="D691" s="29" t="s">
        <v>13736</v>
      </c>
      <c r="E691" s="21" t="s">
        <v>13735</v>
      </c>
      <c r="F691" s="16"/>
      <c r="G691" s="7"/>
      <c r="H691" s="7"/>
      <c r="I691" s="7" t="s">
        <v>34</v>
      </c>
      <c r="J691" s="7"/>
      <c r="K691" s="7"/>
      <c r="L691" s="16"/>
      <c r="M691" s="30" t="s">
        <v>34</v>
      </c>
      <c r="N691" s="29" t="s">
        <v>34</v>
      </c>
      <c r="U691" s="31"/>
    </row>
    <row r="692" spans="1:23" ht="26" x14ac:dyDescent="0.35">
      <c r="A692" s="33">
        <v>691</v>
      </c>
      <c r="B692" s="21" t="s">
        <v>13737</v>
      </c>
      <c r="C692" s="29" t="s">
        <v>13738</v>
      </c>
      <c r="D692" s="29" t="s">
        <v>13738</v>
      </c>
      <c r="E692" s="21" t="s">
        <v>13737</v>
      </c>
      <c r="F692" s="16"/>
      <c r="G692" s="7"/>
      <c r="H692" s="7"/>
      <c r="I692" s="7" t="s">
        <v>34</v>
      </c>
      <c r="J692" s="7"/>
      <c r="K692" s="7"/>
      <c r="L692" s="16"/>
      <c r="M692" s="30" t="s">
        <v>34</v>
      </c>
      <c r="N692" s="29" t="s">
        <v>34</v>
      </c>
      <c r="U692" s="31"/>
    </row>
    <row r="693" spans="1:23" x14ac:dyDescent="0.35">
      <c r="A693" s="33">
        <v>692</v>
      </c>
      <c r="B693" s="18" t="s">
        <v>13739</v>
      </c>
      <c r="C693" s="35" t="s">
        <v>13740</v>
      </c>
      <c r="D693" s="35" t="s">
        <v>13740</v>
      </c>
      <c r="E693" s="18" t="s">
        <v>13739</v>
      </c>
      <c r="F693" s="20"/>
      <c r="G693" s="19"/>
      <c r="H693" s="19"/>
      <c r="I693" s="7"/>
      <c r="J693" s="19"/>
      <c r="K693" s="19"/>
      <c r="L693" s="20"/>
      <c r="M693" s="32"/>
      <c r="U693" s="31"/>
    </row>
    <row r="694" spans="1:23" ht="52" x14ac:dyDescent="0.35">
      <c r="A694" s="33">
        <v>693</v>
      </c>
      <c r="B694" s="21" t="s">
        <v>13741</v>
      </c>
      <c r="C694" s="29" t="s">
        <v>13742</v>
      </c>
      <c r="D694" s="29" t="s">
        <v>13742</v>
      </c>
      <c r="E694" s="21" t="s">
        <v>13741</v>
      </c>
      <c r="F694" s="16"/>
      <c r="G694" s="7"/>
      <c r="H694" s="7"/>
      <c r="I694" s="7" t="s">
        <v>34</v>
      </c>
      <c r="J694" s="7"/>
      <c r="K694" s="7"/>
      <c r="L694" s="16"/>
      <c r="M694" s="30" t="s">
        <v>34</v>
      </c>
      <c r="N694" s="29" t="s">
        <v>34</v>
      </c>
      <c r="U694" s="31"/>
    </row>
    <row r="695" spans="1:23" ht="26" x14ac:dyDescent="0.35">
      <c r="A695" s="33">
        <v>694</v>
      </c>
      <c r="B695" s="21" t="s">
        <v>13743</v>
      </c>
      <c r="C695" s="29" t="s">
        <v>13744</v>
      </c>
      <c r="D695" s="29" t="s">
        <v>13744</v>
      </c>
      <c r="E695" s="21" t="s">
        <v>13743</v>
      </c>
      <c r="F695" s="16"/>
      <c r="G695" s="7"/>
      <c r="H695" s="7"/>
      <c r="I695" s="7" t="s">
        <v>34</v>
      </c>
      <c r="J695" s="7"/>
      <c r="K695" s="7"/>
      <c r="L695" s="16"/>
      <c r="M695" s="30" t="s">
        <v>34</v>
      </c>
      <c r="N695" s="29" t="s">
        <v>34</v>
      </c>
      <c r="U695" s="31"/>
    </row>
    <row r="696" spans="1:23" x14ac:dyDescent="0.35">
      <c r="A696" s="33">
        <v>695</v>
      </c>
      <c r="B696" s="21" t="s">
        <v>13745</v>
      </c>
      <c r="C696" s="29" t="s">
        <v>13746</v>
      </c>
      <c r="D696" s="29" t="s">
        <v>13746</v>
      </c>
      <c r="E696" s="21" t="s">
        <v>13745</v>
      </c>
      <c r="F696" s="16"/>
      <c r="G696" s="7"/>
      <c r="H696" s="7"/>
      <c r="I696" s="7" t="s">
        <v>34</v>
      </c>
      <c r="J696" s="7"/>
      <c r="K696" s="7"/>
      <c r="L696" s="16"/>
      <c r="M696" s="30" t="s">
        <v>34</v>
      </c>
      <c r="N696" s="29" t="s">
        <v>34</v>
      </c>
      <c r="U696" s="31"/>
    </row>
    <row r="697" spans="1:23" x14ac:dyDescent="0.35">
      <c r="A697" s="33">
        <v>696</v>
      </c>
      <c r="B697" s="18" t="s">
        <v>13747</v>
      </c>
      <c r="C697" s="35" t="s">
        <v>13748</v>
      </c>
      <c r="D697" s="35" t="s">
        <v>13748</v>
      </c>
      <c r="E697" s="18" t="s">
        <v>13747</v>
      </c>
      <c r="F697" s="20"/>
      <c r="G697" s="19"/>
      <c r="H697" s="19"/>
      <c r="I697" s="7"/>
      <c r="J697" s="19"/>
      <c r="K697" s="19"/>
      <c r="L697" s="20"/>
      <c r="M697" s="32"/>
      <c r="U697" s="31"/>
    </row>
    <row r="698" spans="1:23" ht="39" x14ac:dyDescent="0.35">
      <c r="A698" s="33">
        <v>697</v>
      </c>
      <c r="B698" s="21" t="s">
        <v>13749</v>
      </c>
      <c r="C698" s="29" t="s">
        <v>13750</v>
      </c>
      <c r="D698" s="29" t="s">
        <v>13750</v>
      </c>
      <c r="E698" s="21" t="s">
        <v>13749</v>
      </c>
      <c r="F698" s="16"/>
      <c r="G698" s="7"/>
      <c r="H698" s="7"/>
      <c r="I698" s="7" t="s">
        <v>34</v>
      </c>
      <c r="J698" s="7"/>
      <c r="K698" s="7"/>
      <c r="L698" s="16"/>
      <c r="M698" s="30" t="s">
        <v>34</v>
      </c>
      <c r="N698" s="29" t="s">
        <v>34</v>
      </c>
      <c r="U698" s="31"/>
    </row>
    <row r="699" spans="1:23" x14ac:dyDescent="0.35">
      <c r="A699" s="33">
        <v>698</v>
      </c>
      <c r="B699" s="18" t="s">
        <v>88</v>
      </c>
      <c r="C699" s="35" t="s">
        <v>13751</v>
      </c>
      <c r="D699" s="35" t="s">
        <v>13751</v>
      </c>
      <c r="E699" s="18" t="s">
        <v>88</v>
      </c>
      <c r="F699" s="20"/>
      <c r="G699" s="19"/>
      <c r="H699" s="19"/>
      <c r="I699" s="7"/>
      <c r="J699" s="19"/>
      <c r="K699" s="19"/>
      <c r="L699" s="20"/>
      <c r="M699" s="32"/>
      <c r="U699" s="31"/>
    </row>
    <row r="700" spans="1:23" x14ac:dyDescent="0.35">
      <c r="A700" s="33">
        <v>699</v>
      </c>
      <c r="B700" s="18" t="s">
        <v>88</v>
      </c>
      <c r="C700" s="35" t="s">
        <v>13752</v>
      </c>
      <c r="D700" s="35" t="s">
        <v>13752</v>
      </c>
      <c r="E700" s="18" t="s">
        <v>88</v>
      </c>
      <c r="F700" s="20"/>
      <c r="G700" s="19"/>
      <c r="H700" s="19"/>
      <c r="I700" s="7"/>
      <c r="J700" s="19"/>
      <c r="K700" s="19"/>
      <c r="L700" s="20"/>
      <c r="M700" s="32"/>
      <c r="U700" s="31"/>
    </row>
    <row r="701" spans="1:23" x14ac:dyDescent="0.35">
      <c r="A701" s="33">
        <v>700</v>
      </c>
      <c r="B701" s="18" t="s">
        <v>88</v>
      </c>
      <c r="C701" s="35" t="s">
        <v>13753</v>
      </c>
      <c r="D701" s="35" t="s">
        <v>13753</v>
      </c>
      <c r="E701" s="18" t="s">
        <v>88</v>
      </c>
      <c r="F701" s="20"/>
      <c r="G701" s="19"/>
      <c r="H701" s="19"/>
      <c r="I701" s="7"/>
      <c r="J701" s="19"/>
      <c r="K701" s="19"/>
      <c r="L701" s="20"/>
      <c r="M701" s="32"/>
      <c r="U701" s="31"/>
    </row>
    <row r="702" spans="1:23" x14ac:dyDescent="0.35">
      <c r="A702" s="33">
        <v>701</v>
      </c>
      <c r="B702" s="18" t="s">
        <v>13754</v>
      </c>
      <c r="C702" s="35" t="s">
        <v>13755</v>
      </c>
      <c r="D702" s="35" t="s">
        <v>13755</v>
      </c>
      <c r="E702" s="18" t="s">
        <v>13754</v>
      </c>
      <c r="F702" s="20"/>
      <c r="G702" s="19"/>
      <c r="H702" s="19"/>
      <c r="I702" s="7"/>
      <c r="J702" s="19"/>
      <c r="K702" s="19"/>
      <c r="L702" s="20"/>
      <c r="M702" s="32"/>
      <c r="U702" s="31"/>
    </row>
    <row r="703" spans="1:23" ht="78" x14ac:dyDescent="0.35">
      <c r="A703" s="33">
        <v>702</v>
      </c>
      <c r="B703" s="21" t="s">
        <v>13756</v>
      </c>
      <c r="C703" s="29" t="s">
        <v>13757</v>
      </c>
      <c r="D703" s="29" t="s">
        <v>13757</v>
      </c>
      <c r="E703" s="21" t="s">
        <v>13756</v>
      </c>
      <c r="F703" s="16"/>
      <c r="G703" s="7"/>
      <c r="H703" s="7"/>
      <c r="I703" s="7" t="s">
        <v>34</v>
      </c>
      <c r="J703" s="7"/>
      <c r="K703" s="7"/>
      <c r="L703" s="16"/>
      <c r="M703" s="30" t="s">
        <v>34</v>
      </c>
      <c r="N703" s="29" t="s">
        <v>34</v>
      </c>
      <c r="U703" s="31"/>
      <c r="V703" s="2" t="s">
        <v>13758</v>
      </c>
      <c r="W703" s="53">
        <v>5</v>
      </c>
    </row>
    <row r="704" spans="1:23" x14ac:dyDescent="0.35">
      <c r="A704" s="33">
        <v>703</v>
      </c>
      <c r="B704" s="21" t="s">
        <v>13759</v>
      </c>
      <c r="C704" s="29" t="s">
        <v>13760</v>
      </c>
      <c r="D704" s="29" t="s">
        <v>13760</v>
      </c>
      <c r="E704" s="21" t="s">
        <v>13759</v>
      </c>
      <c r="F704" s="16"/>
      <c r="G704" s="7"/>
      <c r="H704" s="7"/>
      <c r="I704" s="7" t="s">
        <v>34</v>
      </c>
      <c r="J704" s="7"/>
      <c r="K704" s="7"/>
      <c r="L704" s="16"/>
      <c r="M704" s="30" t="s">
        <v>34</v>
      </c>
      <c r="N704" s="29" t="s">
        <v>34</v>
      </c>
      <c r="U704" s="31"/>
    </row>
    <row r="705" spans="1:23" x14ac:dyDescent="0.35">
      <c r="A705" s="33">
        <v>704</v>
      </c>
      <c r="B705" s="21" t="s">
        <v>13761</v>
      </c>
      <c r="C705" s="29" t="s">
        <v>13762</v>
      </c>
      <c r="D705" s="29" t="s">
        <v>13762</v>
      </c>
      <c r="E705" s="21" t="s">
        <v>13761</v>
      </c>
      <c r="F705" s="16"/>
      <c r="G705" s="7"/>
      <c r="H705" s="7"/>
      <c r="I705" s="7" t="s">
        <v>34</v>
      </c>
      <c r="J705" s="7"/>
      <c r="K705" s="7"/>
      <c r="L705" s="16"/>
      <c r="M705" s="30" t="s">
        <v>34</v>
      </c>
      <c r="N705" s="29" t="s">
        <v>34</v>
      </c>
      <c r="U705" s="31"/>
    </row>
    <row r="706" spans="1:23" ht="26" x14ac:dyDescent="0.35">
      <c r="A706" s="33">
        <v>705</v>
      </c>
      <c r="B706" s="18" t="s">
        <v>13763</v>
      </c>
      <c r="C706" s="35" t="s">
        <v>13764</v>
      </c>
      <c r="D706" s="35" t="s">
        <v>13764</v>
      </c>
      <c r="E706" s="18" t="s">
        <v>13763</v>
      </c>
      <c r="F706" s="20"/>
      <c r="G706" s="19"/>
      <c r="H706" s="19"/>
      <c r="I706" s="7"/>
      <c r="J706" s="19"/>
      <c r="K706" s="19"/>
      <c r="L706" s="20"/>
      <c r="M706" s="32"/>
      <c r="U706" s="31"/>
    </row>
    <row r="707" spans="1:23" ht="26" x14ac:dyDescent="0.35">
      <c r="A707" s="33">
        <v>706</v>
      </c>
      <c r="B707" s="21" t="s">
        <v>13765</v>
      </c>
      <c r="C707" s="29" t="s">
        <v>13766</v>
      </c>
      <c r="D707" s="29" t="s">
        <v>13766</v>
      </c>
      <c r="E707" s="21" t="s">
        <v>13765</v>
      </c>
      <c r="F707" s="16"/>
      <c r="G707" s="7"/>
      <c r="H707" s="7"/>
      <c r="I707" s="7" t="s">
        <v>34</v>
      </c>
      <c r="J707" s="7"/>
      <c r="K707" s="7"/>
      <c r="L707" s="16"/>
      <c r="M707" s="30" t="s">
        <v>34</v>
      </c>
      <c r="N707" s="29" t="s">
        <v>34</v>
      </c>
      <c r="U707" s="31"/>
      <c r="V707" s="2" t="s">
        <v>13767</v>
      </c>
      <c r="W707" s="53">
        <v>5</v>
      </c>
    </row>
    <row r="708" spans="1:23" x14ac:dyDescent="0.35">
      <c r="A708" s="33">
        <v>707</v>
      </c>
      <c r="B708" s="21" t="s">
        <v>13768</v>
      </c>
      <c r="C708" s="29" t="s">
        <v>13769</v>
      </c>
      <c r="D708" s="29" t="s">
        <v>13769</v>
      </c>
      <c r="E708" s="21" t="s">
        <v>13768</v>
      </c>
      <c r="F708" s="16"/>
      <c r="G708" s="7"/>
      <c r="H708" s="7"/>
      <c r="I708" s="7" t="s">
        <v>34</v>
      </c>
      <c r="J708" s="7"/>
      <c r="K708" s="7"/>
      <c r="L708" s="16"/>
      <c r="M708" s="30" t="s">
        <v>34</v>
      </c>
      <c r="N708" s="29" t="s">
        <v>34</v>
      </c>
      <c r="U708" s="31"/>
    </row>
    <row r="709" spans="1:23" x14ac:dyDescent="0.35">
      <c r="A709" s="33">
        <v>708</v>
      </c>
      <c r="B709" s="21" t="s">
        <v>13770</v>
      </c>
      <c r="C709" s="29" t="s">
        <v>13771</v>
      </c>
      <c r="D709" s="29" t="s">
        <v>13771</v>
      </c>
      <c r="E709" s="21" t="s">
        <v>13770</v>
      </c>
      <c r="F709" s="16"/>
      <c r="G709" s="7"/>
      <c r="H709" s="7"/>
      <c r="I709" s="7" t="s">
        <v>34</v>
      </c>
      <c r="J709" s="7"/>
      <c r="K709" s="7"/>
      <c r="L709" s="16"/>
      <c r="M709" s="30" t="s">
        <v>34</v>
      </c>
      <c r="N709" s="29" t="s">
        <v>34</v>
      </c>
      <c r="U709" s="31"/>
    </row>
    <row r="710" spans="1:23" x14ac:dyDescent="0.35">
      <c r="A710" s="33">
        <v>709</v>
      </c>
      <c r="B710" s="18" t="s">
        <v>13772</v>
      </c>
      <c r="C710" s="35" t="s">
        <v>13773</v>
      </c>
      <c r="D710" s="35" t="s">
        <v>13773</v>
      </c>
      <c r="E710" s="18" t="s">
        <v>13772</v>
      </c>
      <c r="F710" s="20"/>
      <c r="G710" s="19"/>
      <c r="H710" s="19"/>
      <c r="I710" s="7"/>
      <c r="J710" s="19"/>
      <c r="K710" s="19"/>
      <c r="L710" s="20"/>
      <c r="M710" s="32"/>
      <c r="U710" s="31"/>
    </row>
    <row r="711" spans="1:23" ht="78" x14ac:dyDescent="0.35">
      <c r="A711" s="33">
        <v>710</v>
      </c>
      <c r="B711" s="21" t="s">
        <v>13774</v>
      </c>
      <c r="C711" s="29" t="s">
        <v>13775</v>
      </c>
      <c r="D711" s="29" t="s">
        <v>13775</v>
      </c>
      <c r="E711" s="21" t="s">
        <v>13774</v>
      </c>
      <c r="F711" s="16"/>
      <c r="G711" s="7"/>
      <c r="H711" s="7"/>
      <c r="I711" s="7" t="s">
        <v>34</v>
      </c>
      <c r="J711" s="7"/>
      <c r="K711" s="7"/>
      <c r="L711" s="16"/>
      <c r="M711" s="30" t="s">
        <v>34</v>
      </c>
      <c r="N711" s="29" t="s">
        <v>34</v>
      </c>
      <c r="U711" s="31"/>
      <c r="V711" s="2" t="s">
        <v>13758</v>
      </c>
      <c r="W711" s="53">
        <v>5</v>
      </c>
    </row>
    <row r="712" spans="1:23" x14ac:dyDescent="0.35">
      <c r="A712" s="33">
        <v>711</v>
      </c>
      <c r="B712" s="21" t="s">
        <v>13776</v>
      </c>
      <c r="C712" s="29" t="s">
        <v>13777</v>
      </c>
      <c r="D712" s="29" t="s">
        <v>13777</v>
      </c>
      <c r="E712" s="21" t="s">
        <v>13776</v>
      </c>
      <c r="F712" s="16"/>
      <c r="G712" s="7"/>
      <c r="H712" s="7"/>
      <c r="I712" s="7" t="s">
        <v>34</v>
      </c>
      <c r="J712" s="7"/>
      <c r="K712" s="7"/>
      <c r="L712" s="16"/>
      <c r="M712" s="30" t="s">
        <v>34</v>
      </c>
      <c r="N712" s="29" t="s">
        <v>34</v>
      </c>
      <c r="U712" s="31"/>
    </row>
    <row r="713" spans="1:23" x14ac:dyDescent="0.35">
      <c r="A713" s="33">
        <v>712</v>
      </c>
      <c r="B713" s="21" t="s">
        <v>13770</v>
      </c>
      <c r="C713" s="29" t="s">
        <v>13778</v>
      </c>
      <c r="D713" s="29" t="s">
        <v>13778</v>
      </c>
      <c r="E713" s="21" t="s">
        <v>13770</v>
      </c>
      <c r="F713" s="16"/>
      <c r="G713" s="7"/>
      <c r="H713" s="7"/>
      <c r="I713" s="7" t="s">
        <v>34</v>
      </c>
      <c r="J713" s="7"/>
      <c r="K713" s="7"/>
      <c r="L713" s="16"/>
      <c r="M713" s="30" t="s">
        <v>34</v>
      </c>
      <c r="N713" s="29" t="s">
        <v>34</v>
      </c>
      <c r="U713" s="31"/>
    </row>
    <row r="714" spans="1:23" x14ac:dyDescent="0.35">
      <c r="A714" s="33">
        <v>713</v>
      </c>
      <c r="B714" s="18" t="s">
        <v>13779</v>
      </c>
      <c r="C714" s="35" t="s">
        <v>13780</v>
      </c>
      <c r="D714" s="35" t="s">
        <v>13780</v>
      </c>
      <c r="E714" s="18" t="s">
        <v>13779</v>
      </c>
      <c r="F714" s="20"/>
      <c r="G714" s="19"/>
      <c r="H714" s="19"/>
      <c r="I714" s="7"/>
      <c r="J714" s="19"/>
      <c r="K714" s="19"/>
      <c r="L714" s="20"/>
      <c r="M714" s="32"/>
      <c r="U714" s="31"/>
    </row>
    <row r="715" spans="1:23" ht="26" x14ac:dyDescent="0.35">
      <c r="A715" s="33">
        <v>714</v>
      </c>
      <c r="B715" s="21" t="s">
        <v>13781</v>
      </c>
      <c r="C715" s="29" t="s">
        <v>13782</v>
      </c>
      <c r="D715" s="29" t="s">
        <v>13782</v>
      </c>
      <c r="E715" s="21" t="s">
        <v>13781</v>
      </c>
      <c r="F715" s="16"/>
      <c r="G715" s="7"/>
      <c r="H715" s="7"/>
      <c r="I715" s="7" t="s">
        <v>34</v>
      </c>
      <c r="J715" s="7"/>
      <c r="K715" s="7"/>
      <c r="L715" s="16"/>
      <c r="M715" s="30" t="s">
        <v>34</v>
      </c>
      <c r="N715" s="29" t="s">
        <v>34</v>
      </c>
      <c r="U715" s="31"/>
    </row>
    <row r="716" spans="1:23" ht="26" x14ac:dyDescent="0.35">
      <c r="A716" s="33">
        <v>715</v>
      </c>
      <c r="B716" s="21" t="s">
        <v>13783</v>
      </c>
      <c r="C716" s="29" t="s">
        <v>13784</v>
      </c>
      <c r="D716" s="29" t="s">
        <v>13784</v>
      </c>
      <c r="E716" s="21" t="s">
        <v>13783</v>
      </c>
      <c r="F716" s="16"/>
      <c r="G716" s="7"/>
      <c r="H716" s="7"/>
      <c r="I716" s="7" t="s">
        <v>34</v>
      </c>
      <c r="J716" s="7"/>
      <c r="K716" s="7"/>
      <c r="L716" s="16"/>
      <c r="M716" s="30" t="s">
        <v>34</v>
      </c>
      <c r="N716" s="29" t="s">
        <v>34</v>
      </c>
      <c r="U716" s="31"/>
    </row>
    <row r="717" spans="1:23" x14ac:dyDescent="0.35">
      <c r="A717" s="33">
        <v>716</v>
      </c>
      <c r="B717" s="9" t="s">
        <v>13785</v>
      </c>
      <c r="C717" s="37" t="s">
        <v>13786</v>
      </c>
      <c r="D717" s="37" t="s">
        <v>13786</v>
      </c>
      <c r="E717" s="9" t="s">
        <v>13785</v>
      </c>
      <c r="F717" s="15"/>
      <c r="G717" s="10"/>
      <c r="H717" s="10"/>
      <c r="I717" s="7"/>
      <c r="J717" s="10"/>
      <c r="K717" s="10"/>
      <c r="L717" s="15"/>
      <c r="M717" s="32"/>
      <c r="U717" s="31"/>
    </row>
    <row r="718" spans="1:23" x14ac:dyDescent="0.35">
      <c r="A718" s="33">
        <v>717</v>
      </c>
      <c r="B718" s="18" t="s">
        <v>13787</v>
      </c>
      <c r="C718" s="35" t="s">
        <v>13788</v>
      </c>
      <c r="D718" s="35" t="s">
        <v>13788</v>
      </c>
      <c r="E718" s="18" t="s">
        <v>13787</v>
      </c>
      <c r="F718" s="20"/>
      <c r="G718" s="19"/>
      <c r="H718" s="19"/>
      <c r="I718" s="7"/>
      <c r="J718" s="19"/>
      <c r="K718" s="19"/>
      <c r="L718" s="20"/>
      <c r="M718" s="32"/>
      <c r="U718" s="31"/>
    </row>
    <row r="719" spans="1:23" ht="26" x14ac:dyDescent="0.35">
      <c r="A719" s="33">
        <v>718</v>
      </c>
      <c r="B719" s="21" t="s">
        <v>13789</v>
      </c>
      <c r="C719" s="29" t="s">
        <v>13790</v>
      </c>
      <c r="D719" s="29" t="s">
        <v>13790</v>
      </c>
      <c r="E719" s="21" t="s">
        <v>13789</v>
      </c>
      <c r="F719" s="16"/>
      <c r="G719" s="7"/>
      <c r="H719" s="7"/>
      <c r="I719" s="7" t="s">
        <v>34</v>
      </c>
      <c r="J719" s="7"/>
      <c r="K719" s="7"/>
      <c r="L719" s="16"/>
      <c r="M719" s="30" t="s">
        <v>34</v>
      </c>
      <c r="N719" s="29" t="s">
        <v>34</v>
      </c>
      <c r="U719" s="31"/>
    </row>
    <row r="720" spans="1:23" x14ac:dyDescent="0.35">
      <c r="A720" s="27" t="s">
        <v>2200</v>
      </c>
      <c r="B720" s="21"/>
      <c r="C720" s="29"/>
      <c r="D720" s="29"/>
      <c r="E720" s="21"/>
      <c r="F720" s="7">
        <f>SUBTOTAL(103,Table114[Renumbered])</f>
        <v>0</v>
      </c>
      <c r="G720" s="7">
        <f>SUBTOTAL(103,Table114[New])</f>
        <v>0</v>
      </c>
      <c r="H720" s="7">
        <f>SUBTOTAL(103,Table114[Deleted])</f>
        <v>0</v>
      </c>
      <c r="I720" s="7">
        <f>SUBTOTAL(103,Table114[Text unmodified])</f>
        <v>487</v>
      </c>
      <c r="J720" s="7">
        <f>SUBTOTAL(103,Table114[Reworded, intent the same])</f>
        <v>2</v>
      </c>
      <c r="K720" s="7">
        <f>SUBTOTAL(103,Table114[Reworded, intent modified])</f>
        <v>0</v>
      </c>
      <c r="L720" s="16">
        <f>SUBTOTAL(103,Table114[BK])</f>
        <v>91</v>
      </c>
      <c r="M720" s="30">
        <f>SUBTOTAL(103,Table114[ATPL(A)])</f>
        <v>489</v>
      </c>
      <c r="N720" s="29">
        <f>SUBTOTAL(103,Table114[CPL(A)])</f>
        <v>427</v>
      </c>
      <c r="Q720" s="29"/>
      <c r="R720" s="29"/>
      <c r="S720" s="29"/>
      <c r="T720" s="29"/>
      <c r="U720" s="30"/>
      <c r="V720" s="88"/>
    </row>
  </sheetData>
  <pageMargins left="0.70866141732283472" right="0.70866141732283472" top="0.74803149606299213" bottom="0.74803149606299213" header="0.31496062992125984" footer="0.31496062992125984"/>
  <pageSetup paperSize="9" scale="78" fitToHeight="0" orientation="portrait" r:id="rId1"/>
  <headerFooter>
    <oddHeader>&amp;LTK Syllabus Comparision Doc v.6</oddHeader>
    <oddFooter>&amp;LEASA&amp;R17/12/2025</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343C8-5BC9-4CAF-A4DE-3A0AE31943A1}">
  <sheetPr>
    <pageSetUpPr fitToPage="1"/>
  </sheetPr>
  <dimension ref="A1:W305"/>
  <sheetViews>
    <sheetView workbookViewId="0">
      <pane ySplit="1" topLeftCell="A2" activePane="bottomLeft" state="frozen"/>
      <selection pane="bottomLeft" activeCell="W2" sqref="W2"/>
    </sheetView>
  </sheetViews>
  <sheetFormatPr defaultColWidth="9" defaultRowHeight="14.5" outlineLevelCol="1" x14ac:dyDescent="0.35"/>
  <cols>
    <col min="1" max="1" width="4.453125" style="27" customWidth="1"/>
    <col min="2" max="2" width="41.81640625" style="28" hidden="1" customWidth="1" outlineLevel="1"/>
    <col min="3" max="3" width="13.81640625" style="27" hidden="1" customWidth="1" outlineLevel="1"/>
    <col min="4" max="4" width="13.81640625" style="44" customWidth="1" collapsed="1"/>
    <col min="5" max="5" width="41.81640625" style="28" customWidth="1"/>
    <col min="6" max="11" width="3.81640625" style="27" hidden="1" customWidth="1" outlineLevel="1"/>
    <col min="12" max="12" width="2.1796875" style="27" customWidth="1" collapsed="1"/>
    <col min="13" max="21" width="2.1796875" style="27" customWidth="1"/>
    <col min="22" max="22" width="20.81640625" style="27" customWidth="1"/>
    <col min="23" max="16384" width="9" style="27"/>
  </cols>
  <sheetData>
    <row r="1" spans="1:23" ht="81" customHeight="1" x14ac:dyDescent="0.35">
      <c r="A1" s="1" t="s">
        <v>0</v>
      </c>
      <c r="B1" s="2" t="s">
        <v>1</v>
      </c>
      <c r="C1" s="2" t="s">
        <v>2</v>
      </c>
      <c r="D1" s="2" t="s">
        <v>3</v>
      </c>
      <c r="E1" s="2" t="s">
        <v>4</v>
      </c>
      <c r="F1" s="3" t="s">
        <v>5</v>
      </c>
      <c r="G1" s="3" t="s">
        <v>6</v>
      </c>
      <c r="H1" s="3" t="s">
        <v>7</v>
      </c>
      <c r="I1" s="3" t="s">
        <v>8</v>
      </c>
      <c r="J1" s="3" t="s">
        <v>9</v>
      </c>
      <c r="K1" s="4" t="s">
        <v>10</v>
      </c>
      <c r="L1" s="5" t="s">
        <v>11</v>
      </c>
      <c r="M1" s="6" t="s">
        <v>12</v>
      </c>
      <c r="N1" s="6" t="s">
        <v>13</v>
      </c>
      <c r="O1" s="6" t="s">
        <v>14</v>
      </c>
      <c r="P1" s="6" t="s">
        <v>15</v>
      </c>
      <c r="Q1" s="6" t="s">
        <v>16</v>
      </c>
      <c r="R1" s="6" t="s">
        <v>17</v>
      </c>
      <c r="S1" s="6" t="s">
        <v>18</v>
      </c>
      <c r="T1" s="6" t="s">
        <v>19</v>
      </c>
      <c r="U1" s="5" t="s">
        <v>20</v>
      </c>
      <c r="V1" s="2" t="s">
        <v>3977</v>
      </c>
      <c r="W1" s="2" t="s">
        <v>14757</v>
      </c>
    </row>
    <row r="2" spans="1:23" x14ac:dyDescent="0.35">
      <c r="A2" s="33">
        <v>1</v>
      </c>
      <c r="B2" s="9" t="s">
        <v>11943</v>
      </c>
      <c r="C2" s="37" t="s">
        <v>11944</v>
      </c>
      <c r="D2" s="37" t="s">
        <v>11944</v>
      </c>
      <c r="E2" s="9" t="s">
        <v>11943</v>
      </c>
      <c r="F2" s="68"/>
      <c r="G2" s="37"/>
      <c r="H2" s="37"/>
      <c r="I2" s="29"/>
      <c r="J2" s="37"/>
      <c r="K2" s="37"/>
      <c r="L2" s="68"/>
      <c r="M2" s="42"/>
      <c r="U2" s="42"/>
      <c r="V2" s="16" t="s">
        <v>11942</v>
      </c>
      <c r="W2" s="29"/>
    </row>
    <row r="3" spans="1:23" x14ac:dyDescent="0.35">
      <c r="A3" s="33">
        <v>2</v>
      </c>
      <c r="B3" s="9" t="s">
        <v>11940</v>
      </c>
      <c r="C3" s="37" t="s">
        <v>11941</v>
      </c>
      <c r="D3" s="37" t="s">
        <v>11941</v>
      </c>
      <c r="E3" s="9" t="s">
        <v>11940</v>
      </c>
      <c r="F3" s="67"/>
      <c r="G3" s="37"/>
      <c r="H3" s="37"/>
      <c r="I3" s="29"/>
      <c r="J3" s="37"/>
      <c r="K3" s="37"/>
      <c r="L3" s="67"/>
      <c r="M3" s="32"/>
      <c r="U3" s="32"/>
      <c r="V3" s="32"/>
    </row>
    <row r="4" spans="1:23" x14ac:dyDescent="0.35">
      <c r="A4" s="33">
        <v>3</v>
      </c>
      <c r="B4" s="9" t="s">
        <v>11938</v>
      </c>
      <c r="C4" s="37" t="s">
        <v>11939</v>
      </c>
      <c r="D4" s="37" t="s">
        <v>11939</v>
      </c>
      <c r="E4" s="9" t="s">
        <v>11938</v>
      </c>
      <c r="F4" s="67"/>
      <c r="G4" s="37"/>
      <c r="H4" s="37"/>
      <c r="I4" s="29"/>
      <c r="J4" s="37"/>
      <c r="K4" s="37"/>
      <c r="L4" s="67"/>
      <c r="M4" s="32"/>
      <c r="U4" s="32"/>
      <c r="V4" s="32"/>
    </row>
    <row r="5" spans="1:23" ht="26" x14ac:dyDescent="0.35">
      <c r="A5" s="33">
        <v>4</v>
      </c>
      <c r="B5" s="18" t="s">
        <v>11936</v>
      </c>
      <c r="C5" s="35" t="s">
        <v>11937</v>
      </c>
      <c r="D5" s="35" t="s">
        <v>11937</v>
      </c>
      <c r="E5" s="18" t="s">
        <v>11936</v>
      </c>
      <c r="F5" s="66"/>
      <c r="G5" s="35"/>
      <c r="H5" s="35"/>
      <c r="I5" s="29"/>
      <c r="J5" s="35"/>
      <c r="K5" s="35"/>
      <c r="L5" s="66"/>
      <c r="M5" s="32"/>
      <c r="U5" s="32"/>
      <c r="V5" s="32"/>
    </row>
    <row r="6" spans="1:23" ht="26" x14ac:dyDescent="0.35">
      <c r="A6" s="33">
        <v>5</v>
      </c>
      <c r="B6" s="21" t="s">
        <v>11934</v>
      </c>
      <c r="C6" s="29" t="s">
        <v>11935</v>
      </c>
      <c r="D6" s="29" t="s">
        <v>11935</v>
      </c>
      <c r="E6" s="21" t="s">
        <v>11934</v>
      </c>
      <c r="F6" s="30"/>
      <c r="G6" s="29"/>
      <c r="H6" s="29"/>
      <c r="I6" s="29" t="s">
        <v>34</v>
      </c>
      <c r="J6" s="29"/>
      <c r="K6" s="29"/>
      <c r="L6" s="30" t="s">
        <v>34</v>
      </c>
      <c r="M6" s="32"/>
      <c r="O6" s="29" t="s">
        <v>34</v>
      </c>
      <c r="P6" s="29" t="s">
        <v>34</v>
      </c>
      <c r="Q6" s="29" t="s">
        <v>34</v>
      </c>
      <c r="U6" s="32"/>
      <c r="V6" s="32"/>
    </row>
    <row r="7" spans="1:23" ht="26" x14ac:dyDescent="0.35">
      <c r="A7" s="33">
        <v>6</v>
      </c>
      <c r="B7" s="21" t="s">
        <v>11932</v>
      </c>
      <c r="C7" s="29" t="s">
        <v>11933</v>
      </c>
      <c r="D7" s="29" t="s">
        <v>11933</v>
      </c>
      <c r="E7" s="21" t="s">
        <v>11932</v>
      </c>
      <c r="F7" s="30"/>
      <c r="G7" s="29"/>
      <c r="H7" s="29"/>
      <c r="I7" s="29" t="s">
        <v>34</v>
      </c>
      <c r="J7" s="29"/>
      <c r="K7" s="29"/>
      <c r="L7" s="30" t="s">
        <v>34</v>
      </c>
      <c r="M7" s="32"/>
      <c r="O7" s="29" t="s">
        <v>34</v>
      </c>
      <c r="P7" s="29" t="s">
        <v>34</v>
      </c>
      <c r="Q7" s="29" t="s">
        <v>34</v>
      </c>
      <c r="U7" s="32"/>
      <c r="V7" s="32"/>
    </row>
    <row r="8" spans="1:23" x14ac:dyDescent="0.35">
      <c r="A8" s="33">
        <v>7</v>
      </c>
      <c r="B8" s="18" t="s">
        <v>11930</v>
      </c>
      <c r="C8" s="35" t="s">
        <v>11931</v>
      </c>
      <c r="D8" s="35" t="s">
        <v>11931</v>
      </c>
      <c r="E8" s="18" t="s">
        <v>11930</v>
      </c>
      <c r="F8" s="66"/>
      <c r="G8" s="35"/>
      <c r="H8" s="35"/>
      <c r="I8" s="29"/>
      <c r="J8" s="35"/>
      <c r="K8" s="35"/>
      <c r="L8" s="66"/>
      <c r="M8" s="32"/>
      <c r="U8" s="32"/>
      <c r="V8" s="32"/>
    </row>
    <row r="9" spans="1:23" ht="26" x14ac:dyDescent="0.35">
      <c r="A9" s="33">
        <v>8</v>
      </c>
      <c r="B9" s="21" t="s">
        <v>11928</v>
      </c>
      <c r="C9" s="29" t="s">
        <v>11929</v>
      </c>
      <c r="D9" s="29" t="s">
        <v>11929</v>
      </c>
      <c r="E9" s="21" t="s">
        <v>11928</v>
      </c>
      <c r="F9" s="30"/>
      <c r="G9" s="29"/>
      <c r="H9" s="29"/>
      <c r="I9" s="29" t="s">
        <v>34</v>
      </c>
      <c r="J9" s="29"/>
      <c r="K9" s="29"/>
      <c r="L9" s="30" t="s">
        <v>34</v>
      </c>
      <c r="M9" s="32"/>
      <c r="O9" s="29" t="s">
        <v>34</v>
      </c>
      <c r="P9" s="29" t="s">
        <v>34</v>
      </c>
      <c r="Q9" s="29" t="s">
        <v>34</v>
      </c>
      <c r="U9" s="32"/>
      <c r="V9" s="32"/>
    </row>
    <row r="10" spans="1:23" x14ac:dyDescent="0.35">
      <c r="A10" s="33">
        <v>9</v>
      </c>
      <c r="B10" s="21" t="s">
        <v>11926</v>
      </c>
      <c r="C10" s="29" t="s">
        <v>11927</v>
      </c>
      <c r="D10" s="29" t="s">
        <v>11927</v>
      </c>
      <c r="E10" s="21" t="s">
        <v>11926</v>
      </c>
      <c r="F10" s="30"/>
      <c r="G10" s="29"/>
      <c r="H10" s="29"/>
      <c r="I10" s="29" t="s">
        <v>34</v>
      </c>
      <c r="J10" s="29"/>
      <c r="K10" s="29"/>
      <c r="L10" s="30" t="s">
        <v>34</v>
      </c>
      <c r="M10" s="32"/>
      <c r="O10" s="29" t="s">
        <v>34</v>
      </c>
      <c r="P10" s="29" t="s">
        <v>34</v>
      </c>
      <c r="Q10" s="29" t="s">
        <v>34</v>
      </c>
      <c r="U10" s="32"/>
      <c r="V10" s="32"/>
    </row>
    <row r="11" spans="1:23" ht="26" x14ac:dyDescent="0.35">
      <c r="A11" s="33">
        <v>10</v>
      </c>
      <c r="B11" s="21" t="s">
        <v>11924</v>
      </c>
      <c r="C11" s="29" t="s">
        <v>11925</v>
      </c>
      <c r="D11" s="29" t="s">
        <v>11925</v>
      </c>
      <c r="E11" s="21" t="s">
        <v>11924</v>
      </c>
      <c r="F11" s="30"/>
      <c r="G11" s="29"/>
      <c r="H11" s="29"/>
      <c r="I11" s="29" t="s">
        <v>34</v>
      </c>
      <c r="J11" s="29"/>
      <c r="K11" s="29"/>
      <c r="L11" s="30" t="s">
        <v>34</v>
      </c>
      <c r="M11" s="32"/>
      <c r="O11" s="29" t="s">
        <v>34</v>
      </c>
      <c r="P11" s="29" t="s">
        <v>34</v>
      </c>
      <c r="Q11" s="29" t="s">
        <v>34</v>
      </c>
      <c r="U11" s="32"/>
      <c r="V11" s="32"/>
    </row>
    <row r="12" spans="1:23" ht="26" x14ac:dyDescent="0.35">
      <c r="A12" s="33">
        <v>11</v>
      </c>
      <c r="B12" s="21" t="s">
        <v>11922</v>
      </c>
      <c r="C12" s="29" t="s">
        <v>11923</v>
      </c>
      <c r="D12" s="29" t="s">
        <v>11923</v>
      </c>
      <c r="E12" s="21" t="s">
        <v>11922</v>
      </c>
      <c r="F12" s="30"/>
      <c r="G12" s="29"/>
      <c r="H12" s="29"/>
      <c r="I12" s="29" t="s">
        <v>34</v>
      </c>
      <c r="J12" s="29"/>
      <c r="K12" s="29"/>
      <c r="L12" s="30" t="s">
        <v>34</v>
      </c>
      <c r="M12" s="32"/>
      <c r="O12" s="29" t="s">
        <v>34</v>
      </c>
      <c r="P12" s="29" t="s">
        <v>34</v>
      </c>
      <c r="Q12" s="29" t="s">
        <v>34</v>
      </c>
      <c r="U12" s="32"/>
      <c r="V12" s="32"/>
    </row>
    <row r="13" spans="1:23" x14ac:dyDescent="0.35">
      <c r="A13" s="33">
        <v>12</v>
      </c>
      <c r="B13" s="21" t="s">
        <v>11920</v>
      </c>
      <c r="C13" s="29" t="s">
        <v>11921</v>
      </c>
      <c r="D13" s="29" t="s">
        <v>11921</v>
      </c>
      <c r="E13" s="21" t="s">
        <v>11920</v>
      </c>
      <c r="F13" s="30"/>
      <c r="G13" s="29"/>
      <c r="H13" s="29"/>
      <c r="I13" s="29" t="s">
        <v>34</v>
      </c>
      <c r="J13" s="29"/>
      <c r="K13" s="29"/>
      <c r="L13" s="30" t="s">
        <v>34</v>
      </c>
      <c r="M13" s="32"/>
      <c r="O13" s="29" t="s">
        <v>34</v>
      </c>
      <c r="P13" s="29" t="s">
        <v>34</v>
      </c>
      <c r="Q13" s="29" t="s">
        <v>34</v>
      </c>
      <c r="U13" s="32"/>
      <c r="V13" s="32"/>
    </row>
    <row r="14" spans="1:23" x14ac:dyDescent="0.35">
      <c r="A14" s="33">
        <v>13</v>
      </c>
      <c r="B14" s="18" t="s">
        <v>11918</v>
      </c>
      <c r="C14" s="35" t="s">
        <v>11919</v>
      </c>
      <c r="D14" s="35" t="s">
        <v>11919</v>
      </c>
      <c r="E14" s="18" t="s">
        <v>11918</v>
      </c>
      <c r="F14" s="66"/>
      <c r="G14" s="35"/>
      <c r="H14" s="35"/>
      <c r="I14" s="29"/>
      <c r="J14" s="35"/>
      <c r="K14" s="35"/>
      <c r="L14" s="66"/>
      <c r="M14" s="32"/>
      <c r="U14" s="32"/>
      <c r="V14" s="32"/>
    </row>
    <row r="15" spans="1:23" x14ac:dyDescent="0.35">
      <c r="A15" s="33">
        <v>14</v>
      </c>
      <c r="B15" s="21" t="s">
        <v>11916</v>
      </c>
      <c r="C15" s="29" t="s">
        <v>11917</v>
      </c>
      <c r="D15" s="29" t="s">
        <v>11917</v>
      </c>
      <c r="E15" s="21" t="s">
        <v>11916</v>
      </c>
      <c r="F15" s="30"/>
      <c r="G15" s="29"/>
      <c r="H15" s="29"/>
      <c r="I15" s="29" t="s">
        <v>34</v>
      </c>
      <c r="J15" s="29"/>
      <c r="K15" s="29"/>
      <c r="L15" s="30" t="s">
        <v>34</v>
      </c>
      <c r="M15" s="32"/>
      <c r="O15" s="29" t="s">
        <v>34</v>
      </c>
      <c r="P15" s="29" t="s">
        <v>34</v>
      </c>
      <c r="Q15" s="29" t="s">
        <v>34</v>
      </c>
      <c r="U15" s="32"/>
      <c r="V15" s="32"/>
    </row>
    <row r="16" spans="1:23" ht="26" x14ac:dyDescent="0.35">
      <c r="A16" s="33">
        <v>15</v>
      </c>
      <c r="B16" s="21" t="s">
        <v>11914</v>
      </c>
      <c r="C16" s="29" t="s">
        <v>11915</v>
      </c>
      <c r="D16" s="29" t="s">
        <v>11915</v>
      </c>
      <c r="E16" s="21" t="s">
        <v>11914</v>
      </c>
      <c r="F16" s="30"/>
      <c r="G16" s="29"/>
      <c r="H16" s="29"/>
      <c r="I16" s="29" t="s">
        <v>34</v>
      </c>
      <c r="J16" s="29"/>
      <c r="K16" s="29"/>
      <c r="L16" s="30" t="s">
        <v>34</v>
      </c>
      <c r="M16" s="32"/>
      <c r="O16" s="29" t="s">
        <v>34</v>
      </c>
      <c r="P16" s="29" t="s">
        <v>34</v>
      </c>
      <c r="Q16" s="29" t="s">
        <v>34</v>
      </c>
      <c r="U16" s="32"/>
      <c r="V16" s="32"/>
    </row>
    <row r="17" spans="1:23" x14ac:dyDescent="0.35">
      <c r="A17" s="33">
        <v>16</v>
      </c>
      <c r="B17" s="18" t="s">
        <v>11912</v>
      </c>
      <c r="C17" s="35" t="s">
        <v>11913</v>
      </c>
      <c r="D17" s="35" t="s">
        <v>11913</v>
      </c>
      <c r="E17" s="18" t="s">
        <v>11912</v>
      </c>
      <c r="F17" s="66"/>
      <c r="G17" s="35"/>
      <c r="H17" s="35"/>
      <c r="I17" s="29"/>
      <c r="J17" s="35"/>
      <c r="K17" s="35"/>
      <c r="L17" s="66"/>
      <c r="M17" s="32"/>
      <c r="U17" s="32"/>
      <c r="V17" s="32"/>
    </row>
    <row r="18" spans="1:23" x14ac:dyDescent="0.35">
      <c r="A18" s="33">
        <v>17</v>
      </c>
      <c r="B18" s="21" t="s">
        <v>11910</v>
      </c>
      <c r="C18" s="29" t="s">
        <v>11911</v>
      </c>
      <c r="D18" s="29" t="s">
        <v>11911</v>
      </c>
      <c r="E18" s="21" t="s">
        <v>11910</v>
      </c>
      <c r="F18" s="30"/>
      <c r="G18" s="29"/>
      <c r="H18" s="29"/>
      <c r="I18" s="29" t="s">
        <v>34</v>
      </c>
      <c r="J18" s="29"/>
      <c r="K18" s="29"/>
      <c r="L18" s="30" t="s">
        <v>34</v>
      </c>
      <c r="M18" s="32"/>
      <c r="O18" s="29" t="s">
        <v>34</v>
      </c>
      <c r="P18" s="29" t="s">
        <v>34</v>
      </c>
      <c r="Q18" s="29" t="s">
        <v>34</v>
      </c>
      <c r="U18" s="32"/>
      <c r="V18" s="32"/>
    </row>
    <row r="19" spans="1:23" x14ac:dyDescent="0.35">
      <c r="A19" s="33">
        <v>18</v>
      </c>
      <c r="B19" s="21" t="s">
        <v>11908</v>
      </c>
      <c r="C19" s="29" t="s">
        <v>11909</v>
      </c>
      <c r="D19" s="29" t="s">
        <v>11909</v>
      </c>
      <c r="E19" s="21" t="s">
        <v>11908</v>
      </c>
      <c r="F19" s="30"/>
      <c r="G19" s="29"/>
      <c r="H19" s="29"/>
      <c r="I19" s="29" t="s">
        <v>34</v>
      </c>
      <c r="J19" s="29"/>
      <c r="K19" s="29"/>
      <c r="L19" s="30" t="s">
        <v>34</v>
      </c>
      <c r="M19" s="32"/>
      <c r="O19" s="29" t="s">
        <v>34</v>
      </c>
      <c r="P19" s="29" t="s">
        <v>34</v>
      </c>
      <c r="Q19" s="29" t="s">
        <v>34</v>
      </c>
      <c r="U19" s="32"/>
      <c r="V19" s="32"/>
    </row>
    <row r="20" spans="1:23" ht="26" x14ac:dyDescent="0.35">
      <c r="A20" s="33">
        <v>19</v>
      </c>
      <c r="B20" s="21" t="s">
        <v>11906</v>
      </c>
      <c r="C20" s="29" t="s">
        <v>11907</v>
      </c>
      <c r="D20" s="29" t="s">
        <v>11907</v>
      </c>
      <c r="E20" s="21" t="s">
        <v>11906</v>
      </c>
      <c r="F20" s="30"/>
      <c r="G20" s="29"/>
      <c r="H20" s="29"/>
      <c r="I20" s="29" t="s">
        <v>34</v>
      </c>
      <c r="J20" s="29"/>
      <c r="K20" s="29"/>
      <c r="L20" s="30" t="s">
        <v>34</v>
      </c>
      <c r="M20" s="32"/>
      <c r="O20" s="29" t="s">
        <v>34</v>
      </c>
      <c r="P20" s="29" t="s">
        <v>34</v>
      </c>
      <c r="Q20" s="29" t="s">
        <v>34</v>
      </c>
      <c r="U20" s="32"/>
      <c r="V20" s="32"/>
    </row>
    <row r="21" spans="1:23" ht="26" x14ac:dyDescent="0.35">
      <c r="A21" s="33">
        <v>20</v>
      </c>
      <c r="B21" s="21" t="s">
        <v>11904</v>
      </c>
      <c r="C21" s="29" t="s">
        <v>11905</v>
      </c>
      <c r="D21" s="29" t="s">
        <v>11905</v>
      </c>
      <c r="E21" s="21" t="s">
        <v>11904</v>
      </c>
      <c r="F21" s="30"/>
      <c r="G21" s="29"/>
      <c r="H21" s="29"/>
      <c r="I21" s="29" t="s">
        <v>34</v>
      </c>
      <c r="J21" s="29"/>
      <c r="K21" s="29"/>
      <c r="L21" s="30" t="s">
        <v>34</v>
      </c>
      <c r="M21" s="32"/>
      <c r="O21" s="29" t="s">
        <v>34</v>
      </c>
      <c r="P21" s="29" t="s">
        <v>34</v>
      </c>
      <c r="Q21" s="29" t="s">
        <v>34</v>
      </c>
      <c r="U21" s="32"/>
      <c r="V21" s="32"/>
    </row>
    <row r="22" spans="1:23" ht="39" x14ac:dyDescent="0.35">
      <c r="A22" s="33">
        <v>21</v>
      </c>
      <c r="B22" s="21" t="s">
        <v>11902</v>
      </c>
      <c r="C22" s="29" t="s">
        <v>11903</v>
      </c>
      <c r="D22" s="29" t="s">
        <v>11903</v>
      </c>
      <c r="E22" s="21" t="s">
        <v>11902</v>
      </c>
      <c r="F22" s="30"/>
      <c r="G22" s="29"/>
      <c r="H22" s="29"/>
      <c r="I22" s="29" t="s">
        <v>34</v>
      </c>
      <c r="J22" s="29"/>
      <c r="K22" s="29"/>
      <c r="L22" s="30"/>
      <c r="M22" s="32"/>
      <c r="O22" s="29" t="s">
        <v>34</v>
      </c>
      <c r="P22" s="29" t="s">
        <v>34</v>
      </c>
      <c r="Q22" s="29" t="s">
        <v>34</v>
      </c>
      <c r="U22" s="32"/>
      <c r="V22" s="32"/>
    </row>
    <row r="23" spans="1:23" ht="39" x14ac:dyDescent="0.35">
      <c r="A23" s="33">
        <v>22</v>
      </c>
      <c r="B23" s="21" t="s">
        <v>11900</v>
      </c>
      <c r="C23" s="29" t="s">
        <v>11901</v>
      </c>
      <c r="D23" s="29" t="s">
        <v>11901</v>
      </c>
      <c r="E23" s="21" t="s">
        <v>11900</v>
      </c>
      <c r="F23" s="30"/>
      <c r="G23" s="29"/>
      <c r="H23" s="29"/>
      <c r="I23" s="29" t="s">
        <v>34</v>
      </c>
      <c r="J23" s="29"/>
      <c r="K23" s="29"/>
      <c r="L23" s="30"/>
      <c r="M23" s="32"/>
      <c r="O23" s="29" t="s">
        <v>34</v>
      </c>
      <c r="P23" s="29" t="s">
        <v>34</v>
      </c>
      <c r="Q23" s="29" t="s">
        <v>34</v>
      </c>
      <c r="U23" s="32"/>
      <c r="V23" s="32"/>
    </row>
    <row r="24" spans="1:23" ht="26" x14ac:dyDescent="0.35">
      <c r="A24" s="33">
        <v>23</v>
      </c>
      <c r="B24" s="21" t="s">
        <v>11898</v>
      </c>
      <c r="C24" s="29" t="s">
        <v>11899</v>
      </c>
      <c r="D24" s="29" t="s">
        <v>11899</v>
      </c>
      <c r="E24" s="21" t="s">
        <v>11898</v>
      </c>
      <c r="F24" s="30"/>
      <c r="G24" s="29"/>
      <c r="H24" s="29"/>
      <c r="I24" s="29" t="s">
        <v>34</v>
      </c>
      <c r="J24" s="29"/>
      <c r="K24" s="29"/>
      <c r="L24" s="30"/>
      <c r="M24" s="32"/>
      <c r="O24" s="29" t="s">
        <v>34</v>
      </c>
      <c r="P24" s="29" t="s">
        <v>34</v>
      </c>
      <c r="Q24" s="29" t="s">
        <v>34</v>
      </c>
      <c r="U24" s="32"/>
      <c r="V24" s="32"/>
    </row>
    <row r="25" spans="1:23" x14ac:dyDescent="0.35">
      <c r="A25" s="33">
        <v>24</v>
      </c>
      <c r="B25" s="21" t="s">
        <v>11896</v>
      </c>
      <c r="C25" s="29" t="s">
        <v>11897</v>
      </c>
      <c r="D25" s="29" t="s">
        <v>11897</v>
      </c>
      <c r="E25" s="21" t="s">
        <v>11896</v>
      </c>
      <c r="F25" s="30"/>
      <c r="G25" s="29"/>
      <c r="H25" s="29"/>
      <c r="I25" s="29" t="s">
        <v>34</v>
      </c>
      <c r="J25" s="29"/>
      <c r="K25" s="29"/>
      <c r="L25" s="30"/>
      <c r="M25" s="32"/>
      <c r="O25" s="29" t="s">
        <v>34</v>
      </c>
      <c r="P25" s="29" t="s">
        <v>34</v>
      </c>
      <c r="Q25" s="29" t="s">
        <v>34</v>
      </c>
      <c r="U25" s="32"/>
      <c r="V25" s="32" t="s">
        <v>5719</v>
      </c>
      <c r="W25" s="27">
        <v>6</v>
      </c>
    </row>
    <row r="26" spans="1:23" ht="65" x14ac:dyDescent="0.35">
      <c r="A26" s="33">
        <v>25</v>
      </c>
      <c r="B26" s="21" t="s">
        <v>11894</v>
      </c>
      <c r="C26" s="29" t="s">
        <v>11895</v>
      </c>
      <c r="D26" s="29" t="s">
        <v>11895</v>
      </c>
      <c r="E26" s="21" t="s">
        <v>11894</v>
      </c>
      <c r="F26" s="30"/>
      <c r="G26" s="29"/>
      <c r="H26" s="29"/>
      <c r="I26" s="29" t="s">
        <v>34</v>
      </c>
      <c r="J26" s="29"/>
      <c r="K26" s="29"/>
      <c r="L26" s="30" t="s">
        <v>34</v>
      </c>
      <c r="M26" s="32"/>
      <c r="O26" s="29" t="s">
        <v>34</v>
      </c>
      <c r="P26" s="29" t="s">
        <v>34</v>
      </c>
      <c r="Q26" s="29" t="s">
        <v>34</v>
      </c>
      <c r="U26" s="32"/>
      <c r="V26" s="32"/>
    </row>
    <row r="27" spans="1:23" ht="26" x14ac:dyDescent="0.35">
      <c r="A27" s="33">
        <v>26</v>
      </c>
      <c r="B27" s="21" t="s">
        <v>11892</v>
      </c>
      <c r="C27" s="29" t="s">
        <v>11893</v>
      </c>
      <c r="D27" s="29" t="s">
        <v>11893</v>
      </c>
      <c r="E27" s="21" t="s">
        <v>11892</v>
      </c>
      <c r="F27" s="30"/>
      <c r="G27" s="29"/>
      <c r="H27" s="29"/>
      <c r="I27" s="29" t="s">
        <v>34</v>
      </c>
      <c r="J27" s="29"/>
      <c r="K27" s="29"/>
      <c r="L27" s="30" t="s">
        <v>34</v>
      </c>
      <c r="M27" s="32"/>
      <c r="O27" s="29" t="s">
        <v>34</v>
      </c>
      <c r="P27" s="29" t="s">
        <v>34</v>
      </c>
      <c r="Q27" s="29" t="s">
        <v>34</v>
      </c>
      <c r="U27" s="32"/>
      <c r="V27" s="32"/>
    </row>
    <row r="28" spans="1:23" ht="39" x14ac:dyDescent="0.35">
      <c r="A28" s="33">
        <v>27</v>
      </c>
      <c r="B28" s="21" t="s">
        <v>11890</v>
      </c>
      <c r="C28" s="29" t="s">
        <v>11891</v>
      </c>
      <c r="D28" s="29" t="s">
        <v>11891</v>
      </c>
      <c r="E28" s="21" t="s">
        <v>11890</v>
      </c>
      <c r="F28" s="30"/>
      <c r="G28" s="29"/>
      <c r="H28" s="29"/>
      <c r="I28" s="29" t="s">
        <v>34</v>
      </c>
      <c r="J28" s="29"/>
      <c r="K28" s="29"/>
      <c r="L28" s="30"/>
      <c r="M28" s="32"/>
      <c r="O28" s="29" t="s">
        <v>34</v>
      </c>
      <c r="P28" s="29" t="s">
        <v>34</v>
      </c>
      <c r="Q28" s="29" t="s">
        <v>34</v>
      </c>
      <c r="U28" s="32"/>
      <c r="V28" s="32"/>
    </row>
    <row r="29" spans="1:23" ht="52" x14ac:dyDescent="0.35">
      <c r="A29" s="33">
        <v>28</v>
      </c>
      <c r="B29" s="21" t="s">
        <v>11888</v>
      </c>
      <c r="C29" s="29" t="s">
        <v>11889</v>
      </c>
      <c r="D29" s="29" t="s">
        <v>11889</v>
      </c>
      <c r="E29" s="21" t="s">
        <v>11888</v>
      </c>
      <c r="F29" s="30"/>
      <c r="G29" s="29"/>
      <c r="H29" s="29"/>
      <c r="I29" s="29" t="s">
        <v>34</v>
      </c>
      <c r="J29" s="29"/>
      <c r="K29" s="29"/>
      <c r="L29" s="30"/>
      <c r="M29" s="32"/>
      <c r="O29" s="29" t="s">
        <v>34</v>
      </c>
      <c r="P29" s="29" t="s">
        <v>34</v>
      </c>
      <c r="Q29" s="29" t="s">
        <v>34</v>
      </c>
      <c r="U29" s="32"/>
      <c r="V29" s="32"/>
    </row>
    <row r="30" spans="1:23" x14ac:dyDescent="0.35">
      <c r="A30" s="33">
        <v>29</v>
      </c>
      <c r="B30" s="9" t="s">
        <v>11886</v>
      </c>
      <c r="C30" s="37" t="s">
        <v>11887</v>
      </c>
      <c r="D30" s="37" t="s">
        <v>11887</v>
      </c>
      <c r="E30" s="9" t="s">
        <v>11886</v>
      </c>
      <c r="F30" s="67"/>
      <c r="G30" s="37"/>
      <c r="H30" s="37"/>
      <c r="I30" s="29"/>
      <c r="J30" s="37"/>
      <c r="K30" s="37"/>
      <c r="L30" s="67"/>
      <c r="M30" s="32"/>
      <c r="U30" s="32"/>
      <c r="V30" s="32"/>
    </row>
    <row r="31" spans="1:23" x14ac:dyDescent="0.35">
      <c r="A31" s="33">
        <v>30</v>
      </c>
      <c r="B31" s="18" t="s">
        <v>11884</v>
      </c>
      <c r="C31" s="35" t="s">
        <v>11885</v>
      </c>
      <c r="D31" s="35" t="s">
        <v>11885</v>
      </c>
      <c r="E31" s="18" t="s">
        <v>11884</v>
      </c>
      <c r="F31" s="66"/>
      <c r="G31" s="35"/>
      <c r="H31" s="35"/>
      <c r="I31" s="29"/>
      <c r="J31" s="35"/>
      <c r="K31" s="35"/>
      <c r="L31" s="66"/>
      <c r="M31" s="32"/>
      <c r="U31" s="32"/>
      <c r="V31" s="32"/>
    </row>
    <row r="32" spans="1:23" ht="52" x14ac:dyDescent="0.35">
      <c r="A32" s="33">
        <v>31</v>
      </c>
      <c r="B32" s="21" t="s">
        <v>11882</v>
      </c>
      <c r="C32" s="29" t="s">
        <v>11883</v>
      </c>
      <c r="D32" s="29" t="s">
        <v>11883</v>
      </c>
      <c r="E32" s="21" t="s">
        <v>11882</v>
      </c>
      <c r="F32" s="30"/>
      <c r="G32" s="29"/>
      <c r="H32" s="29"/>
      <c r="I32" s="29" t="s">
        <v>34</v>
      </c>
      <c r="J32" s="29"/>
      <c r="K32" s="29"/>
      <c r="L32" s="30" t="s">
        <v>34</v>
      </c>
      <c r="M32" s="32"/>
      <c r="O32" s="29" t="s">
        <v>34</v>
      </c>
      <c r="P32" s="29" t="s">
        <v>34</v>
      </c>
      <c r="Q32" s="29" t="s">
        <v>34</v>
      </c>
      <c r="U32" s="32"/>
      <c r="V32" s="32"/>
    </row>
    <row r="33" spans="1:22" ht="26" x14ac:dyDescent="0.35">
      <c r="A33" s="33">
        <v>32</v>
      </c>
      <c r="B33" s="21" t="s">
        <v>11880</v>
      </c>
      <c r="C33" s="29" t="s">
        <v>11881</v>
      </c>
      <c r="D33" s="29" t="s">
        <v>11881</v>
      </c>
      <c r="E33" s="21" t="s">
        <v>11880</v>
      </c>
      <c r="F33" s="30"/>
      <c r="G33" s="29"/>
      <c r="H33" s="29"/>
      <c r="I33" s="29" t="s">
        <v>34</v>
      </c>
      <c r="J33" s="29"/>
      <c r="K33" s="29"/>
      <c r="L33" s="30"/>
      <c r="M33" s="32"/>
      <c r="O33" s="29" t="s">
        <v>34</v>
      </c>
      <c r="P33" s="29" t="s">
        <v>34</v>
      </c>
      <c r="Q33" s="29" t="s">
        <v>34</v>
      </c>
      <c r="U33" s="32"/>
      <c r="V33" s="32"/>
    </row>
    <row r="34" spans="1:22" x14ac:dyDescent="0.35">
      <c r="A34" s="33">
        <v>33</v>
      </c>
      <c r="B34" s="18" t="s">
        <v>11878</v>
      </c>
      <c r="C34" s="35" t="s">
        <v>11879</v>
      </c>
      <c r="D34" s="35" t="s">
        <v>11879</v>
      </c>
      <c r="E34" s="18" t="s">
        <v>11878</v>
      </c>
      <c r="F34" s="66"/>
      <c r="G34" s="35"/>
      <c r="H34" s="35"/>
      <c r="I34" s="29"/>
      <c r="J34" s="35"/>
      <c r="K34" s="35"/>
      <c r="L34" s="66"/>
      <c r="M34" s="32"/>
      <c r="U34" s="32"/>
      <c r="V34" s="32"/>
    </row>
    <row r="35" spans="1:22" x14ac:dyDescent="0.35">
      <c r="A35" s="33">
        <v>34</v>
      </c>
      <c r="B35" s="21" t="s">
        <v>11876</v>
      </c>
      <c r="C35" s="29" t="s">
        <v>11877</v>
      </c>
      <c r="D35" s="29" t="s">
        <v>11877</v>
      </c>
      <c r="E35" s="21" t="s">
        <v>11876</v>
      </c>
      <c r="F35" s="30"/>
      <c r="G35" s="29"/>
      <c r="H35" s="29"/>
      <c r="I35" s="29" t="s">
        <v>34</v>
      </c>
      <c r="J35" s="29"/>
      <c r="K35" s="29"/>
      <c r="L35" s="30"/>
      <c r="M35" s="32"/>
      <c r="O35" s="29" t="s">
        <v>34</v>
      </c>
      <c r="P35" s="29" t="s">
        <v>34</v>
      </c>
      <c r="Q35" s="29" t="s">
        <v>34</v>
      </c>
      <c r="U35" s="32"/>
      <c r="V35" s="32"/>
    </row>
    <row r="36" spans="1:22" ht="65" x14ac:dyDescent="0.35">
      <c r="A36" s="33">
        <v>35</v>
      </c>
      <c r="B36" s="21" t="s">
        <v>11874</v>
      </c>
      <c r="C36" s="29" t="s">
        <v>11875</v>
      </c>
      <c r="D36" s="29" t="s">
        <v>11875</v>
      </c>
      <c r="E36" s="21" t="s">
        <v>11874</v>
      </c>
      <c r="F36" s="30"/>
      <c r="G36" s="29"/>
      <c r="H36" s="29"/>
      <c r="I36" s="29" t="s">
        <v>34</v>
      </c>
      <c r="J36" s="29"/>
      <c r="K36" s="29"/>
      <c r="L36" s="30"/>
      <c r="M36" s="32"/>
      <c r="O36" s="29" t="s">
        <v>34</v>
      </c>
      <c r="P36" s="29" t="s">
        <v>34</v>
      </c>
      <c r="Q36" s="29" t="s">
        <v>34</v>
      </c>
      <c r="U36" s="32"/>
      <c r="V36" s="32"/>
    </row>
    <row r="37" spans="1:22" ht="26" x14ac:dyDescent="0.35">
      <c r="A37" s="33">
        <v>36</v>
      </c>
      <c r="B37" s="21" t="s">
        <v>11872</v>
      </c>
      <c r="C37" s="29" t="s">
        <v>11873</v>
      </c>
      <c r="D37" s="29" t="s">
        <v>11873</v>
      </c>
      <c r="E37" s="21" t="s">
        <v>11872</v>
      </c>
      <c r="F37" s="30"/>
      <c r="G37" s="29"/>
      <c r="H37" s="29"/>
      <c r="I37" s="29" t="s">
        <v>34</v>
      </c>
      <c r="J37" s="29"/>
      <c r="K37" s="29"/>
      <c r="L37" s="30"/>
      <c r="M37" s="32"/>
      <c r="O37" s="29" t="s">
        <v>34</v>
      </c>
      <c r="P37" s="29" t="s">
        <v>34</v>
      </c>
      <c r="Q37" s="29" t="s">
        <v>34</v>
      </c>
      <c r="U37" s="32"/>
      <c r="V37" s="32"/>
    </row>
    <row r="38" spans="1:22" ht="26" x14ac:dyDescent="0.35">
      <c r="A38" s="33">
        <v>37</v>
      </c>
      <c r="B38" s="21" t="s">
        <v>11870</v>
      </c>
      <c r="C38" s="29" t="s">
        <v>11871</v>
      </c>
      <c r="D38" s="29" t="s">
        <v>11871</v>
      </c>
      <c r="E38" s="21" t="s">
        <v>11870</v>
      </c>
      <c r="F38" s="30"/>
      <c r="G38" s="29"/>
      <c r="H38" s="29"/>
      <c r="I38" s="29" t="s">
        <v>34</v>
      </c>
      <c r="J38" s="29"/>
      <c r="K38" s="29"/>
      <c r="L38" s="30"/>
      <c r="M38" s="32"/>
      <c r="O38" s="29" t="s">
        <v>34</v>
      </c>
      <c r="P38" s="29" t="s">
        <v>34</v>
      </c>
      <c r="Q38" s="29" t="s">
        <v>34</v>
      </c>
      <c r="U38" s="32"/>
      <c r="V38" s="32"/>
    </row>
    <row r="39" spans="1:22" x14ac:dyDescent="0.35">
      <c r="A39" s="33">
        <v>38</v>
      </c>
      <c r="B39" s="21" t="s">
        <v>11868</v>
      </c>
      <c r="C39" s="29" t="s">
        <v>11869</v>
      </c>
      <c r="D39" s="29" t="s">
        <v>11869</v>
      </c>
      <c r="E39" s="21" t="s">
        <v>11868</v>
      </c>
      <c r="F39" s="30"/>
      <c r="G39" s="29"/>
      <c r="H39" s="29"/>
      <c r="I39" s="29" t="s">
        <v>34</v>
      </c>
      <c r="J39" s="29"/>
      <c r="K39" s="29"/>
      <c r="L39" s="30"/>
      <c r="M39" s="32"/>
      <c r="O39" s="29" t="s">
        <v>34</v>
      </c>
      <c r="P39" s="29" t="s">
        <v>34</v>
      </c>
      <c r="Q39" s="29" t="s">
        <v>34</v>
      </c>
      <c r="U39" s="32"/>
      <c r="V39" s="32"/>
    </row>
    <row r="40" spans="1:22" ht="39" x14ac:dyDescent="0.35">
      <c r="A40" s="33">
        <v>39</v>
      </c>
      <c r="B40" s="21" t="s">
        <v>11866</v>
      </c>
      <c r="C40" s="29" t="s">
        <v>11867</v>
      </c>
      <c r="D40" s="29" t="s">
        <v>11867</v>
      </c>
      <c r="E40" s="21" t="s">
        <v>11866</v>
      </c>
      <c r="F40" s="30"/>
      <c r="G40" s="29"/>
      <c r="H40" s="29"/>
      <c r="I40" s="29" t="s">
        <v>34</v>
      </c>
      <c r="J40" s="29"/>
      <c r="K40" s="29"/>
      <c r="L40" s="30"/>
      <c r="M40" s="32"/>
      <c r="O40" s="29" t="s">
        <v>34</v>
      </c>
      <c r="P40" s="29" t="s">
        <v>34</v>
      </c>
      <c r="Q40" s="29" t="s">
        <v>34</v>
      </c>
      <c r="U40" s="32"/>
      <c r="V40" s="32"/>
    </row>
    <row r="41" spans="1:22" x14ac:dyDescent="0.35">
      <c r="A41" s="33">
        <v>40</v>
      </c>
      <c r="B41" s="21" t="s">
        <v>11864</v>
      </c>
      <c r="C41" s="29" t="s">
        <v>11865</v>
      </c>
      <c r="D41" s="29" t="s">
        <v>11865</v>
      </c>
      <c r="E41" s="21" t="s">
        <v>11864</v>
      </c>
      <c r="F41" s="30"/>
      <c r="G41" s="29"/>
      <c r="H41" s="29"/>
      <c r="I41" s="29" t="s">
        <v>34</v>
      </c>
      <c r="J41" s="29"/>
      <c r="K41" s="29"/>
      <c r="L41" s="30"/>
      <c r="M41" s="32"/>
      <c r="O41" s="29" t="s">
        <v>34</v>
      </c>
      <c r="P41" s="29" t="s">
        <v>34</v>
      </c>
      <c r="Q41" s="29" t="s">
        <v>34</v>
      </c>
      <c r="U41" s="32"/>
      <c r="V41" s="32"/>
    </row>
    <row r="42" spans="1:22" ht="39" x14ac:dyDescent="0.35">
      <c r="A42" s="33">
        <v>41</v>
      </c>
      <c r="B42" s="21" t="s">
        <v>11862</v>
      </c>
      <c r="C42" s="29" t="s">
        <v>11863</v>
      </c>
      <c r="D42" s="29" t="s">
        <v>11863</v>
      </c>
      <c r="E42" s="21" t="s">
        <v>11862</v>
      </c>
      <c r="F42" s="30"/>
      <c r="G42" s="29"/>
      <c r="H42" s="29"/>
      <c r="I42" s="29" t="s">
        <v>34</v>
      </c>
      <c r="J42" s="29"/>
      <c r="K42" s="29"/>
      <c r="L42" s="30"/>
      <c r="M42" s="32"/>
      <c r="O42" s="29" t="s">
        <v>34</v>
      </c>
      <c r="P42" s="29" t="s">
        <v>34</v>
      </c>
      <c r="Q42" s="29" t="s">
        <v>34</v>
      </c>
      <c r="U42" s="32"/>
      <c r="V42" s="32"/>
    </row>
    <row r="43" spans="1:22" ht="26" x14ac:dyDescent="0.35">
      <c r="A43" s="33">
        <v>42</v>
      </c>
      <c r="B43" s="21" t="s">
        <v>11860</v>
      </c>
      <c r="C43" s="29" t="s">
        <v>11861</v>
      </c>
      <c r="D43" s="29" t="s">
        <v>11861</v>
      </c>
      <c r="E43" s="21" t="s">
        <v>11860</v>
      </c>
      <c r="F43" s="30"/>
      <c r="G43" s="29"/>
      <c r="H43" s="29"/>
      <c r="I43" s="29" t="s">
        <v>34</v>
      </c>
      <c r="J43" s="29"/>
      <c r="K43" s="29"/>
      <c r="L43" s="30"/>
      <c r="M43" s="32"/>
      <c r="O43" s="29" t="s">
        <v>34</v>
      </c>
      <c r="P43" s="29" t="s">
        <v>34</v>
      </c>
      <c r="Q43" s="29" t="s">
        <v>34</v>
      </c>
      <c r="U43" s="32"/>
      <c r="V43" s="32"/>
    </row>
    <row r="44" spans="1:22" ht="39" x14ac:dyDescent="0.35">
      <c r="A44" s="33">
        <v>43</v>
      </c>
      <c r="B44" s="21" t="s">
        <v>11858</v>
      </c>
      <c r="C44" s="29" t="s">
        <v>11859</v>
      </c>
      <c r="D44" s="29" t="s">
        <v>11859</v>
      </c>
      <c r="E44" s="21" t="s">
        <v>11858</v>
      </c>
      <c r="F44" s="30"/>
      <c r="G44" s="29"/>
      <c r="H44" s="29"/>
      <c r="I44" s="29" t="s">
        <v>34</v>
      </c>
      <c r="J44" s="29"/>
      <c r="K44" s="29"/>
      <c r="L44" s="30"/>
      <c r="M44" s="32"/>
      <c r="O44" s="29" t="s">
        <v>34</v>
      </c>
      <c r="P44" s="29" t="s">
        <v>34</v>
      </c>
      <c r="Q44" s="29" t="s">
        <v>34</v>
      </c>
      <c r="U44" s="32"/>
      <c r="V44" s="32"/>
    </row>
    <row r="45" spans="1:22" x14ac:dyDescent="0.35">
      <c r="A45" s="33">
        <v>44</v>
      </c>
      <c r="B45" s="18" t="s">
        <v>11856</v>
      </c>
      <c r="C45" s="35" t="s">
        <v>11857</v>
      </c>
      <c r="D45" s="35" t="s">
        <v>11857</v>
      </c>
      <c r="E45" s="18" t="s">
        <v>11856</v>
      </c>
      <c r="F45" s="66"/>
      <c r="G45" s="35"/>
      <c r="H45" s="35"/>
      <c r="I45" s="29"/>
      <c r="J45" s="35"/>
      <c r="K45" s="35"/>
      <c r="L45" s="66"/>
      <c r="M45" s="32"/>
      <c r="U45" s="32"/>
      <c r="V45" s="32"/>
    </row>
    <row r="46" spans="1:22" ht="52" x14ac:dyDescent="0.35">
      <c r="A46" s="33">
        <v>45</v>
      </c>
      <c r="B46" s="21" t="s">
        <v>11854</v>
      </c>
      <c r="C46" s="29" t="s">
        <v>11855</v>
      </c>
      <c r="D46" s="29" t="s">
        <v>11855</v>
      </c>
      <c r="E46" s="21" t="s">
        <v>11854</v>
      </c>
      <c r="F46" s="30"/>
      <c r="G46" s="29"/>
      <c r="H46" s="29"/>
      <c r="I46" s="29" t="s">
        <v>34</v>
      </c>
      <c r="J46" s="29"/>
      <c r="K46" s="29"/>
      <c r="L46" s="30"/>
      <c r="M46" s="32"/>
      <c r="O46" s="29" t="s">
        <v>34</v>
      </c>
      <c r="P46" s="29" t="s">
        <v>34</v>
      </c>
      <c r="Q46" s="29" t="s">
        <v>34</v>
      </c>
      <c r="U46" s="32"/>
      <c r="V46" s="32"/>
    </row>
    <row r="47" spans="1:22" x14ac:dyDescent="0.35">
      <c r="A47" s="33">
        <v>46</v>
      </c>
      <c r="B47" s="18" t="s">
        <v>11852</v>
      </c>
      <c r="C47" s="35" t="s">
        <v>11853</v>
      </c>
      <c r="D47" s="35" t="s">
        <v>11853</v>
      </c>
      <c r="E47" s="18" t="s">
        <v>11852</v>
      </c>
      <c r="F47" s="66"/>
      <c r="G47" s="35"/>
      <c r="H47" s="35"/>
      <c r="I47" s="29"/>
      <c r="J47" s="35"/>
      <c r="K47" s="35"/>
      <c r="L47" s="66"/>
      <c r="M47" s="32"/>
      <c r="U47" s="32"/>
      <c r="V47" s="32"/>
    </row>
    <row r="48" spans="1:22" ht="65" x14ac:dyDescent="0.35">
      <c r="A48" s="33">
        <v>47</v>
      </c>
      <c r="B48" s="21" t="s">
        <v>11850</v>
      </c>
      <c r="C48" s="29" t="s">
        <v>11851</v>
      </c>
      <c r="D48" s="29" t="s">
        <v>11851</v>
      </c>
      <c r="E48" s="21" t="s">
        <v>11850</v>
      </c>
      <c r="F48" s="30"/>
      <c r="G48" s="29"/>
      <c r="H48" s="29"/>
      <c r="I48" s="29" t="s">
        <v>34</v>
      </c>
      <c r="J48" s="29"/>
      <c r="K48" s="29"/>
      <c r="L48" s="30"/>
      <c r="M48" s="32"/>
      <c r="O48" s="29" t="s">
        <v>34</v>
      </c>
      <c r="P48" s="29" t="s">
        <v>34</v>
      </c>
      <c r="Q48" s="29" t="s">
        <v>34</v>
      </c>
      <c r="U48" s="32"/>
      <c r="V48" s="32"/>
    </row>
    <row r="49" spans="1:22" ht="26" x14ac:dyDescent="0.35">
      <c r="A49" s="33">
        <v>48</v>
      </c>
      <c r="B49" s="21" t="s">
        <v>11848</v>
      </c>
      <c r="C49" s="29" t="s">
        <v>11849</v>
      </c>
      <c r="D49" s="29" t="s">
        <v>11849</v>
      </c>
      <c r="E49" s="21" t="s">
        <v>11848</v>
      </c>
      <c r="F49" s="30"/>
      <c r="G49" s="29"/>
      <c r="H49" s="29"/>
      <c r="I49" s="29" t="s">
        <v>34</v>
      </c>
      <c r="J49" s="29"/>
      <c r="K49" s="29"/>
      <c r="L49" s="30"/>
      <c r="M49" s="32"/>
      <c r="O49" s="29" t="s">
        <v>34</v>
      </c>
      <c r="P49" s="29" t="s">
        <v>34</v>
      </c>
      <c r="Q49" s="29" t="s">
        <v>34</v>
      </c>
      <c r="U49" s="32"/>
      <c r="V49" s="32"/>
    </row>
    <row r="50" spans="1:22" x14ac:dyDescent="0.35">
      <c r="A50" s="33">
        <v>49</v>
      </c>
      <c r="B50" s="9" t="s">
        <v>11846</v>
      </c>
      <c r="C50" s="37" t="s">
        <v>11847</v>
      </c>
      <c r="D50" s="37" t="s">
        <v>11847</v>
      </c>
      <c r="E50" s="9" t="s">
        <v>11846</v>
      </c>
      <c r="F50" s="67"/>
      <c r="G50" s="37"/>
      <c r="H50" s="37"/>
      <c r="I50" s="29"/>
      <c r="J50" s="37"/>
      <c r="K50" s="37"/>
      <c r="L50" s="67"/>
      <c r="M50" s="32"/>
      <c r="U50" s="32"/>
      <c r="V50" s="32"/>
    </row>
    <row r="51" spans="1:22" x14ac:dyDescent="0.35">
      <c r="A51" s="33">
        <v>50</v>
      </c>
      <c r="B51" s="18" t="s">
        <v>11844</v>
      </c>
      <c r="C51" s="35" t="s">
        <v>11845</v>
      </c>
      <c r="D51" s="35" t="s">
        <v>11845</v>
      </c>
      <c r="E51" s="18" t="s">
        <v>11844</v>
      </c>
      <c r="F51" s="66"/>
      <c r="G51" s="35"/>
      <c r="H51" s="35"/>
      <c r="I51" s="29"/>
      <c r="J51" s="35"/>
      <c r="K51" s="35"/>
      <c r="L51" s="66"/>
      <c r="M51" s="32"/>
      <c r="U51" s="32"/>
      <c r="V51" s="32"/>
    </row>
    <row r="52" spans="1:22" x14ac:dyDescent="0.35">
      <c r="A52" s="33">
        <v>51</v>
      </c>
      <c r="B52" s="21" t="s">
        <v>11842</v>
      </c>
      <c r="C52" s="29" t="s">
        <v>11843</v>
      </c>
      <c r="D52" s="29" t="s">
        <v>11843</v>
      </c>
      <c r="E52" s="21" t="s">
        <v>11842</v>
      </c>
      <c r="F52" s="30"/>
      <c r="G52" s="29"/>
      <c r="H52" s="29"/>
      <c r="I52" s="29" t="s">
        <v>34</v>
      </c>
      <c r="J52" s="29"/>
      <c r="K52" s="29"/>
      <c r="L52" s="30"/>
      <c r="M52" s="32"/>
      <c r="O52" s="29" t="s">
        <v>34</v>
      </c>
      <c r="P52" s="29" t="s">
        <v>34</v>
      </c>
      <c r="Q52" s="29" t="s">
        <v>34</v>
      </c>
      <c r="U52" s="32"/>
      <c r="V52" s="32"/>
    </row>
    <row r="53" spans="1:22" x14ac:dyDescent="0.35">
      <c r="A53" s="33">
        <v>52</v>
      </c>
      <c r="B53" s="21" t="s">
        <v>11840</v>
      </c>
      <c r="C53" s="29" t="s">
        <v>11841</v>
      </c>
      <c r="D53" s="29" t="s">
        <v>11841</v>
      </c>
      <c r="E53" s="21" t="s">
        <v>11840</v>
      </c>
      <c r="F53" s="30"/>
      <c r="G53" s="29"/>
      <c r="H53" s="29"/>
      <c r="I53" s="29" t="s">
        <v>34</v>
      </c>
      <c r="J53" s="29"/>
      <c r="K53" s="29"/>
      <c r="L53" s="30"/>
      <c r="M53" s="32"/>
      <c r="O53" s="29" t="s">
        <v>34</v>
      </c>
      <c r="P53" s="29" t="s">
        <v>34</v>
      </c>
      <c r="Q53" s="29" t="s">
        <v>34</v>
      </c>
      <c r="U53" s="32"/>
      <c r="V53" s="32"/>
    </row>
    <row r="54" spans="1:22" x14ac:dyDescent="0.35">
      <c r="A54" s="33">
        <v>53</v>
      </c>
      <c r="B54" s="18" t="s">
        <v>11838</v>
      </c>
      <c r="C54" s="35" t="s">
        <v>11839</v>
      </c>
      <c r="D54" s="35" t="s">
        <v>11839</v>
      </c>
      <c r="E54" s="18" t="s">
        <v>11838</v>
      </c>
      <c r="F54" s="66"/>
      <c r="G54" s="35"/>
      <c r="H54" s="35"/>
      <c r="I54" s="29"/>
      <c r="J54" s="35"/>
      <c r="K54" s="35"/>
      <c r="L54" s="66"/>
      <c r="M54" s="32"/>
      <c r="U54" s="32"/>
      <c r="V54" s="32"/>
    </row>
    <row r="55" spans="1:22" ht="39" x14ac:dyDescent="0.35">
      <c r="A55" s="33">
        <v>54</v>
      </c>
      <c r="B55" s="21" t="s">
        <v>11836</v>
      </c>
      <c r="C55" s="29" t="s">
        <v>11837</v>
      </c>
      <c r="D55" s="29" t="s">
        <v>11837</v>
      </c>
      <c r="E55" s="21" t="s">
        <v>11836</v>
      </c>
      <c r="F55" s="30"/>
      <c r="G55" s="29"/>
      <c r="H55" s="29"/>
      <c r="I55" s="29" t="s">
        <v>34</v>
      </c>
      <c r="J55" s="29"/>
      <c r="K55" s="29"/>
      <c r="L55" s="30"/>
      <c r="M55" s="32"/>
      <c r="O55" s="29" t="s">
        <v>34</v>
      </c>
      <c r="P55" s="29" t="s">
        <v>34</v>
      </c>
      <c r="Q55" s="29" t="s">
        <v>34</v>
      </c>
      <c r="U55" s="32"/>
      <c r="V55" s="32"/>
    </row>
    <row r="56" spans="1:22" ht="26" x14ac:dyDescent="0.35">
      <c r="A56" s="33">
        <v>55</v>
      </c>
      <c r="B56" s="21" t="s">
        <v>11834</v>
      </c>
      <c r="C56" s="29" t="s">
        <v>11835</v>
      </c>
      <c r="D56" s="29" t="s">
        <v>11835</v>
      </c>
      <c r="E56" s="21" t="s">
        <v>11834</v>
      </c>
      <c r="F56" s="30"/>
      <c r="G56" s="29"/>
      <c r="H56" s="29"/>
      <c r="I56" s="29" t="s">
        <v>34</v>
      </c>
      <c r="J56" s="29"/>
      <c r="K56" s="29"/>
      <c r="L56" s="30"/>
      <c r="M56" s="32"/>
      <c r="O56" s="29" t="s">
        <v>34</v>
      </c>
      <c r="P56" s="29" t="s">
        <v>34</v>
      </c>
      <c r="Q56" s="29" t="s">
        <v>34</v>
      </c>
      <c r="U56" s="32"/>
      <c r="V56" s="32"/>
    </row>
    <row r="57" spans="1:22" x14ac:dyDescent="0.35">
      <c r="A57" s="33">
        <v>56</v>
      </c>
      <c r="B57" s="21" t="s">
        <v>11832</v>
      </c>
      <c r="C57" s="29" t="s">
        <v>11833</v>
      </c>
      <c r="D57" s="29" t="s">
        <v>11833</v>
      </c>
      <c r="E57" s="21" t="s">
        <v>11832</v>
      </c>
      <c r="F57" s="30"/>
      <c r="G57" s="29"/>
      <c r="H57" s="29"/>
      <c r="I57" s="29" t="s">
        <v>34</v>
      </c>
      <c r="J57" s="29"/>
      <c r="K57" s="29"/>
      <c r="L57" s="30"/>
      <c r="M57" s="32"/>
      <c r="O57" s="29" t="s">
        <v>34</v>
      </c>
      <c r="P57" s="29" t="s">
        <v>34</v>
      </c>
      <c r="Q57" s="29" t="s">
        <v>34</v>
      </c>
      <c r="U57" s="32"/>
      <c r="V57" s="32"/>
    </row>
    <row r="58" spans="1:22" ht="39" x14ac:dyDescent="0.35">
      <c r="A58" s="33">
        <v>57</v>
      </c>
      <c r="B58" s="21" t="s">
        <v>11830</v>
      </c>
      <c r="C58" s="29" t="s">
        <v>11831</v>
      </c>
      <c r="D58" s="29" t="s">
        <v>11831</v>
      </c>
      <c r="E58" s="21" t="s">
        <v>11830</v>
      </c>
      <c r="F58" s="30"/>
      <c r="G58" s="29"/>
      <c r="H58" s="29"/>
      <c r="I58" s="29" t="s">
        <v>34</v>
      </c>
      <c r="J58" s="29"/>
      <c r="K58" s="29"/>
      <c r="L58" s="30"/>
      <c r="M58" s="32"/>
      <c r="O58" s="29" t="s">
        <v>34</v>
      </c>
      <c r="P58" s="29" t="s">
        <v>34</v>
      </c>
      <c r="Q58" s="29" t="s">
        <v>34</v>
      </c>
      <c r="U58" s="32"/>
      <c r="V58" s="32"/>
    </row>
    <row r="59" spans="1:22" ht="26" x14ac:dyDescent="0.35">
      <c r="A59" s="33">
        <v>58</v>
      </c>
      <c r="B59" s="21" t="s">
        <v>11828</v>
      </c>
      <c r="C59" s="29" t="s">
        <v>11829</v>
      </c>
      <c r="D59" s="29" t="s">
        <v>11829</v>
      </c>
      <c r="E59" s="21" t="s">
        <v>11828</v>
      </c>
      <c r="F59" s="30"/>
      <c r="G59" s="29"/>
      <c r="H59" s="29"/>
      <c r="I59" s="29" t="s">
        <v>34</v>
      </c>
      <c r="J59" s="29"/>
      <c r="K59" s="29"/>
      <c r="L59" s="30"/>
      <c r="M59" s="32"/>
      <c r="O59" s="29" t="s">
        <v>34</v>
      </c>
      <c r="P59" s="29" t="s">
        <v>34</v>
      </c>
      <c r="Q59" s="29" t="s">
        <v>34</v>
      </c>
      <c r="U59" s="32"/>
      <c r="V59" s="32"/>
    </row>
    <row r="60" spans="1:22" x14ac:dyDescent="0.35">
      <c r="A60" s="33">
        <v>59</v>
      </c>
      <c r="B60" s="18" t="s">
        <v>11826</v>
      </c>
      <c r="C60" s="35" t="s">
        <v>11827</v>
      </c>
      <c r="D60" s="35" t="s">
        <v>11827</v>
      </c>
      <c r="E60" s="18" t="s">
        <v>11826</v>
      </c>
      <c r="F60" s="66"/>
      <c r="G60" s="35"/>
      <c r="H60" s="35"/>
      <c r="I60" s="29"/>
      <c r="J60" s="35"/>
      <c r="K60" s="35"/>
      <c r="L60" s="66"/>
      <c r="M60" s="32"/>
      <c r="U60" s="32"/>
      <c r="V60" s="32"/>
    </row>
    <row r="61" spans="1:22" ht="26" x14ac:dyDescent="0.35">
      <c r="A61" s="33">
        <v>60</v>
      </c>
      <c r="B61" s="21" t="s">
        <v>11824</v>
      </c>
      <c r="C61" s="29" t="s">
        <v>11825</v>
      </c>
      <c r="D61" s="29" t="s">
        <v>11825</v>
      </c>
      <c r="E61" s="21" t="s">
        <v>11824</v>
      </c>
      <c r="F61" s="30"/>
      <c r="G61" s="29"/>
      <c r="H61" s="29"/>
      <c r="I61" s="29" t="s">
        <v>34</v>
      </c>
      <c r="J61" s="29"/>
      <c r="K61" s="29"/>
      <c r="L61" s="30"/>
      <c r="M61" s="32"/>
      <c r="O61" s="29" t="s">
        <v>34</v>
      </c>
      <c r="P61" s="29" t="s">
        <v>34</v>
      </c>
      <c r="Q61" s="29" t="s">
        <v>34</v>
      </c>
      <c r="U61" s="32"/>
      <c r="V61" s="32"/>
    </row>
    <row r="62" spans="1:22" x14ac:dyDescent="0.35">
      <c r="A62" s="33">
        <v>61</v>
      </c>
      <c r="B62" s="18" t="s">
        <v>11822</v>
      </c>
      <c r="C62" s="35" t="s">
        <v>11823</v>
      </c>
      <c r="D62" s="35" t="s">
        <v>11823</v>
      </c>
      <c r="E62" s="18" t="s">
        <v>11822</v>
      </c>
      <c r="F62" s="66"/>
      <c r="G62" s="35"/>
      <c r="H62" s="35"/>
      <c r="I62" s="29"/>
      <c r="J62" s="35"/>
      <c r="K62" s="35"/>
      <c r="L62" s="66"/>
      <c r="M62" s="32"/>
      <c r="U62" s="32"/>
      <c r="V62" s="32"/>
    </row>
    <row r="63" spans="1:22" ht="65" x14ac:dyDescent="0.35">
      <c r="A63" s="33">
        <v>62</v>
      </c>
      <c r="B63" s="21" t="s">
        <v>11820</v>
      </c>
      <c r="C63" s="29" t="s">
        <v>11821</v>
      </c>
      <c r="D63" s="29" t="s">
        <v>11821</v>
      </c>
      <c r="E63" s="21" t="s">
        <v>11820</v>
      </c>
      <c r="F63" s="30"/>
      <c r="G63" s="29"/>
      <c r="H63" s="29"/>
      <c r="I63" s="29" t="s">
        <v>34</v>
      </c>
      <c r="J63" s="29"/>
      <c r="K63" s="29"/>
      <c r="L63" s="30"/>
      <c r="M63" s="32"/>
      <c r="O63" s="29" t="s">
        <v>34</v>
      </c>
      <c r="P63" s="29" t="s">
        <v>34</v>
      </c>
      <c r="Q63" s="29" t="s">
        <v>34</v>
      </c>
      <c r="U63" s="32"/>
      <c r="V63" s="32"/>
    </row>
    <row r="64" spans="1:22" ht="26" x14ac:dyDescent="0.35">
      <c r="A64" s="33">
        <v>63</v>
      </c>
      <c r="B64" s="21" t="s">
        <v>11818</v>
      </c>
      <c r="C64" s="29" t="s">
        <v>11819</v>
      </c>
      <c r="D64" s="29" t="s">
        <v>11819</v>
      </c>
      <c r="E64" s="21" t="s">
        <v>11818</v>
      </c>
      <c r="F64" s="30"/>
      <c r="G64" s="29"/>
      <c r="H64" s="29"/>
      <c r="I64" s="29" t="s">
        <v>34</v>
      </c>
      <c r="J64" s="29"/>
      <c r="K64" s="29"/>
      <c r="L64" s="30"/>
      <c r="M64" s="32"/>
      <c r="O64" s="29" t="s">
        <v>34</v>
      </c>
      <c r="P64" s="29" t="s">
        <v>34</v>
      </c>
      <c r="Q64" s="29" t="s">
        <v>34</v>
      </c>
      <c r="U64" s="32"/>
      <c r="V64" s="32"/>
    </row>
    <row r="65" spans="1:22" x14ac:dyDescent="0.35">
      <c r="A65" s="33">
        <v>64</v>
      </c>
      <c r="B65" s="21" t="s">
        <v>11816</v>
      </c>
      <c r="C65" s="29" t="s">
        <v>11817</v>
      </c>
      <c r="D65" s="29" t="s">
        <v>11817</v>
      </c>
      <c r="E65" s="21" t="s">
        <v>11816</v>
      </c>
      <c r="F65" s="30"/>
      <c r="G65" s="29"/>
      <c r="H65" s="29"/>
      <c r="I65" s="29" t="s">
        <v>34</v>
      </c>
      <c r="J65" s="29"/>
      <c r="K65" s="29"/>
      <c r="L65" s="30"/>
      <c r="M65" s="32"/>
      <c r="O65" s="29" t="s">
        <v>34</v>
      </c>
      <c r="P65" s="29" t="s">
        <v>34</v>
      </c>
      <c r="Q65" s="29" t="s">
        <v>34</v>
      </c>
      <c r="U65" s="32"/>
      <c r="V65" s="32"/>
    </row>
    <row r="66" spans="1:22" x14ac:dyDescent="0.35">
      <c r="A66" s="33">
        <v>65</v>
      </c>
      <c r="B66" s="21" t="s">
        <v>11814</v>
      </c>
      <c r="C66" s="29" t="s">
        <v>11815</v>
      </c>
      <c r="D66" s="29" t="s">
        <v>11815</v>
      </c>
      <c r="E66" s="21" t="s">
        <v>11814</v>
      </c>
      <c r="F66" s="30"/>
      <c r="G66" s="29"/>
      <c r="H66" s="29"/>
      <c r="I66" s="29" t="s">
        <v>34</v>
      </c>
      <c r="J66" s="29"/>
      <c r="K66" s="29"/>
      <c r="L66" s="30"/>
      <c r="M66" s="32"/>
      <c r="O66" s="29" t="s">
        <v>34</v>
      </c>
      <c r="P66" s="29" t="s">
        <v>34</v>
      </c>
      <c r="Q66" s="29" t="s">
        <v>34</v>
      </c>
      <c r="U66" s="32"/>
      <c r="V66" s="32"/>
    </row>
    <row r="67" spans="1:22" ht="26" x14ac:dyDescent="0.35">
      <c r="A67" s="33">
        <v>66</v>
      </c>
      <c r="B67" s="9" t="s">
        <v>11812</v>
      </c>
      <c r="C67" s="37" t="s">
        <v>11813</v>
      </c>
      <c r="D67" s="37" t="s">
        <v>11813</v>
      </c>
      <c r="E67" s="9" t="s">
        <v>11812</v>
      </c>
      <c r="F67" s="67"/>
      <c r="G67" s="37"/>
      <c r="H67" s="37"/>
      <c r="I67" s="29"/>
      <c r="J67" s="37"/>
      <c r="K67" s="37"/>
      <c r="L67" s="67"/>
      <c r="M67" s="32"/>
      <c r="U67" s="32"/>
      <c r="V67" s="32"/>
    </row>
    <row r="68" spans="1:22" x14ac:dyDescent="0.35">
      <c r="A68" s="33">
        <v>67</v>
      </c>
      <c r="B68" s="9" t="s">
        <v>11810</v>
      </c>
      <c r="C68" s="37" t="s">
        <v>11811</v>
      </c>
      <c r="D68" s="37" t="s">
        <v>11811</v>
      </c>
      <c r="E68" s="9" t="s">
        <v>11810</v>
      </c>
      <c r="F68" s="67"/>
      <c r="G68" s="37"/>
      <c r="H68" s="37"/>
      <c r="I68" s="29"/>
      <c r="J68" s="37"/>
      <c r="K68" s="37"/>
      <c r="L68" s="67"/>
      <c r="M68" s="32"/>
      <c r="U68" s="32"/>
      <c r="V68" s="32"/>
    </row>
    <row r="69" spans="1:22" x14ac:dyDescent="0.35">
      <c r="A69" s="33">
        <v>68</v>
      </c>
      <c r="B69" s="18" t="s">
        <v>11808</v>
      </c>
      <c r="C69" s="35" t="s">
        <v>11809</v>
      </c>
      <c r="D69" s="35" t="s">
        <v>11809</v>
      </c>
      <c r="E69" s="18" t="s">
        <v>11808</v>
      </c>
      <c r="F69" s="66"/>
      <c r="G69" s="35"/>
      <c r="H69" s="35"/>
      <c r="I69" s="29"/>
      <c r="J69" s="35"/>
      <c r="K69" s="35"/>
      <c r="L69" s="66"/>
      <c r="M69" s="32"/>
      <c r="U69" s="32"/>
      <c r="V69" s="32"/>
    </row>
    <row r="70" spans="1:22" x14ac:dyDescent="0.35">
      <c r="A70" s="33">
        <v>69</v>
      </c>
      <c r="B70" s="21" t="s">
        <v>11806</v>
      </c>
      <c r="C70" s="29" t="s">
        <v>11807</v>
      </c>
      <c r="D70" s="29" t="s">
        <v>11807</v>
      </c>
      <c r="E70" s="21" t="s">
        <v>11806</v>
      </c>
      <c r="F70" s="30"/>
      <c r="G70" s="29"/>
      <c r="H70" s="29"/>
      <c r="I70" s="29" t="s">
        <v>34</v>
      </c>
      <c r="J70" s="29"/>
      <c r="K70" s="29"/>
      <c r="L70" s="30"/>
      <c r="M70" s="32"/>
      <c r="O70" s="29" t="s">
        <v>34</v>
      </c>
      <c r="P70" s="29" t="s">
        <v>34</v>
      </c>
      <c r="Q70" s="29" t="s">
        <v>34</v>
      </c>
      <c r="U70" s="32"/>
      <c r="V70" s="32"/>
    </row>
    <row r="71" spans="1:22" ht="26" x14ac:dyDescent="0.35">
      <c r="A71" s="33">
        <v>70</v>
      </c>
      <c r="B71" s="21" t="s">
        <v>11804</v>
      </c>
      <c r="C71" s="29" t="s">
        <v>11805</v>
      </c>
      <c r="D71" s="29" t="s">
        <v>11805</v>
      </c>
      <c r="E71" s="21" t="s">
        <v>11804</v>
      </c>
      <c r="F71" s="30"/>
      <c r="G71" s="29"/>
      <c r="H71" s="29"/>
      <c r="I71" s="29" t="s">
        <v>34</v>
      </c>
      <c r="J71" s="29"/>
      <c r="K71" s="29"/>
      <c r="L71" s="30"/>
      <c r="M71" s="32"/>
      <c r="O71" s="29" t="s">
        <v>34</v>
      </c>
      <c r="P71" s="29" t="s">
        <v>34</v>
      </c>
      <c r="Q71" s="29" t="s">
        <v>34</v>
      </c>
      <c r="U71" s="32"/>
      <c r="V71" s="32"/>
    </row>
    <row r="72" spans="1:22" ht="26" x14ac:dyDescent="0.35">
      <c r="A72" s="33">
        <v>71</v>
      </c>
      <c r="B72" s="21" t="s">
        <v>11802</v>
      </c>
      <c r="C72" s="29" t="s">
        <v>11803</v>
      </c>
      <c r="D72" s="29" t="s">
        <v>11803</v>
      </c>
      <c r="E72" s="21" t="s">
        <v>11802</v>
      </c>
      <c r="F72" s="30"/>
      <c r="G72" s="29"/>
      <c r="H72" s="29"/>
      <c r="I72" s="29" t="s">
        <v>34</v>
      </c>
      <c r="J72" s="29"/>
      <c r="K72" s="29"/>
      <c r="L72" s="30"/>
      <c r="M72" s="32"/>
      <c r="O72" s="29" t="s">
        <v>34</v>
      </c>
      <c r="P72" s="29" t="s">
        <v>34</v>
      </c>
      <c r="Q72" s="29" t="s">
        <v>34</v>
      </c>
      <c r="U72" s="32"/>
      <c r="V72" s="32"/>
    </row>
    <row r="73" spans="1:22" x14ac:dyDescent="0.35">
      <c r="A73" s="33">
        <v>72</v>
      </c>
      <c r="B73" s="21" t="s">
        <v>11800</v>
      </c>
      <c r="C73" s="29" t="s">
        <v>11801</v>
      </c>
      <c r="D73" s="29" t="s">
        <v>11801</v>
      </c>
      <c r="E73" s="21" t="s">
        <v>11800</v>
      </c>
      <c r="F73" s="30"/>
      <c r="G73" s="29"/>
      <c r="H73" s="29"/>
      <c r="I73" s="29" t="s">
        <v>34</v>
      </c>
      <c r="J73" s="29"/>
      <c r="K73" s="29"/>
      <c r="L73" s="30"/>
      <c r="M73" s="32"/>
      <c r="O73" s="29" t="s">
        <v>34</v>
      </c>
      <c r="P73" s="29" t="s">
        <v>34</v>
      </c>
      <c r="Q73" s="29" t="s">
        <v>34</v>
      </c>
      <c r="U73" s="32"/>
      <c r="V73" s="32"/>
    </row>
    <row r="74" spans="1:22" ht="39" x14ac:dyDescent="0.35">
      <c r="A74" s="33">
        <v>73</v>
      </c>
      <c r="B74" s="21" t="s">
        <v>11798</v>
      </c>
      <c r="C74" s="29" t="s">
        <v>11799</v>
      </c>
      <c r="D74" s="29" t="s">
        <v>11799</v>
      </c>
      <c r="E74" s="21" t="s">
        <v>11798</v>
      </c>
      <c r="F74" s="30"/>
      <c r="G74" s="29"/>
      <c r="H74" s="29"/>
      <c r="I74" s="29" t="s">
        <v>34</v>
      </c>
      <c r="J74" s="29"/>
      <c r="K74" s="29"/>
      <c r="L74" s="30"/>
      <c r="M74" s="32"/>
      <c r="O74" s="29" t="s">
        <v>34</v>
      </c>
      <c r="P74" s="29" t="s">
        <v>34</v>
      </c>
      <c r="Q74" s="29" t="s">
        <v>34</v>
      </c>
      <c r="U74" s="32"/>
      <c r="V74" s="32"/>
    </row>
    <row r="75" spans="1:22" ht="26" x14ac:dyDescent="0.35">
      <c r="A75" s="33">
        <v>74</v>
      </c>
      <c r="B75" s="21" t="s">
        <v>11796</v>
      </c>
      <c r="C75" s="29" t="s">
        <v>11797</v>
      </c>
      <c r="D75" s="29" t="s">
        <v>11797</v>
      </c>
      <c r="E75" s="21" t="s">
        <v>11796</v>
      </c>
      <c r="F75" s="30"/>
      <c r="G75" s="29"/>
      <c r="H75" s="29"/>
      <c r="I75" s="29" t="s">
        <v>34</v>
      </c>
      <c r="J75" s="29"/>
      <c r="K75" s="29"/>
      <c r="L75" s="30"/>
      <c r="M75" s="32"/>
      <c r="O75" s="29" t="s">
        <v>34</v>
      </c>
      <c r="P75" s="29" t="s">
        <v>34</v>
      </c>
      <c r="Q75" s="29" t="s">
        <v>34</v>
      </c>
      <c r="U75" s="32"/>
      <c r="V75" s="32"/>
    </row>
    <row r="76" spans="1:22" x14ac:dyDescent="0.35">
      <c r="A76" s="33">
        <v>75</v>
      </c>
      <c r="B76" s="18" t="s">
        <v>11794</v>
      </c>
      <c r="C76" s="35" t="s">
        <v>11795</v>
      </c>
      <c r="D76" s="35" t="s">
        <v>11795</v>
      </c>
      <c r="E76" s="18" t="s">
        <v>11794</v>
      </c>
      <c r="F76" s="66"/>
      <c r="G76" s="35"/>
      <c r="H76" s="35"/>
      <c r="I76" s="29"/>
      <c r="J76" s="35"/>
      <c r="K76" s="35"/>
      <c r="L76" s="66"/>
      <c r="M76" s="32"/>
      <c r="U76" s="32"/>
      <c r="V76" s="32"/>
    </row>
    <row r="77" spans="1:22" ht="26" x14ac:dyDescent="0.35">
      <c r="A77" s="33">
        <v>76</v>
      </c>
      <c r="B77" s="21" t="s">
        <v>11792</v>
      </c>
      <c r="C77" s="29" t="s">
        <v>11793</v>
      </c>
      <c r="D77" s="29" t="s">
        <v>11793</v>
      </c>
      <c r="E77" s="21" t="s">
        <v>11792</v>
      </c>
      <c r="F77" s="30"/>
      <c r="G77" s="29"/>
      <c r="H77" s="29"/>
      <c r="I77" s="29" t="s">
        <v>34</v>
      </c>
      <c r="J77" s="29"/>
      <c r="K77" s="29"/>
      <c r="L77" s="30"/>
      <c r="M77" s="32"/>
      <c r="O77" s="29" t="s">
        <v>34</v>
      </c>
      <c r="P77" s="29" t="s">
        <v>34</v>
      </c>
      <c r="Q77" s="29" t="s">
        <v>34</v>
      </c>
      <c r="U77" s="32"/>
      <c r="V77" s="32"/>
    </row>
    <row r="78" spans="1:22" ht="26" x14ac:dyDescent="0.35">
      <c r="A78" s="33">
        <v>77</v>
      </c>
      <c r="B78" s="21" t="s">
        <v>11790</v>
      </c>
      <c r="C78" s="29" t="s">
        <v>11791</v>
      </c>
      <c r="D78" s="29" t="s">
        <v>11791</v>
      </c>
      <c r="E78" s="21" t="s">
        <v>11790</v>
      </c>
      <c r="F78" s="30"/>
      <c r="G78" s="29"/>
      <c r="H78" s="29"/>
      <c r="I78" s="29" t="s">
        <v>34</v>
      </c>
      <c r="J78" s="29"/>
      <c r="K78" s="29"/>
      <c r="L78" s="30"/>
      <c r="M78" s="32"/>
      <c r="O78" s="29" t="s">
        <v>34</v>
      </c>
      <c r="P78" s="29" t="s">
        <v>34</v>
      </c>
      <c r="Q78" s="29" t="s">
        <v>34</v>
      </c>
      <c r="U78" s="32"/>
      <c r="V78" s="32"/>
    </row>
    <row r="79" spans="1:22" x14ac:dyDescent="0.35">
      <c r="A79" s="33">
        <v>78</v>
      </c>
      <c r="B79" s="18" t="s">
        <v>11788</v>
      </c>
      <c r="C79" s="35" t="s">
        <v>11789</v>
      </c>
      <c r="D79" s="35" t="s">
        <v>11789</v>
      </c>
      <c r="E79" s="18" t="s">
        <v>11788</v>
      </c>
      <c r="F79" s="66"/>
      <c r="G79" s="35"/>
      <c r="H79" s="35"/>
      <c r="I79" s="29"/>
      <c r="J79" s="35"/>
      <c r="K79" s="35"/>
      <c r="L79" s="66"/>
      <c r="M79" s="32"/>
      <c r="U79" s="32"/>
      <c r="V79" s="32"/>
    </row>
    <row r="80" spans="1:22" ht="65" x14ac:dyDescent="0.35">
      <c r="A80" s="33">
        <v>79</v>
      </c>
      <c r="B80" s="21" t="s">
        <v>11786</v>
      </c>
      <c r="C80" s="29" t="s">
        <v>11787</v>
      </c>
      <c r="D80" s="29" t="s">
        <v>11787</v>
      </c>
      <c r="E80" s="21" t="s">
        <v>11786</v>
      </c>
      <c r="F80" s="30"/>
      <c r="G80" s="29"/>
      <c r="H80" s="29"/>
      <c r="I80" s="29" t="s">
        <v>34</v>
      </c>
      <c r="J80" s="29"/>
      <c r="K80" s="29"/>
      <c r="L80" s="30"/>
      <c r="M80" s="32"/>
      <c r="O80" s="29" t="s">
        <v>34</v>
      </c>
      <c r="P80" s="29" t="s">
        <v>34</v>
      </c>
      <c r="Q80" s="29" t="s">
        <v>34</v>
      </c>
      <c r="U80" s="32"/>
      <c r="V80" s="32"/>
    </row>
    <row r="81" spans="1:22" x14ac:dyDescent="0.35">
      <c r="A81" s="33">
        <v>80</v>
      </c>
      <c r="B81" s="9" t="s">
        <v>11784</v>
      </c>
      <c r="C81" s="37" t="s">
        <v>11785</v>
      </c>
      <c r="D81" s="37" t="s">
        <v>11785</v>
      </c>
      <c r="E81" s="9" t="s">
        <v>11784</v>
      </c>
      <c r="F81" s="67"/>
      <c r="G81" s="37"/>
      <c r="H81" s="37"/>
      <c r="I81" s="29"/>
      <c r="J81" s="37"/>
      <c r="K81" s="37"/>
      <c r="L81" s="67"/>
      <c r="M81" s="32"/>
      <c r="U81" s="32"/>
      <c r="V81" s="32"/>
    </row>
    <row r="82" spans="1:22" x14ac:dyDescent="0.35">
      <c r="A82" s="33">
        <v>81</v>
      </c>
      <c r="B82" s="9" t="s">
        <v>11782</v>
      </c>
      <c r="C82" s="37" t="s">
        <v>11783</v>
      </c>
      <c r="D82" s="37" t="s">
        <v>11783</v>
      </c>
      <c r="E82" s="9" t="s">
        <v>11782</v>
      </c>
      <c r="F82" s="67"/>
      <c r="G82" s="37"/>
      <c r="H82" s="37"/>
      <c r="I82" s="29"/>
      <c r="J82" s="37"/>
      <c r="K82" s="37"/>
      <c r="L82" s="67"/>
      <c r="M82" s="32"/>
      <c r="U82" s="32"/>
      <c r="V82" s="32"/>
    </row>
    <row r="83" spans="1:22" x14ac:dyDescent="0.35">
      <c r="A83" s="33">
        <v>82</v>
      </c>
      <c r="B83" s="18" t="s">
        <v>11780</v>
      </c>
      <c r="C83" s="35" t="s">
        <v>11781</v>
      </c>
      <c r="D83" s="35" t="s">
        <v>11781</v>
      </c>
      <c r="E83" s="18" t="s">
        <v>11780</v>
      </c>
      <c r="F83" s="66"/>
      <c r="G83" s="35"/>
      <c r="H83" s="35"/>
      <c r="I83" s="29"/>
      <c r="J83" s="35"/>
      <c r="K83" s="35"/>
      <c r="L83" s="66"/>
      <c r="M83" s="32"/>
      <c r="U83" s="32"/>
      <c r="V83" s="32"/>
    </row>
    <row r="84" spans="1:22" ht="26" x14ac:dyDescent="0.35">
      <c r="A84" s="33">
        <v>83</v>
      </c>
      <c r="B84" s="21" t="s">
        <v>11778</v>
      </c>
      <c r="C84" s="29" t="s">
        <v>11779</v>
      </c>
      <c r="D84" s="29" t="s">
        <v>11779</v>
      </c>
      <c r="E84" s="21" t="s">
        <v>11778</v>
      </c>
      <c r="F84" s="30"/>
      <c r="G84" s="29"/>
      <c r="H84" s="29"/>
      <c r="I84" s="29" t="s">
        <v>34</v>
      </c>
      <c r="J84" s="29"/>
      <c r="K84" s="29"/>
      <c r="L84" s="30"/>
      <c r="M84" s="32"/>
      <c r="O84" s="29" t="s">
        <v>34</v>
      </c>
      <c r="P84" s="29" t="s">
        <v>34</v>
      </c>
      <c r="Q84" s="29" t="s">
        <v>34</v>
      </c>
      <c r="U84" s="32"/>
      <c r="V84" s="32"/>
    </row>
    <row r="85" spans="1:22" x14ac:dyDescent="0.35">
      <c r="A85" s="33">
        <v>84</v>
      </c>
      <c r="B85" s="9" t="s">
        <v>11776</v>
      </c>
      <c r="C85" s="37" t="s">
        <v>11777</v>
      </c>
      <c r="D85" s="37" t="s">
        <v>11777</v>
      </c>
      <c r="E85" s="9" t="s">
        <v>11776</v>
      </c>
      <c r="F85" s="67"/>
      <c r="G85" s="37"/>
      <c r="H85" s="37"/>
      <c r="I85" s="29"/>
      <c r="J85" s="37"/>
      <c r="K85" s="37"/>
      <c r="L85" s="67"/>
      <c r="M85" s="32"/>
      <c r="U85" s="32"/>
      <c r="V85" s="32"/>
    </row>
    <row r="86" spans="1:22" x14ac:dyDescent="0.35">
      <c r="A86" s="33">
        <v>85</v>
      </c>
      <c r="B86" s="18" t="s">
        <v>11774</v>
      </c>
      <c r="C86" s="35" t="s">
        <v>11775</v>
      </c>
      <c r="D86" s="35" t="s">
        <v>11775</v>
      </c>
      <c r="E86" s="18" t="s">
        <v>11774</v>
      </c>
      <c r="F86" s="66"/>
      <c r="G86" s="35"/>
      <c r="H86" s="35"/>
      <c r="I86" s="29"/>
      <c r="J86" s="35"/>
      <c r="K86" s="35"/>
      <c r="L86" s="66"/>
      <c r="M86" s="32"/>
      <c r="U86" s="32"/>
      <c r="V86" s="32"/>
    </row>
    <row r="87" spans="1:22" ht="52" x14ac:dyDescent="0.35">
      <c r="A87" s="33">
        <v>86</v>
      </c>
      <c r="B87" s="21" t="s">
        <v>11772</v>
      </c>
      <c r="C87" s="29" t="s">
        <v>11773</v>
      </c>
      <c r="D87" s="29" t="s">
        <v>11773</v>
      </c>
      <c r="E87" s="21" t="s">
        <v>11772</v>
      </c>
      <c r="F87" s="30"/>
      <c r="G87" s="29"/>
      <c r="H87" s="29"/>
      <c r="I87" s="29" t="s">
        <v>34</v>
      </c>
      <c r="J87" s="29"/>
      <c r="K87" s="29"/>
      <c r="L87" s="30"/>
      <c r="M87" s="32"/>
      <c r="O87" s="29" t="s">
        <v>34</v>
      </c>
      <c r="P87" s="29" t="s">
        <v>34</v>
      </c>
      <c r="Q87" s="29" t="s">
        <v>34</v>
      </c>
      <c r="U87" s="32"/>
      <c r="V87" s="32"/>
    </row>
    <row r="88" spans="1:22" ht="26" x14ac:dyDescent="0.35">
      <c r="A88" s="33">
        <v>87</v>
      </c>
      <c r="B88" s="18" t="s">
        <v>11770</v>
      </c>
      <c r="C88" s="35" t="s">
        <v>11771</v>
      </c>
      <c r="D88" s="35" t="s">
        <v>11771</v>
      </c>
      <c r="E88" s="18" t="s">
        <v>11770</v>
      </c>
      <c r="F88" s="66"/>
      <c r="G88" s="35"/>
      <c r="H88" s="35"/>
      <c r="I88" s="29"/>
      <c r="J88" s="35"/>
      <c r="K88" s="35"/>
      <c r="L88" s="66"/>
      <c r="M88" s="32"/>
      <c r="U88" s="32"/>
      <c r="V88" s="32"/>
    </row>
    <row r="89" spans="1:22" ht="26" x14ac:dyDescent="0.35">
      <c r="A89" s="33">
        <v>88</v>
      </c>
      <c r="B89" s="21" t="s">
        <v>11768</v>
      </c>
      <c r="C89" s="29" t="s">
        <v>11769</v>
      </c>
      <c r="D89" s="29" t="s">
        <v>11769</v>
      </c>
      <c r="E89" s="21" t="s">
        <v>11768</v>
      </c>
      <c r="F89" s="30"/>
      <c r="G89" s="29"/>
      <c r="H89" s="29"/>
      <c r="I89" s="29" t="s">
        <v>34</v>
      </c>
      <c r="J89" s="29"/>
      <c r="K89" s="29"/>
      <c r="L89" s="30"/>
      <c r="M89" s="32"/>
      <c r="O89" s="29" t="s">
        <v>34</v>
      </c>
      <c r="P89" s="29" t="s">
        <v>34</v>
      </c>
      <c r="Q89" s="29" t="s">
        <v>34</v>
      </c>
      <c r="U89" s="32"/>
      <c r="V89" s="32"/>
    </row>
    <row r="90" spans="1:22" x14ac:dyDescent="0.35">
      <c r="A90" s="33">
        <v>89</v>
      </c>
      <c r="B90" s="21" t="s">
        <v>11766</v>
      </c>
      <c r="C90" s="29" t="s">
        <v>11767</v>
      </c>
      <c r="D90" s="29" t="s">
        <v>11767</v>
      </c>
      <c r="E90" s="21" t="s">
        <v>11766</v>
      </c>
      <c r="F90" s="30"/>
      <c r="G90" s="29"/>
      <c r="H90" s="29"/>
      <c r="I90" s="29" t="s">
        <v>34</v>
      </c>
      <c r="J90" s="29"/>
      <c r="K90" s="29"/>
      <c r="L90" s="30"/>
      <c r="M90" s="32"/>
      <c r="O90" s="29" t="s">
        <v>34</v>
      </c>
      <c r="P90" s="29" t="s">
        <v>34</v>
      </c>
      <c r="Q90" s="29" t="s">
        <v>34</v>
      </c>
      <c r="U90" s="32"/>
      <c r="V90" s="32"/>
    </row>
    <row r="91" spans="1:22" ht="39" x14ac:dyDescent="0.35">
      <c r="A91" s="33">
        <v>90</v>
      </c>
      <c r="B91" s="21" t="s">
        <v>11764</v>
      </c>
      <c r="C91" s="29" t="s">
        <v>11765</v>
      </c>
      <c r="D91" s="29" t="s">
        <v>11765</v>
      </c>
      <c r="E91" s="21" t="s">
        <v>11764</v>
      </c>
      <c r="F91" s="30"/>
      <c r="G91" s="29"/>
      <c r="H91" s="29"/>
      <c r="I91" s="29" t="s">
        <v>34</v>
      </c>
      <c r="J91" s="29"/>
      <c r="K91" s="29"/>
      <c r="L91" s="30"/>
      <c r="M91" s="32"/>
      <c r="O91" s="29" t="s">
        <v>34</v>
      </c>
      <c r="P91" s="29" t="s">
        <v>34</v>
      </c>
      <c r="Q91" s="29" t="s">
        <v>34</v>
      </c>
      <c r="U91" s="32"/>
      <c r="V91" s="32"/>
    </row>
    <row r="92" spans="1:22" ht="26" x14ac:dyDescent="0.35">
      <c r="A92" s="33">
        <v>91</v>
      </c>
      <c r="B92" s="21" t="s">
        <v>11762</v>
      </c>
      <c r="C92" s="29" t="s">
        <v>11763</v>
      </c>
      <c r="D92" s="29" t="s">
        <v>11763</v>
      </c>
      <c r="E92" s="21" t="s">
        <v>11762</v>
      </c>
      <c r="F92" s="30"/>
      <c r="G92" s="29"/>
      <c r="H92" s="29"/>
      <c r="I92" s="29" t="s">
        <v>34</v>
      </c>
      <c r="J92" s="29"/>
      <c r="K92" s="29"/>
      <c r="L92" s="30"/>
      <c r="M92" s="32"/>
      <c r="O92" s="29" t="s">
        <v>34</v>
      </c>
      <c r="P92" s="29" t="s">
        <v>34</v>
      </c>
      <c r="Q92" s="29" t="s">
        <v>34</v>
      </c>
      <c r="U92" s="32"/>
      <c r="V92" s="32"/>
    </row>
    <row r="93" spans="1:22" ht="26" x14ac:dyDescent="0.35">
      <c r="A93" s="33">
        <v>92</v>
      </c>
      <c r="B93" s="21" t="s">
        <v>11760</v>
      </c>
      <c r="C93" s="29" t="s">
        <v>11761</v>
      </c>
      <c r="D93" s="29" t="s">
        <v>11761</v>
      </c>
      <c r="E93" s="21" t="s">
        <v>11760</v>
      </c>
      <c r="F93" s="30"/>
      <c r="G93" s="29"/>
      <c r="H93" s="29"/>
      <c r="I93" s="29" t="s">
        <v>34</v>
      </c>
      <c r="J93" s="29"/>
      <c r="K93" s="29"/>
      <c r="L93" s="30"/>
      <c r="M93" s="32"/>
      <c r="O93" s="29" t="s">
        <v>34</v>
      </c>
      <c r="P93" s="29" t="s">
        <v>34</v>
      </c>
      <c r="Q93" s="29" t="s">
        <v>34</v>
      </c>
      <c r="U93" s="32"/>
      <c r="V93" s="32"/>
    </row>
    <row r="94" spans="1:22" x14ac:dyDescent="0.35">
      <c r="A94" s="33">
        <v>93</v>
      </c>
      <c r="B94" s="9" t="s">
        <v>11758</v>
      </c>
      <c r="C94" s="37" t="s">
        <v>11759</v>
      </c>
      <c r="D94" s="37" t="s">
        <v>11759</v>
      </c>
      <c r="E94" s="9" t="s">
        <v>11758</v>
      </c>
      <c r="F94" s="67"/>
      <c r="G94" s="37"/>
      <c r="H94" s="37"/>
      <c r="I94" s="29"/>
      <c r="J94" s="37"/>
      <c r="K94" s="37"/>
      <c r="L94" s="67"/>
      <c r="M94" s="32"/>
      <c r="U94" s="32"/>
      <c r="V94" s="32"/>
    </row>
    <row r="95" spans="1:22" x14ac:dyDescent="0.35">
      <c r="A95" s="33">
        <v>94</v>
      </c>
      <c r="B95" s="9" t="s">
        <v>11756</v>
      </c>
      <c r="C95" s="37" t="s">
        <v>11757</v>
      </c>
      <c r="D95" s="37" t="s">
        <v>11757</v>
      </c>
      <c r="E95" s="9" t="s">
        <v>11756</v>
      </c>
      <c r="F95" s="67"/>
      <c r="G95" s="37"/>
      <c r="H95" s="37"/>
      <c r="I95" s="29"/>
      <c r="J95" s="37"/>
      <c r="K95" s="37"/>
      <c r="L95" s="67"/>
      <c r="M95" s="32"/>
      <c r="U95" s="32"/>
      <c r="V95" s="32"/>
    </row>
    <row r="96" spans="1:22" ht="26" x14ac:dyDescent="0.35">
      <c r="A96" s="33">
        <v>95</v>
      </c>
      <c r="B96" s="18" t="s">
        <v>11754</v>
      </c>
      <c r="C96" s="35" t="s">
        <v>11755</v>
      </c>
      <c r="D96" s="35" t="s">
        <v>11755</v>
      </c>
      <c r="E96" s="18" t="s">
        <v>11754</v>
      </c>
      <c r="F96" s="66"/>
      <c r="G96" s="35"/>
      <c r="H96" s="35"/>
      <c r="I96" s="29"/>
      <c r="J96" s="35"/>
      <c r="K96" s="35"/>
      <c r="L96" s="66"/>
      <c r="M96" s="32"/>
      <c r="U96" s="32"/>
      <c r="V96" s="32"/>
    </row>
    <row r="97" spans="1:22" ht="52" x14ac:dyDescent="0.35">
      <c r="A97" s="33">
        <v>96</v>
      </c>
      <c r="B97" s="21" t="s">
        <v>11752</v>
      </c>
      <c r="C97" s="29" t="s">
        <v>11753</v>
      </c>
      <c r="D97" s="29" t="s">
        <v>11753</v>
      </c>
      <c r="E97" s="21" t="s">
        <v>11752</v>
      </c>
      <c r="F97" s="30"/>
      <c r="G97" s="29"/>
      <c r="H97" s="29"/>
      <c r="I97" s="29" t="s">
        <v>34</v>
      </c>
      <c r="J97" s="29"/>
      <c r="K97" s="29"/>
      <c r="L97" s="30" t="s">
        <v>34</v>
      </c>
      <c r="M97" s="32"/>
      <c r="O97" s="29" t="s">
        <v>34</v>
      </c>
      <c r="P97" s="29" t="s">
        <v>34</v>
      </c>
      <c r="Q97" s="29" t="s">
        <v>34</v>
      </c>
      <c r="U97" s="32"/>
      <c r="V97" s="32"/>
    </row>
    <row r="98" spans="1:22" ht="65" x14ac:dyDescent="0.35">
      <c r="A98" s="33">
        <v>97</v>
      </c>
      <c r="B98" s="21" t="s">
        <v>11750</v>
      </c>
      <c r="C98" s="29" t="s">
        <v>11751</v>
      </c>
      <c r="D98" s="29" t="s">
        <v>11751</v>
      </c>
      <c r="E98" s="21" t="s">
        <v>11750</v>
      </c>
      <c r="F98" s="30"/>
      <c r="G98" s="29"/>
      <c r="H98" s="29"/>
      <c r="I98" s="29" t="s">
        <v>34</v>
      </c>
      <c r="J98" s="29"/>
      <c r="K98" s="29"/>
      <c r="L98" s="30"/>
      <c r="M98" s="32"/>
      <c r="O98" s="29" t="s">
        <v>34</v>
      </c>
      <c r="P98" s="29" t="s">
        <v>34</v>
      </c>
      <c r="Q98" s="29" t="s">
        <v>34</v>
      </c>
      <c r="U98" s="32"/>
      <c r="V98" s="32"/>
    </row>
    <row r="99" spans="1:22" ht="39" x14ac:dyDescent="0.35">
      <c r="A99" s="33">
        <v>98</v>
      </c>
      <c r="B99" s="21" t="s">
        <v>11748</v>
      </c>
      <c r="C99" s="29" t="s">
        <v>11749</v>
      </c>
      <c r="D99" s="29" t="s">
        <v>11749</v>
      </c>
      <c r="E99" s="21" t="s">
        <v>11748</v>
      </c>
      <c r="F99" s="30"/>
      <c r="G99" s="29"/>
      <c r="H99" s="29"/>
      <c r="I99" s="29" t="s">
        <v>34</v>
      </c>
      <c r="J99" s="29"/>
      <c r="K99" s="29"/>
      <c r="L99" s="30"/>
      <c r="M99" s="32"/>
      <c r="O99" s="29" t="s">
        <v>34</v>
      </c>
      <c r="P99" s="29" t="s">
        <v>34</v>
      </c>
      <c r="Q99" s="29" t="s">
        <v>34</v>
      </c>
      <c r="U99" s="32"/>
      <c r="V99" s="32"/>
    </row>
    <row r="100" spans="1:22" ht="26" x14ac:dyDescent="0.35">
      <c r="A100" s="33">
        <v>99</v>
      </c>
      <c r="B100" s="21" t="s">
        <v>11746</v>
      </c>
      <c r="C100" s="29" t="s">
        <v>11747</v>
      </c>
      <c r="D100" s="29" t="s">
        <v>11747</v>
      </c>
      <c r="E100" s="21" t="s">
        <v>11746</v>
      </c>
      <c r="F100" s="30"/>
      <c r="G100" s="29"/>
      <c r="H100" s="29"/>
      <c r="I100" s="29" t="s">
        <v>34</v>
      </c>
      <c r="J100" s="29"/>
      <c r="K100" s="29"/>
      <c r="L100" s="30"/>
      <c r="M100" s="32"/>
      <c r="O100" s="29" t="s">
        <v>34</v>
      </c>
      <c r="P100" s="29" t="s">
        <v>34</v>
      </c>
      <c r="Q100" s="29" t="s">
        <v>34</v>
      </c>
      <c r="U100" s="32"/>
      <c r="V100" s="32"/>
    </row>
    <row r="101" spans="1:22" ht="26" x14ac:dyDescent="0.35">
      <c r="A101" s="33">
        <v>100</v>
      </c>
      <c r="B101" s="21" t="s">
        <v>11744</v>
      </c>
      <c r="C101" s="29" t="s">
        <v>11745</v>
      </c>
      <c r="D101" s="29" t="s">
        <v>11745</v>
      </c>
      <c r="E101" s="21" t="s">
        <v>11744</v>
      </c>
      <c r="F101" s="30"/>
      <c r="G101" s="29"/>
      <c r="H101" s="29"/>
      <c r="I101" s="29" t="s">
        <v>34</v>
      </c>
      <c r="J101" s="29"/>
      <c r="K101" s="29"/>
      <c r="L101" s="30"/>
      <c r="M101" s="32"/>
      <c r="O101" s="29" t="s">
        <v>34</v>
      </c>
      <c r="P101" s="29" t="s">
        <v>34</v>
      </c>
      <c r="Q101" s="29" t="s">
        <v>34</v>
      </c>
      <c r="U101" s="32"/>
      <c r="V101" s="32"/>
    </row>
    <row r="102" spans="1:22" ht="39" x14ac:dyDescent="0.35">
      <c r="A102" s="33">
        <v>101</v>
      </c>
      <c r="B102" s="21" t="s">
        <v>11742</v>
      </c>
      <c r="C102" s="29" t="s">
        <v>11743</v>
      </c>
      <c r="D102" s="29" t="s">
        <v>11743</v>
      </c>
      <c r="E102" s="21" t="s">
        <v>11742</v>
      </c>
      <c r="F102" s="30"/>
      <c r="G102" s="29"/>
      <c r="H102" s="29"/>
      <c r="I102" s="29" t="s">
        <v>34</v>
      </c>
      <c r="J102" s="29"/>
      <c r="K102" s="29"/>
      <c r="L102" s="30"/>
      <c r="M102" s="32"/>
      <c r="O102" s="29" t="s">
        <v>34</v>
      </c>
      <c r="P102" s="29" t="s">
        <v>34</v>
      </c>
      <c r="Q102" s="29" t="s">
        <v>34</v>
      </c>
      <c r="U102" s="32"/>
      <c r="V102" s="32"/>
    </row>
    <row r="103" spans="1:22" ht="26" x14ac:dyDescent="0.35">
      <c r="A103" s="33">
        <v>102</v>
      </c>
      <c r="B103" s="21" t="s">
        <v>11740</v>
      </c>
      <c r="C103" s="29" t="s">
        <v>11741</v>
      </c>
      <c r="D103" s="29" t="s">
        <v>11741</v>
      </c>
      <c r="E103" s="21" t="s">
        <v>11740</v>
      </c>
      <c r="F103" s="30"/>
      <c r="G103" s="29"/>
      <c r="H103" s="29"/>
      <c r="I103" s="29" t="s">
        <v>34</v>
      </c>
      <c r="J103" s="29"/>
      <c r="K103" s="29"/>
      <c r="L103" s="30"/>
      <c r="M103" s="32"/>
      <c r="O103" s="29" t="s">
        <v>34</v>
      </c>
      <c r="P103" s="29" t="s">
        <v>34</v>
      </c>
      <c r="Q103" s="29" t="s">
        <v>34</v>
      </c>
      <c r="U103" s="32"/>
      <c r="V103" s="32"/>
    </row>
    <row r="104" spans="1:22" ht="39" x14ac:dyDescent="0.35">
      <c r="A104" s="33">
        <v>103</v>
      </c>
      <c r="B104" s="21" t="s">
        <v>11738</v>
      </c>
      <c r="C104" s="29" t="s">
        <v>11739</v>
      </c>
      <c r="D104" s="29" t="s">
        <v>11739</v>
      </c>
      <c r="E104" s="21" t="s">
        <v>11738</v>
      </c>
      <c r="F104" s="30"/>
      <c r="G104" s="29"/>
      <c r="H104" s="29"/>
      <c r="I104" s="29" t="s">
        <v>34</v>
      </c>
      <c r="J104" s="29"/>
      <c r="K104" s="29"/>
      <c r="L104" s="30"/>
      <c r="M104" s="32"/>
      <c r="O104" s="29" t="s">
        <v>34</v>
      </c>
      <c r="P104" s="29" t="s">
        <v>34</v>
      </c>
      <c r="Q104" s="29" t="s">
        <v>34</v>
      </c>
      <c r="U104" s="32"/>
      <c r="V104" s="32"/>
    </row>
    <row r="105" spans="1:22" ht="26" x14ac:dyDescent="0.35">
      <c r="A105" s="33">
        <v>104</v>
      </c>
      <c r="B105" s="21" t="s">
        <v>11736</v>
      </c>
      <c r="C105" s="29" t="s">
        <v>11737</v>
      </c>
      <c r="D105" s="29" t="s">
        <v>11737</v>
      </c>
      <c r="E105" s="21" t="s">
        <v>11736</v>
      </c>
      <c r="F105" s="30"/>
      <c r="G105" s="29"/>
      <c r="H105" s="29"/>
      <c r="I105" s="29" t="s">
        <v>34</v>
      </c>
      <c r="J105" s="29"/>
      <c r="K105" s="29"/>
      <c r="L105" s="30"/>
      <c r="M105" s="32"/>
      <c r="O105" s="29" t="s">
        <v>34</v>
      </c>
      <c r="P105" s="29" t="s">
        <v>34</v>
      </c>
      <c r="Q105" s="29" t="s">
        <v>34</v>
      </c>
      <c r="U105" s="32"/>
      <c r="V105" s="32"/>
    </row>
    <row r="106" spans="1:22" x14ac:dyDescent="0.35">
      <c r="A106" s="33">
        <v>105</v>
      </c>
      <c r="B106" s="18" t="s">
        <v>11734</v>
      </c>
      <c r="C106" s="35" t="s">
        <v>11735</v>
      </c>
      <c r="D106" s="35" t="s">
        <v>11735</v>
      </c>
      <c r="E106" s="18" t="s">
        <v>11734</v>
      </c>
      <c r="F106" s="66"/>
      <c r="G106" s="35"/>
      <c r="H106" s="35"/>
      <c r="I106" s="29"/>
      <c r="J106" s="35"/>
      <c r="K106" s="35"/>
      <c r="L106" s="66"/>
      <c r="M106" s="32"/>
      <c r="U106" s="32"/>
      <c r="V106" s="32"/>
    </row>
    <row r="107" spans="1:22" ht="52" x14ac:dyDescent="0.35">
      <c r="A107" s="33">
        <v>106</v>
      </c>
      <c r="B107" s="21" t="s">
        <v>11732</v>
      </c>
      <c r="C107" s="29" t="s">
        <v>11733</v>
      </c>
      <c r="D107" s="29" t="s">
        <v>11733</v>
      </c>
      <c r="E107" s="21" t="s">
        <v>11732</v>
      </c>
      <c r="F107" s="30"/>
      <c r="G107" s="29"/>
      <c r="H107" s="29"/>
      <c r="I107" s="29" t="s">
        <v>34</v>
      </c>
      <c r="J107" s="29"/>
      <c r="K107" s="29"/>
      <c r="L107" s="30"/>
      <c r="M107" s="32"/>
      <c r="O107" s="29" t="s">
        <v>34</v>
      </c>
      <c r="P107" s="29" t="s">
        <v>34</v>
      </c>
      <c r="Q107" s="29" t="s">
        <v>34</v>
      </c>
      <c r="U107" s="32"/>
      <c r="V107" s="32"/>
    </row>
    <row r="108" spans="1:22" ht="52" x14ac:dyDescent="0.35">
      <c r="A108" s="33">
        <v>107</v>
      </c>
      <c r="B108" s="21" t="s">
        <v>11730</v>
      </c>
      <c r="C108" s="29" t="s">
        <v>11731</v>
      </c>
      <c r="D108" s="29" t="s">
        <v>11731</v>
      </c>
      <c r="E108" s="21" t="s">
        <v>11730</v>
      </c>
      <c r="F108" s="30"/>
      <c r="G108" s="29"/>
      <c r="H108" s="29"/>
      <c r="I108" s="29" t="s">
        <v>34</v>
      </c>
      <c r="J108" s="29"/>
      <c r="K108" s="29"/>
      <c r="L108" s="30"/>
      <c r="M108" s="32"/>
      <c r="O108" s="29" t="s">
        <v>34</v>
      </c>
      <c r="P108" s="29" t="s">
        <v>34</v>
      </c>
      <c r="Q108" s="29" t="s">
        <v>34</v>
      </c>
      <c r="U108" s="32"/>
      <c r="V108" s="32"/>
    </row>
    <row r="109" spans="1:22" ht="26" x14ac:dyDescent="0.35">
      <c r="A109" s="33">
        <v>108</v>
      </c>
      <c r="B109" s="18" t="s">
        <v>11728</v>
      </c>
      <c r="C109" s="35" t="s">
        <v>11729</v>
      </c>
      <c r="D109" s="35" t="s">
        <v>11729</v>
      </c>
      <c r="E109" s="18" t="s">
        <v>11728</v>
      </c>
      <c r="F109" s="66"/>
      <c r="G109" s="35"/>
      <c r="H109" s="35"/>
      <c r="I109" s="29"/>
      <c r="J109" s="35"/>
      <c r="K109" s="35"/>
      <c r="L109" s="66"/>
      <c r="M109" s="32"/>
      <c r="U109" s="32"/>
      <c r="V109" s="32"/>
    </row>
    <row r="110" spans="1:22" ht="26" x14ac:dyDescent="0.35">
      <c r="A110" s="33">
        <v>109</v>
      </c>
      <c r="B110" s="21" t="s">
        <v>11726</v>
      </c>
      <c r="C110" s="29" t="s">
        <v>11727</v>
      </c>
      <c r="D110" s="29" t="s">
        <v>11727</v>
      </c>
      <c r="E110" s="21" t="s">
        <v>11726</v>
      </c>
      <c r="F110" s="30"/>
      <c r="G110" s="29"/>
      <c r="H110" s="29"/>
      <c r="I110" s="29" t="s">
        <v>34</v>
      </c>
      <c r="J110" s="29"/>
      <c r="K110" s="29"/>
      <c r="L110" s="30"/>
      <c r="M110" s="32"/>
      <c r="O110" s="29" t="s">
        <v>34</v>
      </c>
      <c r="P110" s="29" t="s">
        <v>34</v>
      </c>
      <c r="Q110" s="29" t="s">
        <v>34</v>
      </c>
      <c r="U110" s="32"/>
      <c r="V110" s="32"/>
    </row>
    <row r="111" spans="1:22" x14ac:dyDescent="0.35">
      <c r="A111" s="33">
        <v>110</v>
      </c>
      <c r="B111" s="21" t="s">
        <v>11724</v>
      </c>
      <c r="C111" s="29" t="s">
        <v>11725</v>
      </c>
      <c r="D111" s="29" t="s">
        <v>11725</v>
      </c>
      <c r="E111" s="21" t="s">
        <v>11724</v>
      </c>
      <c r="F111" s="30"/>
      <c r="G111" s="29"/>
      <c r="H111" s="29"/>
      <c r="I111" s="29" t="s">
        <v>34</v>
      </c>
      <c r="J111" s="29"/>
      <c r="K111" s="29"/>
      <c r="L111" s="30"/>
      <c r="M111" s="32"/>
      <c r="O111" s="29" t="s">
        <v>34</v>
      </c>
      <c r="P111" s="29" t="s">
        <v>34</v>
      </c>
      <c r="Q111" s="29" t="s">
        <v>34</v>
      </c>
      <c r="U111" s="32"/>
      <c r="V111" s="32"/>
    </row>
    <row r="112" spans="1:22" ht="26" x14ac:dyDescent="0.35">
      <c r="A112" s="33">
        <v>111</v>
      </c>
      <c r="B112" s="21" t="s">
        <v>11722</v>
      </c>
      <c r="C112" s="29" t="s">
        <v>11723</v>
      </c>
      <c r="D112" s="29" t="s">
        <v>11723</v>
      </c>
      <c r="E112" s="21" t="s">
        <v>11722</v>
      </c>
      <c r="F112" s="30"/>
      <c r="G112" s="29"/>
      <c r="H112" s="29"/>
      <c r="I112" s="29" t="s">
        <v>34</v>
      </c>
      <c r="J112" s="29"/>
      <c r="K112" s="29"/>
      <c r="L112" s="30" t="s">
        <v>34</v>
      </c>
      <c r="M112" s="32"/>
      <c r="O112" s="29" t="s">
        <v>34</v>
      </c>
      <c r="P112" s="29" t="s">
        <v>34</v>
      </c>
      <c r="Q112" s="29" t="s">
        <v>34</v>
      </c>
      <c r="U112" s="32"/>
      <c r="V112" s="32"/>
    </row>
    <row r="113" spans="1:22" x14ac:dyDescent="0.35">
      <c r="A113" s="33">
        <v>112</v>
      </c>
      <c r="B113" s="9" t="s">
        <v>11720</v>
      </c>
      <c r="C113" s="37" t="s">
        <v>11721</v>
      </c>
      <c r="D113" s="37" t="s">
        <v>11721</v>
      </c>
      <c r="E113" s="9" t="s">
        <v>11720</v>
      </c>
      <c r="F113" s="67"/>
      <c r="G113" s="37"/>
      <c r="H113" s="37"/>
      <c r="I113" s="29"/>
      <c r="J113" s="37"/>
      <c r="K113" s="37"/>
      <c r="L113" s="67"/>
      <c r="M113" s="32"/>
      <c r="U113" s="32"/>
      <c r="V113" s="32"/>
    </row>
    <row r="114" spans="1:22" x14ac:dyDescent="0.35">
      <c r="A114" s="33">
        <v>113</v>
      </c>
      <c r="B114" s="18" t="s">
        <v>11718</v>
      </c>
      <c r="C114" s="35" t="s">
        <v>11719</v>
      </c>
      <c r="D114" s="35" t="s">
        <v>11719</v>
      </c>
      <c r="E114" s="18" t="s">
        <v>11718</v>
      </c>
      <c r="F114" s="66"/>
      <c r="G114" s="35"/>
      <c r="H114" s="35"/>
      <c r="I114" s="29"/>
      <c r="J114" s="35"/>
      <c r="K114" s="35"/>
      <c r="L114" s="66"/>
      <c r="M114" s="32"/>
      <c r="U114" s="32"/>
      <c r="V114" s="32"/>
    </row>
    <row r="115" spans="1:22" ht="39" x14ac:dyDescent="0.35">
      <c r="A115" s="33">
        <v>114</v>
      </c>
      <c r="B115" s="21" t="s">
        <v>11716</v>
      </c>
      <c r="C115" s="29" t="s">
        <v>11717</v>
      </c>
      <c r="D115" s="29" t="s">
        <v>11717</v>
      </c>
      <c r="E115" s="21" t="s">
        <v>11716</v>
      </c>
      <c r="F115" s="30"/>
      <c r="G115" s="29"/>
      <c r="H115" s="29"/>
      <c r="I115" s="29" t="s">
        <v>34</v>
      </c>
      <c r="J115" s="29"/>
      <c r="K115" s="29"/>
      <c r="L115" s="30" t="s">
        <v>34</v>
      </c>
      <c r="M115" s="32"/>
      <c r="O115" s="29" t="s">
        <v>34</v>
      </c>
      <c r="P115" s="29" t="s">
        <v>34</v>
      </c>
      <c r="Q115" s="29" t="s">
        <v>34</v>
      </c>
      <c r="U115" s="32"/>
      <c r="V115" s="32"/>
    </row>
    <row r="116" spans="1:22" ht="26" x14ac:dyDescent="0.35">
      <c r="A116" s="33">
        <v>115</v>
      </c>
      <c r="B116" s="21" t="s">
        <v>11714</v>
      </c>
      <c r="C116" s="29" t="s">
        <v>11715</v>
      </c>
      <c r="D116" s="29" t="s">
        <v>11715</v>
      </c>
      <c r="E116" s="21" t="s">
        <v>11714</v>
      </c>
      <c r="F116" s="30"/>
      <c r="G116" s="29"/>
      <c r="H116" s="29"/>
      <c r="I116" s="29" t="s">
        <v>34</v>
      </c>
      <c r="J116" s="29"/>
      <c r="K116" s="29"/>
      <c r="L116" s="30"/>
      <c r="M116" s="32"/>
      <c r="O116" s="29" t="s">
        <v>34</v>
      </c>
      <c r="P116" s="29" t="s">
        <v>34</v>
      </c>
      <c r="Q116" s="29" t="s">
        <v>34</v>
      </c>
      <c r="U116" s="32"/>
      <c r="V116" s="32"/>
    </row>
    <row r="117" spans="1:22" x14ac:dyDescent="0.35">
      <c r="A117" s="33">
        <v>116</v>
      </c>
      <c r="B117" s="18" t="s">
        <v>11712</v>
      </c>
      <c r="C117" s="35" t="s">
        <v>11713</v>
      </c>
      <c r="D117" s="35" t="s">
        <v>11713</v>
      </c>
      <c r="E117" s="18" t="s">
        <v>11712</v>
      </c>
      <c r="F117" s="66"/>
      <c r="G117" s="35"/>
      <c r="H117" s="35"/>
      <c r="I117" s="29"/>
      <c r="J117" s="35"/>
      <c r="K117" s="35"/>
      <c r="L117" s="66"/>
      <c r="M117" s="32"/>
      <c r="U117" s="32"/>
      <c r="V117" s="32"/>
    </row>
    <row r="118" spans="1:22" ht="39" x14ac:dyDescent="0.35">
      <c r="A118" s="33">
        <v>117</v>
      </c>
      <c r="B118" s="21" t="s">
        <v>11710</v>
      </c>
      <c r="C118" s="29" t="s">
        <v>11711</v>
      </c>
      <c r="D118" s="29" t="s">
        <v>11711</v>
      </c>
      <c r="E118" s="21" t="s">
        <v>11710</v>
      </c>
      <c r="F118" s="30"/>
      <c r="G118" s="29"/>
      <c r="H118" s="29"/>
      <c r="I118" s="29" t="s">
        <v>34</v>
      </c>
      <c r="J118" s="29"/>
      <c r="K118" s="29"/>
      <c r="L118" s="30"/>
      <c r="M118" s="32"/>
      <c r="O118" s="29" t="s">
        <v>34</v>
      </c>
      <c r="P118" s="29" t="s">
        <v>34</v>
      </c>
      <c r="Q118" s="29" t="s">
        <v>34</v>
      </c>
      <c r="U118" s="32"/>
      <c r="V118" s="32"/>
    </row>
    <row r="119" spans="1:22" ht="26" x14ac:dyDescent="0.35">
      <c r="A119" s="33">
        <v>118</v>
      </c>
      <c r="B119" s="21" t="s">
        <v>11708</v>
      </c>
      <c r="C119" s="29" t="s">
        <v>11709</v>
      </c>
      <c r="D119" s="29" t="s">
        <v>11709</v>
      </c>
      <c r="E119" s="21" t="s">
        <v>11708</v>
      </c>
      <c r="F119" s="30"/>
      <c r="G119" s="29"/>
      <c r="H119" s="29"/>
      <c r="I119" s="29" t="s">
        <v>34</v>
      </c>
      <c r="J119" s="29"/>
      <c r="K119" s="29"/>
      <c r="L119" s="30"/>
      <c r="M119" s="32"/>
      <c r="O119" s="29" t="s">
        <v>34</v>
      </c>
      <c r="P119" s="29" t="s">
        <v>34</v>
      </c>
      <c r="Q119" s="29" t="s">
        <v>34</v>
      </c>
      <c r="U119" s="32"/>
      <c r="V119" s="32"/>
    </row>
    <row r="120" spans="1:22" x14ac:dyDescent="0.35">
      <c r="A120" s="33">
        <v>119</v>
      </c>
      <c r="B120" s="9" t="s">
        <v>11383</v>
      </c>
      <c r="C120" s="37" t="s">
        <v>11707</v>
      </c>
      <c r="D120" s="37" t="s">
        <v>11707</v>
      </c>
      <c r="E120" s="9" t="s">
        <v>11383</v>
      </c>
      <c r="F120" s="67"/>
      <c r="G120" s="37"/>
      <c r="H120" s="37"/>
      <c r="I120" s="29"/>
      <c r="J120" s="37"/>
      <c r="K120" s="37"/>
      <c r="L120" s="67"/>
      <c r="M120" s="32"/>
      <c r="U120" s="32"/>
      <c r="V120" s="32"/>
    </row>
    <row r="121" spans="1:22" x14ac:dyDescent="0.35">
      <c r="A121" s="33">
        <v>120</v>
      </c>
      <c r="B121" s="18" t="s">
        <v>11705</v>
      </c>
      <c r="C121" s="35" t="s">
        <v>11706</v>
      </c>
      <c r="D121" s="35" t="s">
        <v>11706</v>
      </c>
      <c r="E121" s="18" t="s">
        <v>11705</v>
      </c>
      <c r="F121" s="66"/>
      <c r="G121" s="35"/>
      <c r="H121" s="35"/>
      <c r="I121" s="29"/>
      <c r="J121" s="35"/>
      <c r="K121" s="35"/>
      <c r="L121" s="66"/>
      <c r="M121" s="32"/>
      <c r="U121" s="32"/>
      <c r="V121" s="32"/>
    </row>
    <row r="122" spans="1:22" ht="26" x14ac:dyDescent="0.35">
      <c r="A122" s="33">
        <v>121</v>
      </c>
      <c r="B122" s="21" t="s">
        <v>11703</v>
      </c>
      <c r="C122" s="29" t="s">
        <v>11704</v>
      </c>
      <c r="D122" s="29" t="s">
        <v>11704</v>
      </c>
      <c r="E122" s="21" t="s">
        <v>11703</v>
      </c>
      <c r="F122" s="30"/>
      <c r="G122" s="29"/>
      <c r="H122" s="29"/>
      <c r="I122" s="29" t="s">
        <v>34</v>
      </c>
      <c r="J122" s="29"/>
      <c r="K122" s="29"/>
      <c r="L122" s="30"/>
      <c r="M122" s="32"/>
      <c r="O122" s="29" t="s">
        <v>34</v>
      </c>
      <c r="P122" s="29" t="s">
        <v>34</v>
      </c>
      <c r="Q122" s="29" t="s">
        <v>34</v>
      </c>
      <c r="U122" s="32"/>
      <c r="V122" s="32"/>
    </row>
    <row r="123" spans="1:22" ht="65" x14ac:dyDescent="0.35">
      <c r="A123" s="33">
        <v>122</v>
      </c>
      <c r="B123" s="21" t="s">
        <v>11701</v>
      </c>
      <c r="C123" s="29" t="s">
        <v>11702</v>
      </c>
      <c r="D123" s="29" t="s">
        <v>11702</v>
      </c>
      <c r="E123" s="21" t="s">
        <v>11701</v>
      </c>
      <c r="F123" s="30"/>
      <c r="G123" s="29"/>
      <c r="H123" s="29"/>
      <c r="I123" s="29" t="s">
        <v>34</v>
      </c>
      <c r="J123" s="29"/>
      <c r="K123" s="29"/>
      <c r="L123" s="30"/>
      <c r="M123" s="32"/>
      <c r="O123" s="29" t="s">
        <v>34</v>
      </c>
      <c r="P123" s="29" t="s">
        <v>34</v>
      </c>
      <c r="Q123" s="29" t="s">
        <v>34</v>
      </c>
      <c r="U123" s="32"/>
      <c r="V123" s="32"/>
    </row>
    <row r="124" spans="1:22" ht="39" x14ac:dyDescent="0.35">
      <c r="A124" s="33">
        <v>123</v>
      </c>
      <c r="B124" s="21" t="s">
        <v>11699</v>
      </c>
      <c r="C124" s="29" t="s">
        <v>11700</v>
      </c>
      <c r="D124" s="29" t="s">
        <v>11700</v>
      </c>
      <c r="E124" s="21" t="s">
        <v>11699</v>
      </c>
      <c r="F124" s="30"/>
      <c r="G124" s="29"/>
      <c r="H124" s="29"/>
      <c r="I124" s="29" t="s">
        <v>34</v>
      </c>
      <c r="J124" s="29"/>
      <c r="K124" s="29"/>
      <c r="L124" s="30"/>
      <c r="M124" s="32"/>
      <c r="O124" s="29" t="s">
        <v>34</v>
      </c>
      <c r="P124" s="29" t="s">
        <v>34</v>
      </c>
      <c r="Q124" s="29" t="s">
        <v>34</v>
      </c>
      <c r="U124" s="32"/>
      <c r="V124" s="32"/>
    </row>
    <row r="125" spans="1:22" ht="65" x14ac:dyDescent="0.35">
      <c r="A125" s="33">
        <v>124</v>
      </c>
      <c r="B125" s="21" t="s">
        <v>11697</v>
      </c>
      <c r="C125" s="29" t="s">
        <v>11698</v>
      </c>
      <c r="D125" s="29" t="s">
        <v>11698</v>
      </c>
      <c r="E125" s="21" t="s">
        <v>11697</v>
      </c>
      <c r="F125" s="30"/>
      <c r="G125" s="29"/>
      <c r="H125" s="29"/>
      <c r="I125" s="29" t="s">
        <v>34</v>
      </c>
      <c r="J125" s="29"/>
      <c r="K125" s="29"/>
      <c r="L125" s="30"/>
      <c r="M125" s="32"/>
      <c r="O125" s="29" t="s">
        <v>34</v>
      </c>
      <c r="P125" s="29" t="s">
        <v>34</v>
      </c>
      <c r="Q125" s="29" t="s">
        <v>34</v>
      </c>
      <c r="U125" s="32"/>
      <c r="V125" s="32"/>
    </row>
    <row r="126" spans="1:22" ht="39" x14ac:dyDescent="0.35">
      <c r="A126" s="33">
        <v>125</v>
      </c>
      <c r="B126" s="21" t="s">
        <v>11695</v>
      </c>
      <c r="C126" s="29" t="s">
        <v>11696</v>
      </c>
      <c r="D126" s="29" t="s">
        <v>11696</v>
      </c>
      <c r="E126" s="21" t="s">
        <v>11695</v>
      </c>
      <c r="F126" s="30"/>
      <c r="G126" s="29"/>
      <c r="H126" s="29"/>
      <c r="I126" s="29" t="s">
        <v>34</v>
      </c>
      <c r="J126" s="29"/>
      <c r="K126" s="29"/>
      <c r="L126" s="30"/>
      <c r="M126" s="32"/>
      <c r="O126" s="29" t="s">
        <v>34</v>
      </c>
      <c r="P126" s="29" t="s">
        <v>34</v>
      </c>
      <c r="Q126" s="29" t="s">
        <v>34</v>
      </c>
      <c r="U126" s="32"/>
      <c r="V126" s="32"/>
    </row>
    <row r="127" spans="1:22" ht="52" x14ac:dyDescent="0.35">
      <c r="A127" s="33">
        <v>126</v>
      </c>
      <c r="B127" s="21" t="s">
        <v>11693</v>
      </c>
      <c r="C127" s="29" t="s">
        <v>11694</v>
      </c>
      <c r="D127" s="29" t="s">
        <v>11694</v>
      </c>
      <c r="E127" s="21" t="s">
        <v>11693</v>
      </c>
      <c r="F127" s="30"/>
      <c r="G127" s="29"/>
      <c r="H127" s="29"/>
      <c r="I127" s="29" t="s">
        <v>34</v>
      </c>
      <c r="J127" s="29"/>
      <c r="K127" s="29"/>
      <c r="L127" s="30"/>
      <c r="M127" s="32"/>
      <c r="O127" s="29" t="s">
        <v>34</v>
      </c>
      <c r="P127" s="29" t="s">
        <v>34</v>
      </c>
      <c r="Q127" s="29" t="s">
        <v>34</v>
      </c>
      <c r="U127" s="32"/>
      <c r="V127" s="32"/>
    </row>
    <row r="128" spans="1:22" x14ac:dyDescent="0.35">
      <c r="A128" s="33">
        <v>127</v>
      </c>
      <c r="B128" s="21" t="s">
        <v>11691</v>
      </c>
      <c r="C128" s="29" t="s">
        <v>11692</v>
      </c>
      <c r="D128" s="29" t="s">
        <v>11692</v>
      </c>
      <c r="E128" s="21" t="s">
        <v>11691</v>
      </c>
      <c r="F128" s="30"/>
      <c r="G128" s="29"/>
      <c r="H128" s="29"/>
      <c r="I128" s="29" t="s">
        <v>34</v>
      </c>
      <c r="J128" s="29"/>
      <c r="K128" s="29"/>
      <c r="L128" s="30"/>
      <c r="M128" s="32"/>
      <c r="O128" s="29" t="s">
        <v>34</v>
      </c>
      <c r="P128" s="29" t="s">
        <v>34</v>
      </c>
      <c r="Q128" s="29" t="s">
        <v>34</v>
      </c>
      <c r="U128" s="32"/>
      <c r="V128" s="32"/>
    </row>
    <row r="129" spans="1:22" ht="39" x14ac:dyDescent="0.35">
      <c r="A129" s="33">
        <v>128</v>
      </c>
      <c r="B129" s="21" t="s">
        <v>11689</v>
      </c>
      <c r="C129" s="29" t="s">
        <v>11690</v>
      </c>
      <c r="D129" s="29" t="s">
        <v>11690</v>
      </c>
      <c r="E129" s="21" t="s">
        <v>11689</v>
      </c>
      <c r="F129" s="30"/>
      <c r="G129" s="29"/>
      <c r="H129" s="29"/>
      <c r="I129" s="29" t="s">
        <v>34</v>
      </c>
      <c r="J129" s="29"/>
      <c r="K129" s="29"/>
      <c r="L129" s="30"/>
      <c r="M129" s="32"/>
      <c r="O129" s="29" t="s">
        <v>34</v>
      </c>
      <c r="P129" s="29" t="s">
        <v>34</v>
      </c>
      <c r="Q129" s="29" t="s">
        <v>34</v>
      </c>
      <c r="U129" s="32"/>
      <c r="V129" s="32"/>
    </row>
    <row r="130" spans="1:22" ht="26" x14ac:dyDescent="0.35">
      <c r="A130" s="33">
        <v>129</v>
      </c>
      <c r="B130" s="21" t="s">
        <v>11687</v>
      </c>
      <c r="C130" s="29" t="s">
        <v>11688</v>
      </c>
      <c r="D130" s="29" t="s">
        <v>11688</v>
      </c>
      <c r="E130" s="21" t="s">
        <v>11687</v>
      </c>
      <c r="F130" s="30"/>
      <c r="G130" s="29"/>
      <c r="H130" s="29"/>
      <c r="I130" s="29" t="s">
        <v>34</v>
      </c>
      <c r="J130" s="29"/>
      <c r="K130" s="29"/>
      <c r="L130" s="30"/>
      <c r="M130" s="32"/>
      <c r="O130" s="29" t="s">
        <v>34</v>
      </c>
      <c r="P130" s="29" t="s">
        <v>34</v>
      </c>
      <c r="Q130" s="29" t="s">
        <v>34</v>
      </c>
      <c r="U130" s="32"/>
      <c r="V130" s="32"/>
    </row>
    <row r="131" spans="1:22" x14ac:dyDescent="0.35">
      <c r="A131" s="33">
        <v>130</v>
      </c>
      <c r="B131" s="18" t="s">
        <v>11685</v>
      </c>
      <c r="C131" s="35" t="s">
        <v>11686</v>
      </c>
      <c r="D131" s="35" t="s">
        <v>11686</v>
      </c>
      <c r="E131" s="18" t="s">
        <v>11685</v>
      </c>
      <c r="F131" s="66"/>
      <c r="G131" s="35"/>
      <c r="H131" s="35"/>
      <c r="I131" s="29"/>
      <c r="J131" s="35"/>
      <c r="K131" s="35"/>
      <c r="L131" s="66"/>
      <c r="M131" s="32"/>
      <c r="U131" s="32"/>
      <c r="V131" s="32"/>
    </row>
    <row r="132" spans="1:22" ht="52" x14ac:dyDescent="0.35">
      <c r="A132" s="33">
        <v>131</v>
      </c>
      <c r="B132" s="21" t="s">
        <v>11683</v>
      </c>
      <c r="C132" s="29" t="s">
        <v>11684</v>
      </c>
      <c r="D132" s="29" t="s">
        <v>11684</v>
      </c>
      <c r="E132" s="21" t="s">
        <v>11683</v>
      </c>
      <c r="F132" s="30"/>
      <c r="G132" s="29"/>
      <c r="H132" s="29"/>
      <c r="I132" s="29" t="s">
        <v>34</v>
      </c>
      <c r="J132" s="29"/>
      <c r="K132" s="29"/>
      <c r="L132" s="30"/>
      <c r="M132" s="32"/>
      <c r="O132" s="29" t="s">
        <v>34</v>
      </c>
      <c r="P132" s="29" t="s">
        <v>34</v>
      </c>
      <c r="Q132" s="29" t="s">
        <v>34</v>
      </c>
      <c r="U132" s="32"/>
      <c r="V132" s="32"/>
    </row>
    <row r="133" spans="1:22" ht="26" x14ac:dyDescent="0.35">
      <c r="A133" s="33">
        <v>132</v>
      </c>
      <c r="B133" s="21" t="s">
        <v>11681</v>
      </c>
      <c r="C133" s="29" t="s">
        <v>11682</v>
      </c>
      <c r="D133" s="29" t="s">
        <v>11682</v>
      </c>
      <c r="E133" s="21" t="s">
        <v>11681</v>
      </c>
      <c r="F133" s="30"/>
      <c r="G133" s="29"/>
      <c r="H133" s="29"/>
      <c r="I133" s="29" t="s">
        <v>34</v>
      </c>
      <c r="J133" s="29"/>
      <c r="K133" s="29"/>
      <c r="L133" s="30"/>
      <c r="M133" s="32"/>
      <c r="O133" s="29" t="s">
        <v>34</v>
      </c>
      <c r="P133" s="29" t="s">
        <v>34</v>
      </c>
      <c r="Q133" s="29" t="s">
        <v>34</v>
      </c>
      <c r="U133" s="32"/>
      <c r="V133" s="32"/>
    </row>
    <row r="134" spans="1:22" ht="26" x14ac:dyDescent="0.35">
      <c r="A134" s="33">
        <v>133</v>
      </c>
      <c r="B134" s="21" t="s">
        <v>11679</v>
      </c>
      <c r="C134" s="29" t="s">
        <v>11680</v>
      </c>
      <c r="D134" s="29" t="s">
        <v>11680</v>
      </c>
      <c r="E134" s="21" t="s">
        <v>11679</v>
      </c>
      <c r="F134" s="30"/>
      <c r="G134" s="29"/>
      <c r="H134" s="29"/>
      <c r="I134" s="29" t="s">
        <v>34</v>
      </c>
      <c r="J134" s="29"/>
      <c r="K134" s="29"/>
      <c r="L134" s="30"/>
      <c r="M134" s="32"/>
      <c r="O134" s="29" t="s">
        <v>34</v>
      </c>
      <c r="P134" s="29" t="s">
        <v>34</v>
      </c>
      <c r="Q134" s="29" t="s">
        <v>34</v>
      </c>
      <c r="U134" s="32"/>
      <c r="V134" s="32"/>
    </row>
    <row r="135" spans="1:22" ht="26" x14ac:dyDescent="0.35">
      <c r="A135" s="33">
        <v>134</v>
      </c>
      <c r="B135" s="18" t="s">
        <v>11677</v>
      </c>
      <c r="C135" s="35" t="s">
        <v>11678</v>
      </c>
      <c r="D135" s="35" t="s">
        <v>11678</v>
      </c>
      <c r="E135" s="18" t="s">
        <v>11677</v>
      </c>
      <c r="F135" s="66"/>
      <c r="G135" s="35"/>
      <c r="H135" s="35"/>
      <c r="I135" s="29"/>
      <c r="J135" s="35"/>
      <c r="K135" s="35"/>
      <c r="L135" s="66"/>
      <c r="M135" s="32"/>
      <c r="U135" s="32"/>
      <c r="V135" s="32"/>
    </row>
    <row r="136" spans="1:22" ht="39" x14ac:dyDescent="0.35">
      <c r="A136" s="33">
        <v>135</v>
      </c>
      <c r="B136" s="21" t="s">
        <v>11675</v>
      </c>
      <c r="C136" s="29" t="s">
        <v>11676</v>
      </c>
      <c r="D136" s="29" t="s">
        <v>11676</v>
      </c>
      <c r="E136" s="21" t="s">
        <v>11675</v>
      </c>
      <c r="F136" s="30"/>
      <c r="G136" s="29"/>
      <c r="H136" s="29"/>
      <c r="I136" s="29" t="s">
        <v>34</v>
      </c>
      <c r="J136" s="29"/>
      <c r="K136" s="29"/>
      <c r="L136" s="30"/>
      <c r="M136" s="32"/>
      <c r="O136" s="29" t="s">
        <v>34</v>
      </c>
      <c r="P136" s="29" t="s">
        <v>34</v>
      </c>
      <c r="Q136" s="29" t="s">
        <v>34</v>
      </c>
      <c r="U136" s="32"/>
      <c r="V136" s="32"/>
    </row>
    <row r="137" spans="1:22" x14ac:dyDescent="0.35">
      <c r="A137" s="33">
        <v>136</v>
      </c>
      <c r="B137" s="18" t="s">
        <v>11673</v>
      </c>
      <c r="C137" s="35" t="s">
        <v>11674</v>
      </c>
      <c r="D137" s="35" t="s">
        <v>11674</v>
      </c>
      <c r="E137" s="18" t="s">
        <v>11673</v>
      </c>
      <c r="F137" s="66"/>
      <c r="G137" s="35"/>
      <c r="H137" s="35"/>
      <c r="I137" s="29"/>
      <c r="J137" s="35"/>
      <c r="K137" s="35"/>
      <c r="L137" s="66"/>
      <c r="M137" s="32"/>
      <c r="U137" s="32"/>
      <c r="V137" s="32"/>
    </row>
    <row r="138" spans="1:22" ht="26" x14ac:dyDescent="0.35">
      <c r="A138" s="33">
        <v>137</v>
      </c>
      <c r="B138" s="21" t="s">
        <v>11671</v>
      </c>
      <c r="C138" s="29" t="s">
        <v>11672</v>
      </c>
      <c r="D138" s="29" t="s">
        <v>11672</v>
      </c>
      <c r="E138" s="21" t="s">
        <v>11671</v>
      </c>
      <c r="F138" s="30"/>
      <c r="G138" s="29"/>
      <c r="H138" s="29"/>
      <c r="I138" s="29" t="s">
        <v>34</v>
      </c>
      <c r="J138" s="29"/>
      <c r="K138" s="29"/>
      <c r="L138" s="30"/>
      <c r="M138" s="32"/>
      <c r="O138" s="29" t="s">
        <v>34</v>
      </c>
      <c r="P138" s="29" t="s">
        <v>34</v>
      </c>
      <c r="Q138" s="29" t="s">
        <v>34</v>
      </c>
      <c r="U138" s="32"/>
      <c r="V138" s="32"/>
    </row>
    <row r="139" spans="1:22" ht="39" x14ac:dyDescent="0.35">
      <c r="A139" s="33">
        <v>138</v>
      </c>
      <c r="B139" s="21" t="s">
        <v>11669</v>
      </c>
      <c r="C139" s="29" t="s">
        <v>11670</v>
      </c>
      <c r="D139" s="29" t="s">
        <v>11670</v>
      </c>
      <c r="E139" s="21" t="s">
        <v>11669</v>
      </c>
      <c r="F139" s="30"/>
      <c r="G139" s="29"/>
      <c r="H139" s="29"/>
      <c r="I139" s="29" t="s">
        <v>34</v>
      </c>
      <c r="J139" s="29"/>
      <c r="K139" s="29"/>
      <c r="L139" s="30"/>
      <c r="M139" s="32"/>
      <c r="O139" s="29" t="s">
        <v>34</v>
      </c>
      <c r="P139" s="29" t="s">
        <v>34</v>
      </c>
      <c r="Q139" s="29" t="s">
        <v>34</v>
      </c>
      <c r="U139" s="32"/>
      <c r="V139" s="32"/>
    </row>
    <row r="140" spans="1:22" ht="39" x14ac:dyDescent="0.35">
      <c r="A140" s="33">
        <v>139</v>
      </c>
      <c r="B140" s="21" t="s">
        <v>11667</v>
      </c>
      <c r="C140" s="29" t="s">
        <v>11668</v>
      </c>
      <c r="D140" s="29" t="s">
        <v>11668</v>
      </c>
      <c r="E140" s="21" t="s">
        <v>11667</v>
      </c>
      <c r="F140" s="30"/>
      <c r="G140" s="29"/>
      <c r="H140" s="29"/>
      <c r="I140" s="29" t="s">
        <v>34</v>
      </c>
      <c r="J140" s="29"/>
      <c r="K140" s="29"/>
      <c r="L140" s="30"/>
      <c r="M140" s="32"/>
      <c r="O140" s="29" t="s">
        <v>34</v>
      </c>
      <c r="P140" s="29" t="s">
        <v>34</v>
      </c>
      <c r="Q140" s="29" t="s">
        <v>34</v>
      </c>
      <c r="U140" s="32"/>
      <c r="V140" s="32"/>
    </row>
    <row r="141" spans="1:22" ht="26" x14ac:dyDescent="0.35">
      <c r="A141" s="33">
        <v>140</v>
      </c>
      <c r="B141" s="21" t="s">
        <v>11665</v>
      </c>
      <c r="C141" s="29" t="s">
        <v>11666</v>
      </c>
      <c r="D141" s="29" t="s">
        <v>11666</v>
      </c>
      <c r="E141" s="21" t="s">
        <v>11665</v>
      </c>
      <c r="F141" s="30"/>
      <c r="G141" s="29"/>
      <c r="H141" s="29"/>
      <c r="I141" s="29" t="s">
        <v>34</v>
      </c>
      <c r="J141" s="29"/>
      <c r="K141" s="29"/>
      <c r="L141" s="30"/>
      <c r="M141" s="32"/>
      <c r="O141" s="29" t="s">
        <v>34</v>
      </c>
      <c r="P141" s="29" t="s">
        <v>34</v>
      </c>
      <c r="Q141" s="29" t="s">
        <v>34</v>
      </c>
      <c r="U141" s="32"/>
      <c r="V141" s="32"/>
    </row>
    <row r="142" spans="1:22" ht="26" x14ac:dyDescent="0.35">
      <c r="A142" s="33">
        <v>141</v>
      </c>
      <c r="B142" s="21" t="s">
        <v>11663</v>
      </c>
      <c r="C142" s="29" t="s">
        <v>11664</v>
      </c>
      <c r="D142" s="29" t="s">
        <v>11664</v>
      </c>
      <c r="E142" s="21" t="s">
        <v>11663</v>
      </c>
      <c r="F142" s="30"/>
      <c r="G142" s="29"/>
      <c r="H142" s="29"/>
      <c r="I142" s="29" t="s">
        <v>34</v>
      </c>
      <c r="J142" s="29"/>
      <c r="K142" s="29"/>
      <c r="L142" s="30"/>
      <c r="M142" s="32"/>
      <c r="O142" s="29" t="s">
        <v>34</v>
      </c>
      <c r="P142" s="29" t="s">
        <v>34</v>
      </c>
      <c r="Q142" s="29" t="s">
        <v>34</v>
      </c>
      <c r="U142" s="32"/>
      <c r="V142" s="32"/>
    </row>
    <row r="143" spans="1:22" ht="39" x14ac:dyDescent="0.35">
      <c r="A143" s="33">
        <v>142</v>
      </c>
      <c r="B143" s="21" t="s">
        <v>11661</v>
      </c>
      <c r="C143" s="29" t="s">
        <v>11662</v>
      </c>
      <c r="D143" s="29" t="s">
        <v>11662</v>
      </c>
      <c r="E143" s="21" t="s">
        <v>11661</v>
      </c>
      <c r="F143" s="30"/>
      <c r="G143" s="29"/>
      <c r="H143" s="29"/>
      <c r="I143" s="29" t="s">
        <v>34</v>
      </c>
      <c r="J143" s="29"/>
      <c r="K143" s="29"/>
      <c r="L143" s="30"/>
      <c r="M143" s="32"/>
      <c r="O143" s="29" t="s">
        <v>34</v>
      </c>
      <c r="P143" s="29" t="s">
        <v>34</v>
      </c>
      <c r="Q143" s="29" t="s">
        <v>34</v>
      </c>
      <c r="U143" s="32"/>
      <c r="V143" s="32"/>
    </row>
    <row r="144" spans="1:22" ht="39" x14ac:dyDescent="0.35">
      <c r="A144" s="33">
        <v>143</v>
      </c>
      <c r="B144" s="21" t="s">
        <v>11659</v>
      </c>
      <c r="C144" s="29" t="s">
        <v>11660</v>
      </c>
      <c r="D144" s="29" t="s">
        <v>11660</v>
      </c>
      <c r="E144" s="21" t="s">
        <v>11659</v>
      </c>
      <c r="F144" s="30"/>
      <c r="G144" s="29"/>
      <c r="H144" s="29"/>
      <c r="I144" s="29" t="s">
        <v>34</v>
      </c>
      <c r="J144" s="29"/>
      <c r="K144" s="29"/>
      <c r="L144" s="30"/>
      <c r="M144" s="32"/>
      <c r="O144" s="29" t="s">
        <v>34</v>
      </c>
      <c r="P144" s="29" t="s">
        <v>34</v>
      </c>
      <c r="Q144" s="29" t="s">
        <v>34</v>
      </c>
      <c r="U144" s="32"/>
      <c r="V144" s="32"/>
    </row>
    <row r="145" spans="1:22" ht="39" x14ac:dyDescent="0.35">
      <c r="A145" s="33">
        <v>144</v>
      </c>
      <c r="B145" s="21" t="s">
        <v>11657</v>
      </c>
      <c r="C145" s="29" t="s">
        <v>11658</v>
      </c>
      <c r="D145" s="29" t="s">
        <v>11658</v>
      </c>
      <c r="E145" s="21" t="s">
        <v>11657</v>
      </c>
      <c r="F145" s="30"/>
      <c r="G145" s="29"/>
      <c r="H145" s="29"/>
      <c r="I145" s="29" t="s">
        <v>34</v>
      </c>
      <c r="J145" s="29"/>
      <c r="K145" s="29"/>
      <c r="L145" s="30"/>
      <c r="M145" s="32"/>
      <c r="O145" s="29" t="s">
        <v>34</v>
      </c>
      <c r="P145" s="29" t="s">
        <v>34</v>
      </c>
      <c r="Q145" s="29" t="s">
        <v>34</v>
      </c>
      <c r="U145" s="32"/>
      <c r="V145" s="32"/>
    </row>
    <row r="146" spans="1:22" x14ac:dyDescent="0.35">
      <c r="A146" s="33">
        <v>145</v>
      </c>
      <c r="B146" s="9" t="s">
        <v>11655</v>
      </c>
      <c r="C146" s="37" t="s">
        <v>11656</v>
      </c>
      <c r="D146" s="37" t="s">
        <v>11656</v>
      </c>
      <c r="E146" s="9" t="s">
        <v>11655</v>
      </c>
      <c r="F146" s="67"/>
      <c r="G146" s="37"/>
      <c r="H146" s="37"/>
      <c r="I146" s="29"/>
      <c r="J146" s="37"/>
      <c r="K146" s="37"/>
      <c r="L146" s="67"/>
      <c r="M146" s="32"/>
      <c r="U146" s="32"/>
      <c r="V146" s="32"/>
    </row>
    <row r="147" spans="1:22" x14ac:dyDescent="0.35">
      <c r="A147" s="33">
        <v>146</v>
      </c>
      <c r="B147" s="18" t="s">
        <v>11653</v>
      </c>
      <c r="C147" s="35" t="s">
        <v>11654</v>
      </c>
      <c r="D147" s="35" t="s">
        <v>11654</v>
      </c>
      <c r="E147" s="18" t="s">
        <v>11653</v>
      </c>
      <c r="F147" s="66"/>
      <c r="G147" s="35"/>
      <c r="H147" s="35"/>
      <c r="I147" s="29"/>
      <c r="J147" s="35"/>
      <c r="K147" s="35"/>
      <c r="L147" s="66"/>
      <c r="M147" s="32"/>
      <c r="U147" s="32"/>
      <c r="V147" s="32"/>
    </row>
    <row r="148" spans="1:22" ht="104" x14ac:dyDescent="0.35">
      <c r="A148" s="33">
        <v>147</v>
      </c>
      <c r="B148" s="21" t="s">
        <v>11651</v>
      </c>
      <c r="C148" s="29" t="s">
        <v>11652</v>
      </c>
      <c r="D148" s="29" t="s">
        <v>11652</v>
      </c>
      <c r="E148" s="21" t="s">
        <v>11651</v>
      </c>
      <c r="F148" s="30"/>
      <c r="G148" s="29"/>
      <c r="H148" s="29"/>
      <c r="I148" s="29" t="s">
        <v>34</v>
      </c>
      <c r="J148" s="29"/>
      <c r="K148" s="29"/>
      <c r="L148" s="30"/>
      <c r="M148" s="32"/>
      <c r="O148" s="29" t="s">
        <v>34</v>
      </c>
      <c r="P148" s="29" t="s">
        <v>34</v>
      </c>
      <c r="Q148" s="29" t="s">
        <v>34</v>
      </c>
      <c r="U148" s="32"/>
      <c r="V148" s="32"/>
    </row>
    <row r="149" spans="1:22" x14ac:dyDescent="0.35">
      <c r="A149" s="33">
        <v>148</v>
      </c>
      <c r="B149" s="9" t="s">
        <v>11649</v>
      </c>
      <c r="C149" s="37" t="s">
        <v>11650</v>
      </c>
      <c r="D149" s="37" t="s">
        <v>11650</v>
      </c>
      <c r="E149" s="9" t="s">
        <v>11649</v>
      </c>
      <c r="F149" s="67"/>
      <c r="G149" s="37"/>
      <c r="H149" s="37"/>
      <c r="I149" s="29"/>
      <c r="J149" s="37"/>
      <c r="K149" s="37"/>
      <c r="L149" s="67"/>
      <c r="M149" s="32"/>
      <c r="U149" s="32"/>
      <c r="V149" s="32"/>
    </row>
    <row r="150" spans="1:22" x14ac:dyDescent="0.35">
      <c r="A150" s="33">
        <v>149</v>
      </c>
      <c r="B150" s="18" t="s">
        <v>11647</v>
      </c>
      <c r="C150" s="35" t="s">
        <v>11648</v>
      </c>
      <c r="D150" s="35" t="s">
        <v>11648</v>
      </c>
      <c r="E150" s="18" t="s">
        <v>11647</v>
      </c>
      <c r="F150" s="66"/>
      <c r="G150" s="35"/>
      <c r="H150" s="35"/>
      <c r="I150" s="29"/>
      <c r="J150" s="35"/>
      <c r="K150" s="35"/>
      <c r="L150" s="66"/>
      <c r="M150" s="32"/>
      <c r="U150" s="32"/>
      <c r="V150" s="32"/>
    </row>
    <row r="151" spans="1:22" ht="52" x14ac:dyDescent="0.35">
      <c r="A151" s="33">
        <v>150</v>
      </c>
      <c r="B151" s="21" t="s">
        <v>11645</v>
      </c>
      <c r="C151" s="29" t="s">
        <v>11646</v>
      </c>
      <c r="D151" s="29" t="s">
        <v>11646</v>
      </c>
      <c r="E151" s="21" t="s">
        <v>11645</v>
      </c>
      <c r="F151" s="30"/>
      <c r="G151" s="29"/>
      <c r="H151" s="29"/>
      <c r="I151" s="29" t="s">
        <v>34</v>
      </c>
      <c r="J151" s="29"/>
      <c r="K151" s="29"/>
      <c r="L151" s="30"/>
      <c r="M151" s="32"/>
      <c r="O151" s="29" t="s">
        <v>34</v>
      </c>
      <c r="P151" s="29" t="s">
        <v>34</v>
      </c>
      <c r="Q151" s="29" t="s">
        <v>34</v>
      </c>
      <c r="U151" s="32"/>
      <c r="V151" s="32"/>
    </row>
    <row r="152" spans="1:22" ht="52" x14ac:dyDescent="0.35">
      <c r="A152" s="33">
        <v>151</v>
      </c>
      <c r="B152" s="21" t="s">
        <v>11643</v>
      </c>
      <c r="C152" s="29" t="s">
        <v>11644</v>
      </c>
      <c r="D152" s="29" t="s">
        <v>11644</v>
      </c>
      <c r="E152" s="21" t="s">
        <v>11643</v>
      </c>
      <c r="F152" s="30"/>
      <c r="G152" s="29"/>
      <c r="H152" s="29"/>
      <c r="I152" s="29" t="s">
        <v>34</v>
      </c>
      <c r="J152" s="29"/>
      <c r="K152" s="29"/>
      <c r="L152" s="30"/>
      <c r="M152" s="32"/>
      <c r="O152" s="29" t="s">
        <v>34</v>
      </c>
      <c r="P152" s="29" t="s">
        <v>34</v>
      </c>
      <c r="Q152" s="29" t="s">
        <v>34</v>
      </c>
      <c r="U152" s="32"/>
      <c r="V152" s="32"/>
    </row>
    <row r="153" spans="1:22" ht="52" x14ac:dyDescent="0.35">
      <c r="A153" s="33">
        <v>152</v>
      </c>
      <c r="B153" s="21" t="s">
        <v>11641</v>
      </c>
      <c r="C153" s="29" t="s">
        <v>11642</v>
      </c>
      <c r="D153" s="29" t="s">
        <v>11642</v>
      </c>
      <c r="E153" s="21" t="s">
        <v>11641</v>
      </c>
      <c r="F153" s="30"/>
      <c r="G153" s="29"/>
      <c r="H153" s="29"/>
      <c r="I153" s="29" t="s">
        <v>34</v>
      </c>
      <c r="J153" s="29"/>
      <c r="K153" s="29"/>
      <c r="L153" s="30"/>
      <c r="M153" s="32"/>
      <c r="O153" s="29" t="s">
        <v>34</v>
      </c>
      <c r="P153" s="29" t="s">
        <v>34</v>
      </c>
      <c r="Q153" s="29" t="s">
        <v>34</v>
      </c>
      <c r="U153" s="32"/>
      <c r="V153" s="32"/>
    </row>
    <row r="154" spans="1:22" x14ac:dyDescent="0.35">
      <c r="A154" s="33">
        <v>153</v>
      </c>
      <c r="B154" s="18" t="s">
        <v>11639</v>
      </c>
      <c r="C154" s="35" t="s">
        <v>11640</v>
      </c>
      <c r="D154" s="35" t="s">
        <v>11640</v>
      </c>
      <c r="E154" s="18" t="s">
        <v>11639</v>
      </c>
      <c r="F154" s="66"/>
      <c r="G154" s="35"/>
      <c r="H154" s="35"/>
      <c r="I154" s="29"/>
      <c r="J154" s="35"/>
      <c r="K154" s="35"/>
      <c r="L154" s="66"/>
      <c r="M154" s="32"/>
      <c r="U154" s="32"/>
      <c r="V154" s="32"/>
    </row>
    <row r="155" spans="1:22" ht="26" x14ac:dyDescent="0.35">
      <c r="A155" s="33">
        <v>154</v>
      </c>
      <c r="B155" s="21" t="s">
        <v>11637</v>
      </c>
      <c r="C155" s="29" t="s">
        <v>11638</v>
      </c>
      <c r="D155" s="29" t="s">
        <v>11638</v>
      </c>
      <c r="E155" s="21" t="s">
        <v>11637</v>
      </c>
      <c r="F155" s="30"/>
      <c r="G155" s="29"/>
      <c r="H155" s="29"/>
      <c r="I155" s="29" t="s">
        <v>34</v>
      </c>
      <c r="J155" s="29"/>
      <c r="K155" s="29"/>
      <c r="L155" s="30"/>
      <c r="M155" s="32"/>
      <c r="O155" s="29" t="s">
        <v>34</v>
      </c>
      <c r="P155" s="29" t="s">
        <v>34</v>
      </c>
      <c r="Q155" s="29" t="s">
        <v>34</v>
      </c>
      <c r="U155" s="32"/>
      <c r="V155" s="32"/>
    </row>
    <row r="156" spans="1:22" ht="65" x14ac:dyDescent="0.35">
      <c r="A156" s="33">
        <v>155</v>
      </c>
      <c r="B156" s="21" t="s">
        <v>11635</v>
      </c>
      <c r="C156" s="29" t="s">
        <v>11636</v>
      </c>
      <c r="D156" s="29" t="s">
        <v>11636</v>
      </c>
      <c r="E156" s="21" t="s">
        <v>11635</v>
      </c>
      <c r="F156" s="30"/>
      <c r="G156" s="29"/>
      <c r="H156" s="29"/>
      <c r="I156" s="29" t="s">
        <v>34</v>
      </c>
      <c r="J156" s="29"/>
      <c r="K156" s="29"/>
      <c r="L156" s="30"/>
      <c r="M156" s="32"/>
      <c r="O156" s="29" t="s">
        <v>34</v>
      </c>
      <c r="P156" s="29" t="s">
        <v>34</v>
      </c>
      <c r="Q156" s="29" t="s">
        <v>34</v>
      </c>
      <c r="U156" s="32"/>
      <c r="V156" s="32"/>
    </row>
    <row r="157" spans="1:22" ht="39" x14ac:dyDescent="0.35">
      <c r="A157" s="33">
        <v>156</v>
      </c>
      <c r="B157" s="21" t="s">
        <v>11633</v>
      </c>
      <c r="C157" s="29" t="s">
        <v>11634</v>
      </c>
      <c r="D157" s="29" t="s">
        <v>11634</v>
      </c>
      <c r="E157" s="21" t="s">
        <v>11633</v>
      </c>
      <c r="F157" s="30"/>
      <c r="G157" s="29"/>
      <c r="H157" s="29"/>
      <c r="I157" s="29" t="s">
        <v>34</v>
      </c>
      <c r="J157" s="29"/>
      <c r="K157" s="29"/>
      <c r="L157" s="30"/>
      <c r="M157" s="32"/>
      <c r="O157" s="29" t="s">
        <v>34</v>
      </c>
      <c r="P157" s="29" t="s">
        <v>34</v>
      </c>
      <c r="Q157" s="29" t="s">
        <v>34</v>
      </c>
      <c r="U157" s="32"/>
      <c r="V157" s="32"/>
    </row>
    <row r="158" spans="1:22" ht="52" x14ac:dyDescent="0.35">
      <c r="A158" s="33">
        <v>157</v>
      </c>
      <c r="B158" s="21" t="s">
        <v>11631</v>
      </c>
      <c r="C158" s="29" t="s">
        <v>11632</v>
      </c>
      <c r="D158" s="29" t="s">
        <v>11632</v>
      </c>
      <c r="E158" s="21" t="s">
        <v>11631</v>
      </c>
      <c r="F158" s="30"/>
      <c r="G158" s="29"/>
      <c r="H158" s="29"/>
      <c r="I158" s="29" t="s">
        <v>34</v>
      </c>
      <c r="J158" s="29"/>
      <c r="K158" s="29"/>
      <c r="L158" s="30"/>
      <c r="M158" s="32"/>
      <c r="O158" s="29" t="s">
        <v>34</v>
      </c>
      <c r="P158" s="29" t="s">
        <v>34</v>
      </c>
      <c r="Q158" s="29" t="s">
        <v>34</v>
      </c>
      <c r="U158" s="32"/>
      <c r="V158" s="32"/>
    </row>
    <row r="159" spans="1:22" ht="26" x14ac:dyDescent="0.35">
      <c r="A159" s="33">
        <v>158</v>
      </c>
      <c r="B159" s="21" t="s">
        <v>11629</v>
      </c>
      <c r="C159" s="29" t="s">
        <v>11630</v>
      </c>
      <c r="D159" s="29" t="s">
        <v>11630</v>
      </c>
      <c r="E159" s="21" t="s">
        <v>11629</v>
      </c>
      <c r="F159" s="30"/>
      <c r="G159" s="29"/>
      <c r="H159" s="29"/>
      <c r="I159" s="29" t="s">
        <v>34</v>
      </c>
      <c r="J159" s="29"/>
      <c r="K159" s="29"/>
      <c r="L159" s="30"/>
      <c r="M159" s="32"/>
      <c r="O159" s="29" t="s">
        <v>34</v>
      </c>
      <c r="P159" s="29" t="s">
        <v>34</v>
      </c>
      <c r="Q159" s="29" t="s">
        <v>34</v>
      </c>
      <c r="U159" s="32"/>
      <c r="V159" s="32"/>
    </row>
    <row r="160" spans="1:22" ht="26" x14ac:dyDescent="0.35">
      <c r="A160" s="33">
        <v>159</v>
      </c>
      <c r="B160" s="21" t="s">
        <v>11627</v>
      </c>
      <c r="C160" s="29" t="s">
        <v>11628</v>
      </c>
      <c r="D160" s="29" t="s">
        <v>11628</v>
      </c>
      <c r="E160" s="21" t="s">
        <v>11627</v>
      </c>
      <c r="F160" s="30"/>
      <c r="G160" s="29"/>
      <c r="H160" s="29"/>
      <c r="I160" s="29" t="s">
        <v>34</v>
      </c>
      <c r="J160" s="29"/>
      <c r="K160" s="29"/>
      <c r="L160" s="30"/>
      <c r="M160" s="32"/>
      <c r="O160" s="29" t="s">
        <v>34</v>
      </c>
      <c r="P160" s="29" t="s">
        <v>34</v>
      </c>
      <c r="Q160" s="29" t="s">
        <v>34</v>
      </c>
      <c r="U160" s="32"/>
      <c r="V160" s="32"/>
    </row>
    <row r="161" spans="1:22" ht="39" x14ac:dyDescent="0.35">
      <c r="A161" s="33">
        <v>160</v>
      </c>
      <c r="B161" s="21" t="s">
        <v>11625</v>
      </c>
      <c r="C161" s="29" t="s">
        <v>11626</v>
      </c>
      <c r="D161" s="29" t="s">
        <v>11626</v>
      </c>
      <c r="E161" s="21" t="s">
        <v>11625</v>
      </c>
      <c r="F161" s="30"/>
      <c r="G161" s="29"/>
      <c r="H161" s="29"/>
      <c r="I161" s="29" t="s">
        <v>34</v>
      </c>
      <c r="J161" s="29"/>
      <c r="K161" s="29"/>
      <c r="L161" s="30"/>
      <c r="M161" s="32"/>
      <c r="O161" s="29" t="s">
        <v>34</v>
      </c>
      <c r="P161" s="29" t="s">
        <v>34</v>
      </c>
      <c r="Q161" s="29" t="s">
        <v>34</v>
      </c>
      <c r="U161" s="32"/>
      <c r="V161" s="32"/>
    </row>
    <row r="162" spans="1:22" x14ac:dyDescent="0.35">
      <c r="A162" s="33">
        <v>161</v>
      </c>
      <c r="B162" s="9" t="s">
        <v>11623</v>
      </c>
      <c r="C162" s="37" t="s">
        <v>11624</v>
      </c>
      <c r="D162" s="37" t="s">
        <v>11624</v>
      </c>
      <c r="E162" s="9" t="s">
        <v>11623</v>
      </c>
      <c r="F162" s="67"/>
      <c r="G162" s="37"/>
      <c r="H162" s="37"/>
      <c r="I162" s="29"/>
      <c r="J162" s="37"/>
      <c r="K162" s="37"/>
      <c r="L162" s="67"/>
      <c r="M162" s="32"/>
      <c r="U162" s="32"/>
      <c r="V162" s="32"/>
    </row>
    <row r="163" spans="1:22" x14ac:dyDescent="0.35">
      <c r="A163" s="33">
        <v>162</v>
      </c>
      <c r="B163" s="18" t="s">
        <v>11621</v>
      </c>
      <c r="C163" s="35" t="s">
        <v>11622</v>
      </c>
      <c r="D163" s="35" t="s">
        <v>11622</v>
      </c>
      <c r="E163" s="18" t="s">
        <v>11621</v>
      </c>
      <c r="F163" s="66"/>
      <c r="G163" s="35"/>
      <c r="H163" s="35"/>
      <c r="I163" s="29"/>
      <c r="J163" s="35"/>
      <c r="K163" s="35"/>
      <c r="L163" s="66"/>
      <c r="M163" s="32"/>
      <c r="U163" s="32"/>
      <c r="V163" s="32"/>
    </row>
    <row r="164" spans="1:22" ht="39" x14ac:dyDescent="0.35">
      <c r="A164" s="33">
        <v>163</v>
      </c>
      <c r="B164" s="21" t="s">
        <v>11619</v>
      </c>
      <c r="C164" s="29" t="s">
        <v>11620</v>
      </c>
      <c r="D164" s="29" t="s">
        <v>11620</v>
      </c>
      <c r="E164" s="21" t="s">
        <v>11619</v>
      </c>
      <c r="F164" s="30"/>
      <c r="G164" s="29"/>
      <c r="H164" s="29"/>
      <c r="I164" s="29" t="s">
        <v>34</v>
      </c>
      <c r="J164" s="29"/>
      <c r="K164" s="29"/>
      <c r="L164" s="30"/>
      <c r="M164" s="32"/>
      <c r="O164" s="29" t="s">
        <v>34</v>
      </c>
      <c r="P164" s="29" t="s">
        <v>34</v>
      </c>
      <c r="Q164" s="29" t="s">
        <v>34</v>
      </c>
      <c r="U164" s="32"/>
      <c r="V164" s="32"/>
    </row>
    <row r="165" spans="1:22" x14ac:dyDescent="0.35">
      <c r="A165" s="33">
        <v>164</v>
      </c>
      <c r="B165" s="18" t="s">
        <v>11617</v>
      </c>
      <c r="C165" s="35" t="s">
        <v>11618</v>
      </c>
      <c r="D165" s="35" t="s">
        <v>11618</v>
      </c>
      <c r="E165" s="18" t="s">
        <v>11617</v>
      </c>
      <c r="F165" s="66"/>
      <c r="G165" s="35"/>
      <c r="H165" s="35"/>
      <c r="I165" s="29"/>
      <c r="J165" s="35"/>
      <c r="K165" s="35"/>
      <c r="L165" s="66"/>
      <c r="M165" s="32"/>
      <c r="U165" s="32"/>
      <c r="V165" s="32"/>
    </row>
    <row r="166" spans="1:22" ht="26" x14ac:dyDescent="0.35">
      <c r="A166" s="33">
        <v>165</v>
      </c>
      <c r="B166" s="21" t="s">
        <v>11615</v>
      </c>
      <c r="C166" s="29" t="s">
        <v>11616</v>
      </c>
      <c r="D166" s="29" t="s">
        <v>11616</v>
      </c>
      <c r="E166" s="21" t="s">
        <v>11615</v>
      </c>
      <c r="F166" s="30"/>
      <c r="G166" s="29"/>
      <c r="H166" s="29"/>
      <c r="I166" s="29" t="s">
        <v>34</v>
      </c>
      <c r="J166" s="29"/>
      <c r="K166" s="29"/>
      <c r="L166" s="30"/>
      <c r="M166" s="32"/>
      <c r="O166" s="29" t="s">
        <v>34</v>
      </c>
      <c r="P166" s="29" t="s">
        <v>34</v>
      </c>
      <c r="Q166" s="29" t="s">
        <v>34</v>
      </c>
      <c r="U166" s="32"/>
      <c r="V166" s="32"/>
    </row>
    <row r="167" spans="1:22" ht="26" x14ac:dyDescent="0.35">
      <c r="A167" s="33">
        <v>166</v>
      </c>
      <c r="B167" s="21" t="s">
        <v>11613</v>
      </c>
      <c r="C167" s="29" t="s">
        <v>11614</v>
      </c>
      <c r="D167" s="29" t="s">
        <v>11614</v>
      </c>
      <c r="E167" s="21" t="s">
        <v>11613</v>
      </c>
      <c r="F167" s="30"/>
      <c r="G167" s="29"/>
      <c r="H167" s="29"/>
      <c r="I167" s="29" t="s">
        <v>34</v>
      </c>
      <c r="J167" s="29"/>
      <c r="K167" s="29"/>
      <c r="L167" s="30"/>
      <c r="M167" s="32"/>
      <c r="O167" s="29" t="s">
        <v>34</v>
      </c>
      <c r="P167" s="29" t="s">
        <v>34</v>
      </c>
      <c r="Q167" s="29" t="s">
        <v>34</v>
      </c>
      <c r="U167" s="32"/>
      <c r="V167" s="32"/>
    </row>
    <row r="168" spans="1:22" x14ac:dyDescent="0.35">
      <c r="A168" s="33">
        <v>167</v>
      </c>
      <c r="B168" s="21" t="s">
        <v>11611</v>
      </c>
      <c r="C168" s="29" t="s">
        <v>11612</v>
      </c>
      <c r="D168" s="29" t="s">
        <v>11612</v>
      </c>
      <c r="E168" s="21" t="s">
        <v>11611</v>
      </c>
      <c r="F168" s="30"/>
      <c r="G168" s="29"/>
      <c r="H168" s="29"/>
      <c r="I168" s="29" t="s">
        <v>34</v>
      </c>
      <c r="J168" s="29"/>
      <c r="K168" s="29"/>
      <c r="L168" s="30"/>
      <c r="M168" s="32"/>
      <c r="O168" s="29" t="s">
        <v>34</v>
      </c>
      <c r="P168" s="29" t="s">
        <v>34</v>
      </c>
      <c r="Q168" s="29" t="s">
        <v>34</v>
      </c>
      <c r="U168" s="32"/>
      <c r="V168" s="32"/>
    </row>
    <row r="169" spans="1:22" x14ac:dyDescent="0.35">
      <c r="A169" s="33">
        <v>168</v>
      </c>
      <c r="B169" s="21" t="s">
        <v>11609</v>
      </c>
      <c r="C169" s="29" t="s">
        <v>11610</v>
      </c>
      <c r="D169" s="29" t="s">
        <v>11610</v>
      </c>
      <c r="E169" s="21" t="s">
        <v>11609</v>
      </c>
      <c r="F169" s="30"/>
      <c r="G169" s="29"/>
      <c r="H169" s="29"/>
      <c r="I169" s="29" t="s">
        <v>34</v>
      </c>
      <c r="J169" s="29"/>
      <c r="K169" s="29"/>
      <c r="L169" s="30"/>
      <c r="M169" s="32"/>
      <c r="O169" s="29" t="s">
        <v>34</v>
      </c>
      <c r="P169" s="29" t="s">
        <v>34</v>
      </c>
      <c r="Q169" s="29" t="s">
        <v>34</v>
      </c>
      <c r="U169" s="32"/>
      <c r="V169" s="32"/>
    </row>
    <row r="170" spans="1:22" x14ac:dyDescent="0.35">
      <c r="A170" s="33">
        <v>169</v>
      </c>
      <c r="B170" s="9" t="s">
        <v>11607</v>
      </c>
      <c r="C170" s="37" t="s">
        <v>11608</v>
      </c>
      <c r="D170" s="37" t="s">
        <v>11608</v>
      </c>
      <c r="E170" s="9" t="s">
        <v>11607</v>
      </c>
      <c r="F170" s="67"/>
      <c r="G170" s="37"/>
      <c r="H170" s="37"/>
      <c r="I170" s="29"/>
      <c r="J170" s="37"/>
      <c r="K170" s="37"/>
      <c r="L170" s="67"/>
      <c r="M170" s="32"/>
      <c r="U170" s="32"/>
      <c r="V170" s="32"/>
    </row>
    <row r="171" spans="1:22" x14ac:dyDescent="0.35">
      <c r="A171" s="33">
        <v>170</v>
      </c>
      <c r="B171" s="9" t="s">
        <v>11605</v>
      </c>
      <c r="C171" s="37" t="s">
        <v>11606</v>
      </c>
      <c r="D171" s="37" t="s">
        <v>11606</v>
      </c>
      <c r="E171" s="9" t="s">
        <v>11605</v>
      </c>
      <c r="F171" s="67"/>
      <c r="G171" s="37"/>
      <c r="H171" s="37"/>
      <c r="I171" s="29"/>
      <c r="J171" s="37"/>
      <c r="K171" s="37"/>
      <c r="L171" s="67"/>
      <c r="M171" s="32"/>
      <c r="U171" s="32"/>
      <c r="V171" s="32"/>
    </row>
    <row r="172" spans="1:22" x14ac:dyDescent="0.35">
      <c r="A172" s="33">
        <v>171</v>
      </c>
      <c r="B172" s="18" t="s">
        <v>88</v>
      </c>
      <c r="C172" s="35" t="s">
        <v>11604</v>
      </c>
      <c r="D172" s="35" t="s">
        <v>11604</v>
      </c>
      <c r="E172" s="18" t="s">
        <v>88</v>
      </c>
      <c r="F172" s="66"/>
      <c r="G172" s="35"/>
      <c r="H172" s="35"/>
      <c r="I172" s="29"/>
      <c r="J172" s="35"/>
      <c r="K172" s="35"/>
      <c r="L172" s="66"/>
      <c r="M172" s="32"/>
      <c r="U172" s="32"/>
      <c r="V172" s="32"/>
    </row>
    <row r="173" spans="1:22" x14ac:dyDescent="0.35">
      <c r="A173" s="33">
        <v>172</v>
      </c>
      <c r="B173" s="18" t="s">
        <v>11602</v>
      </c>
      <c r="C173" s="35" t="s">
        <v>11603</v>
      </c>
      <c r="D173" s="35" t="s">
        <v>11603</v>
      </c>
      <c r="E173" s="18" t="s">
        <v>11602</v>
      </c>
      <c r="F173" s="66"/>
      <c r="G173" s="35"/>
      <c r="H173" s="35"/>
      <c r="I173" s="29"/>
      <c r="J173" s="35"/>
      <c r="K173" s="35"/>
      <c r="L173" s="66"/>
      <c r="M173" s="32"/>
      <c r="U173" s="32"/>
      <c r="V173" s="32"/>
    </row>
    <row r="174" spans="1:22" ht="52" x14ac:dyDescent="0.35">
      <c r="A174" s="33">
        <v>173</v>
      </c>
      <c r="B174" s="21" t="s">
        <v>11600</v>
      </c>
      <c r="C174" s="29" t="s">
        <v>11601</v>
      </c>
      <c r="D174" s="29" t="s">
        <v>11601</v>
      </c>
      <c r="E174" s="21" t="s">
        <v>11600</v>
      </c>
      <c r="F174" s="30"/>
      <c r="G174" s="29"/>
      <c r="H174" s="29"/>
      <c r="I174" s="29" t="s">
        <v>34</v>
      </c>
      <c r="J174" s="29"/>
      <c r="K174" s="29"/>
      <c r="L174" s="30"/>
      <c r="M174" s="32"/>
      <c r="O174" s="29" t="s">
        <v>34</v>
      </c>
      <c r="P174" s="29" t="s">
        <v>34</v>
      </c>
      <c r="Q174" s="29" t="s">
        <v>34</v>
      </c>
      <c r="U174" s="32"/>
      <c r="V174" s="32"/>
    </row>
    <row r="175" spans="1:22" ht="26" x14ac:dyDescent="0.35">
      <c r="A175" s="33">
        <v>174</v>
      </c>
      <c r="B175" s="21" t="s">
        <v>11598</v>
      </c>
      <c r="C175" s="29" t="s">
        <v>11599</v>
      </c>
      <c r="D175" s="29" t="s">
        <v>11599</v>
      </c>
      <c r="E175" s="21" t="s">
        <v>11598</v>
      </c>
      <c r="F175" s="30"/>
      <c r="G175" s="29"/>
      <c r="H175" s="29"/>
      <c r="I175" s="29" t="s">
        <v>34</v>
      </c>
      <c r="J175" s="29"/>
      <c r="K175" s="29"/>
      <c r="L175" s="30"/>
      <c r="M175" s="32"/>
      <c r="O175" s="29" t="s">
        <v>34</v>
      </c>
      <c r="P175" s="29" t="s">
        <v>34</v>
      </c>
      <c r="Q175" s="29" t="s">
        <v>34</v>
      </c>
      <c r="U175" s="32"/>
      <c r="V175" s="32"/>
    </row>
    <row r="176" spans="1:22" x14ac:dyDescent="0.35">
      <c r="A176" s="33">
        <v>175</v>
      </c>
      <c r="B176" s="18" t="s">
        <v>11596</v>
      </c>
      <c r="C176" s="35" t="s">
        <v>11597</v>
      </c>
      <c r="D176" s="35" t="s">
        <v>11597</v>
      </c>
      <c r="E176" s="18" t="s">
        <v>11596</v>
      </c>
      <c r="F176" s="66"/>
      <c r="G176" s="35"/>
      <c r="H176" s="35"/>
      <c r="I176" s="29"/>
      <c r="J176" s="35"/>
      <c r="K176" s="35"/>
      <c r="L176" s="66"/>
      <c r="M176" s="32"/>
      <c r="U176" s="32"/>
      <c r="V176" s="32"/>
    </row>
    <row r="177" spans="1:22" x14ac:dyDescent="0.35">
      <c r="A177" s="33">
        <v>176</v>
      </c>
      <c r="B177" s="21" t="s">
        <v>11594</v>
      </c>
      <c r="C177" s="29" t="s">
        <v>11595</v>
      </c>
      <c r="D177" s="29" t="s">
        <v>11595</v>
      </c>
      <c r="E177" s="21" t="s">
        <v>11594</v>
      </c>
      <c r="F177" s="30"/>
      <c r="G177" s="29"/>
      <c r="H177" s="29"/>
      <c r="I177" s="29" t="s">
        <v>34</v>
      </c>
      <c r="J177" s="29"/>
      <c r="K177" s="29"/>
      <c r="L177" s="30"/>
      <c r="M177" s="32"/>
      <c r="O177" s="29" t="s">
        <v>34</v>
      </c>
      <c r="P177" s="29" t="s">
        <v>34</v>
      </c>
      <c r="Q177" s="29" t="s">
        <v>34</v>
      </c>
      <c r="U177" s="32"/>
      <c r="V177" s="32"/>
    </row>
    <row r="178" spans="1:22" ht="52" x14ac:dyDescent="0.35">
      <c r="A178" s="33">
        <v>177</v>
      </c>
      <c r="B178" s="21" t="s">
        <v>11592</v>
      </c>
      <c r="C178" s="29" t="s">
        <v>11593</v>
      </c>
      <c r="D178" s="29" t="s">
        <v>11593</v>
      </c>
      <c r="E178" s="21" t="s">
        <v>11592</v>
      </c>
      <c r="F178" s="30"/>
      <c r="G178" s="29"/>
      <c r="H178" s="29"/>
      <c r="I178" s="29" t="s">
        <v>34</v>
      </c>
      <c r="J178" s="29"/>
      <c r="K178" s="29"/>
      <c r="L178" s="30"/>
      <c r="M178" s="32"/>
      <c r="O178" s="29" t="s">
        <v>34</v>
      </c>
      <c r="P178" s="29" t="s">
        <v>34</v>
      </c>
      <c r="Q178" s="29" t="s">
        <v>34</v>
      </c>
      <c r="U178" s="32"/>
      <c r="V178" s="32"/>
    </row>
    <row r="179" spans="1:22" x14ac:dyDescent="0.35">
      <c r="A179" s="33">
        <v>178</v>
      </c>
      <c r="B179" s="21" t="s">
        <v>11590</v>
      </c>
      <c r="C179" s="29" t="s">
        <v>11591</v>
      </c>
      <c r="D179" s="29" t="s">
        <v>11591</v>
      </c>
      <c r="E179" s="21" t="s">
        <v>11590</v>
      </c>
      <c r="F179" s="30"/>
      <c r="G179" s="29"/>
      <c r="H179" s="29"/>
      <c r="I179" s="29" t="s">
        <v>34</v>
      </c>
      <c r="J179" s="29"/>
      <c r="K179" s="29"/>
      <c r="L179" s="30"/>
      <c r="M179" s="32"/>
      <c r="O179" s="29" t="s">
        <v>34</v>
      </c>
      <c r="P179" s="29" t="s">
        <v>34</v>
      </c>
      <c r="Q179" s="29" t="s">
        <v>34</v>
      </c>
      <c r="U179" s="32"/>
      <c r="V179" s="32"/>
    </row>
    <row r="180" spans="1:22" ht="26" x14ac:dyDescent="0.35">
      <c r="A180" s="33">
        <v>179</v>
      </c>
      <c r="B180" s="21" t="s">
        <v>11588</v>
      </c>
      <c r="C180" s="29" t="s">
        <v>11589</v>
      </c>
      <c r="D180" s="29" t="s">
        <v>11589</v>
      </c>
      <c r="E180" s="21" t="s">
        <v>11588</v>
      </c>
      <c r="F180" s="30"/>
      <c r="G180" s="29"/>
      <c r="H180" s="29"/>
      <c r="I180" s="29" t="s">
        <v>34</v>
      </c>
      <c r="J180" s="29"/>
      <c r="K180" s="29"/>
      <c r="L180" s="30"/>
      <c r="M180" s="32"/>
      <c r="O180" s="29" t="s">
        <v>34</v>
      </c>
      <c r="P180" s="29" t="s">
        <v>34</v>
      </c>
      <c r="Q180" s="29" t="s">
        <v>34</v>
      </c>
      <c r="U180" s="32"/>
      <c r="V180" s="32"/>
    </row>
    <row r="181" spans="1:22" x14ac:dyDescent="0.35">
      <c r="A181" s="33">
        <v>180</v>
      </c>
      <c r="B181" s="9" t="s">
        <v>11586</v>
      </c>
      <c r="C181" s="37" t="s">
        <v>11587</v>
      </c>
      <c r="D181" s="37" t="s">
        <v>11587</v>
      </c>
      <c r="E181" s="9" t="s">
        <v>11586</v>
      </c>
      <c r="F181" s="67"/>
      <c r="G181" s="37"/>
      <c r="H181" s="37"/>
      <c r="I181" s="29"/>
      <c r="J181" s="37"/>
      <c r="K181" s="37"/>
      <c r="L181" s="67"/>
      <c r="M181" s="32"/>
      <c r="U181" s="32"/>
      <c r="V181" s="32"/>
    </row>
    <row r="182" spans="1:22" ht="26" x14ac:dyDescent="0.35">
      <c r="A182" s="33">
        <v>181</v>
      </c>
      <c r="B182" s="18" t="s">
        <v>11584</v>
      </c>
      <c r="C182" s="35" t="s">
        <v>11585</v>
      </c>
      <c r="D182" s="35" t="s">
        <v>11585</v>
      </c>
      <c r="E182" s="18" t="s">
        <v>11584</v>
      </c>
      <c r="F182" s="66"/>
      <c r="G182" s="35"/>
      <c r="H182" s="35"/>
      <c r="I182" s="29"/>
      <c r="J182" s="35"/>
      <c r="K182" s="35"/>
      <c r="L182" s="66"/>
      <c r="M182" s="32"/>
      <c r="U182" s="32"/>
      <c r="V182" s="32"/>
    </row>
    <row r="183" spans="1:22" ht="65" x14ac:dyDescent="0.35">
      <c r="A183" s="33">
        <v>182</v>
      </c>
      <c r="B183" s="21" t="s">
        <v>11582</v>
      </c>
      <c r="C183" s="29" t="s">
        <v>11583</v>
      </c>
      <c r="D183" s="29" t="s">
        <v>11583</v>
      </c>
      <c r="E183" s="21" t="s">
        <v>11582</v>
      </c>
      <c r="F183" s="30"/>
      <c r="G183" s="29"/>
      <c r="H183" s="29"/>
      <c r="I183" s="29" t="s">
        <v>34</v>
      </c>
      <c r="J183" s="29"/>
      <c r="K183" s="29"/>
      <c r="L183" s="30"/>
      <c r="M183" s="32"/>
      <c r="O183" s="29" t="s">
        <v>34</v>
      </c>
      <c r="P183" s="29" t="s">
        <v>34</v>
      </c>
      <c r="Q183" s="29" t="s">
        <v>34</v>
      </c>
      <c r="U183" s="32"/>
      <c r="V183" s="32"/>
    </row>
    <row r="184" spans="1:22" ht="26" x14ac:dyDescent="0.35">
      <c r="A184" s="33">
        <v>183</v>
      </c>
      <c r="B184" s="21" t="s">
        <v>11580</v>
      </c>
      <c r="C184" s="29" t="s">
        <v>11581</v>
      </c>
      <c r="D184" s="29" t="s">
        <v>11581</v>
      </c>
      <c r="E184" s="21" t="s">
        <v>11580</v>
      </c>
      <c r="F184" s="30"/>
      <c r="G184" s="29"/>
      <c r="H184" s="29"/>
      <c r="I184" s="29" t="s">
        <v>34</v>
      </c>
      <c r="J184" s="29"/>
      <c r="K184" s="29"/>
      <c r="L184" s="30"/>
      <c r="M184" s="32"/>
      <c r="O184" s="29" t="s">
        <v>34</v>
      </c>
      <c r="P184" s="29" t="s">
        <v>34</v>
      </c>
      <c r="Q184" s="29" t="s">
        <v>34</v>
      </c>
      <c r="U184" s="32"/>
      <c r="V184" s="32"/>
    </row>
    <row r="185" spans="1:22" ht="52" x14ac:dyDescent="0.35">
      <c r="A185" s="33">
        <v>184</v>
      </c>
      <c r="B185" s="21" t="s">
        <v>11578</v>
      </c>
      <c r="C185" s="29" t="s">
        <v>11579</v>
      </c>
      <c r="D185" s="29" t="s">
        <v>11579</v>
      </c>
      <c r="E185" s="21" t="s">
        <v>11578</v>
      </c>
      <c r="F185" s="30"/>
      <c r="G185" s="29"/>
      <c r="H185" s="29"/>
      <c r="I185" s="29" t="s">
        <v>34</v>
      </c>
      <c r="J185" s="29"/>
      <c r="K185" s="29"/>
      <c r="L185" s="30"/>
      <c r="M185" s="32"/>
      <c r="O185" s="29" t="s">
        <v>34</v>
      </c>
      <c r="P185" s="29" t="s">
        <v>34</v>
      </c>
      <c r="Q185" s="29" t="s">
        <v>34</v>
      </c>
      <c r="U185" s="32"/>
      <c r="V185" s="32"/>
    </row>
    <row r="186" spans="1:22" x14ac:dyDescent="0.35">
      <c r="A186" s="33">
        <v>185</v>
      </c>
      <c r="B186" s="18" t="s">
        <v>11576</v>
      </c>
      <c r="C186" s="35" t="s">
        <v>11577</v>
      </c>
      <c r="D186" s="35" t="s">
        <v>11577</v>
      </c>
      <c r="E186" s="18" t="s">
        <v>11576</v>
      </c>
      <c r="F186" s="66"/>
      <c r="G186" s="35"/>
      <c r="H186" s="35"/>
      <c r="I186" s="29"/>
      <c r="J186" s="35"/>
      <c r="K186" s="35"/>
      <c r="L186" s="66"/>
      <c r="M186" s="32"/>
      <c r="U186" s="32"/>
      <c r="V186" s="32"/>
    </row>
    <row r="187" spans="1:22" ht="39" x14ac:dyDescent="0.35">
      <c r="A187" s="33">
        <v>186</v>
      </c>
      <c r="B187" s="21" t="s">
        <v>11574</v>
      </c>
      <c r="C187" s="29" t="s">
        <v>11575</v>
      </c>
      <c r="D187" s="29" t="s">
        <v>11575</v>
      </c>
      <c r="E187" s="21" t="s">
        <v>11574</v>
      </c>
      <c r="F187" s="30"/>
      <c r="G187" s="29"/>
      <c r="H187" s="29"/>
      <c r="I187" s="29" t="s">
        <v>34</v>
      </c>
      <c r="J187" s="29"/>
      <c r="K187" s="29"/>
      <c r="L187" s="30"/>
      <c r="M187" s="32"/>
      <c r="O187" s="29" t="s">
        <v>34</v>
      </c>
      <c r="P187" s="29" t="s">
        <v>34</v>
      </c>
      <c r="Q187" s="29" t="s">
        <v>34</v>
      </c>
      <c r="U187" s="32"/>
      <c r="V187" s="32"/>
    </row>
    <row r="188" spans="1:22" ht="52" x14ac:dyDescent="0.35">
      <c r="A188" s="33">
        <v>187</v>
      </c>
      <c r="B188" s="21" t="s">
        <v>11572</v>
      </c>
      <c r="C188" s="29" t="s">
        <v>11573</v>
      </c>
      <c r="D188" s="29" t="s">
        <v>11573</v>
      </c>
      <c r="E188" s="21" t="s">
        <v>11572</v>
      </c>
      <c r="F188" s="30"/>
      <c r="G188" s="29"/>
      <c r="H188" s="29"/>
      <c r="I188" s="29" t="s">
        <v>34</v>
      </c>
      <c r="J188" s="29"/>
      <c r="K188" s="29"/>
      <c r="L188" s="30"/>
      <c r="M188" s="32"/>
      <c r="O188" s="29" t="s">
        <v>34</v>
      </c>
      <c r="P188" s="29" t="s">
        <v>34</v>
      </c>
      <c r="Q188" s="29" t="s">
        <v>34</v>
      </c>
      <c r="U188" s="32"/>
      <c r="V188" s="32"/>
    </row>
    <row r="189" spans="1:22" ht="39" x14ac:dyDescent="0.35">
      <c r="A189" s="33">
        <v>188</v>
      </c>
      <c r="B189" s="21" t="s">
        <v>11570</v>
      </c>
      <c r="C189" s="29" t="s">
        <v>11571</v>
      </c>
      <c r="D189" s="29" t="s">
        <v>11571</v>
      </c>
      <c r="E189" s="21" t="s">
        <v>11570</v>
      </c>
      <c r="F189" s="30"/>
      <c r="G189" s="29"/>
      <c r="H189" s="29"/>
      <c r="I189" s="29" t="s">
        <v>34</v>
      </c>
      <c r="J189" s="29"/>
      <c r="K189" s="29"/>
      <c r="L189" s="30"/>
      <c r="M189" s="32"/>
      <c r="O189" s="29" t="s">
        <v>34</v>
      </c>
      <c r="P189" s="29" t="s">
        <v>34</v>
      </c>
      <c r="Q189" s="29" t="s">
        <v>34</v>
      </c>
      <c r="U189" s="32"/>
      <c r="V189" s="32"/>
    </row>
    <row r="190" spans="1:22" ht="39" x14ac:dyDescent="0.35">
      <c r="A190" s="33">
        <v>189</v>
      </c>
      <c r="B190" s="21" t="s">
        <v>11568</v>
      </c>
      <c r="C190" s="29" t="s">
        <v>11569</v>
      </c>
      <c r="D190" s="29" t="s">
        <v>11569</v>
      </c>
      <c r="E190" s="21" t="s">
        <v>11568</v>
      </c>
      <c r="F190" s="30"/>
      <c r="G190" s="29"/>
      <c r="H190" s="29"/>
      <c r="I190" s="29" t="s">
        <v>34</v>
      </c>
      <c r="J190" s="29"/>
      <c r="K190" s="29"/>
      <c r="L190" s="30"/>
      <c r="M190" s="32"/>
      <c r="O190" s="29" t="s">
        <v>34</v>
      </c>
      <c r="P190" s="29" t="s">
        <v>34</v>
      </c>
      <c r="Q190" s="29" t="s">
        <v>34</v>
      </c>
      <c r="U190" s="32"/>
      <c r="V190" s="32"/>
    </row>
    <row r="191" spans="1:22" ht="39" x14ac:dyDescent="0.35">
      <c r="A191" s="33">
        <v>190</v>
      </c>
      <c r="B191" s="21" t="s">
        <v>11566</v>
      </c>
      <c r="C191" s="29" t="s">
        <v>11567</v>
      </c>
      <c r="D191" s="29" t="s">
        <v>11567</v>
      </c>
      <c r="E191" s="21" t="s">
        <v>11566</v>
      </c>
      <c r="F191" s="30"/>
      <c r="G191" s="29"/>
      <c r="H191" s="29"/>
      <c r="I191" s="29" t="s">
        <v>34</v>
      </c>
      <c r="J191" s="29"/>
      <c r="K191" s="29"/>
      <c r="L191" s="30"/>
      <c r="M191" s="32"/>
      <c r="O191" s="29" t="s">
        <v>34</v>
      </c>
      <c r="P191" s="29" t="s">
        <v>34</v>
      </c>
      <c r="Q191" s="29" t="s">
        <v>34</v>
      </c>
      <c r="U191" s="32"/>
      <c r="V191" s="32"/>
    </row>
    <row r="192" spans="1:22" ht="39" x14ac:dyDescent="0.35">
      <c r="A192" s="33">
        <v>191</v>
      </c>
      <c r="B192" s="21" t="s">
        <v>11564</v>
      </c>
      <c r="C192" s="29" t="s">
        <v>11565</v>
      </c>
      <c r="D192" s="29" t="s">
        <v>11565</v>
      </c>
      <c r="E192" s="21" t="s">
        <v>11564</v>
      </c>
      <c r="F192" s="30"/>
      <c r="G192" s="29"/>
      <c r="H192" s="29"/>
      <c r="I192" s="29" t="s">
        <v>34</v>
      </c>
      <c r="J192" s="29"/>
      <c r="K192" s="29"/>
      <c r="L192" s="30"/>
      <c r="M192" s="32"/>
      <c r="O192" s="29" t="s">
        <v>34</v>
      </c>
      <c r="P192" s="29" t="s">
        <v>34</v>
      </c>
      <c r="Q192" s="29" t="s">
        <v>34</v>
      </c>
      <c r="U192" s="32"/>
      <c r="V192" s="32"/>
    </row>
    <row r="193" spans="1:22" ht="26" x14ac:dyDescent="0.35">
      <c r="A193" s="33">
        <v>192</v>
      </c>
      <c r="B193" s="21" t="s">
        <v>11562</v>
      </c>
      <c r="C193" s="29" t="s">
        <v>11563</v>
      </c>
      <c r="D193" s="29" t="s">
        <v>11563</v>
      </c>
      <c r="E193" s="21" t="s">
        <v>11562</v>
      </c>
      <c r="F193" s="30"/>
      <c r="G193" s="29"/>
      <c r="H193" s="29"/>
      <c r="I193" s="29" t="s">
        <v>34</v>
      </c>
      <c r="J193" s="29"/>
      <c r="K193" s="29"/>
      <c r="L193" s="30"/>
      <c r="M193" s="32"/>
      <c r="O193" s="29" t="s">
        <v>34</v>
      </c>
      <c r="P193" s="29" t="s">
        <v>34</v>
      </c>
      <c r="Q193" s="29" t="s">
        <v>34</v>
      </c>
      <c r="U193" s="32"/>
      <c r="V193" s="32"/>
    </row>
    <row r="194" spans="1:22" ht="26" x14ac:dyDescent="0.35">
      <c r="A194" s="33">
        <v>193</v>
      </c>
      <c r="B194" s="21" t="s">
        <v>11560</v>
      </c>
      <c r="C194" s="29" t="s">
        <v>11561</v>
      </c>
      <c r="D194" s="29" t="s">
        <v>11561</v>
      </c>
      <c r="E194" s="21" t="s">
        <v>11560</v>
      </c>
      <c r="F194" s="30"/>
      <c r="G194" s="29"/>
      <c r="H194" s="29"/>
      <c r="I194" s="29" t="s">
        <v>34</v>
      </c>
      <c r="J194" s="29"/>
      <c r="K194" s="29"/>
      <c r="L194" s="30" t="s">
        <v>34</v>
      </c>
      <c r="M194" s="32"/>
      <c r="O194" s="29" t="s">
        <v>34</v>
      </c>
      <c r="P194" s="29" t="s">
        <v>34</v>
      </c>
      <c r="Q194" s="29" t="s">
        <v>34</v>
      </c>
      <c r="U194" s="32"/>
      <c r="V194" s="32"/>
    </row>
    <row r="195" spans="1:22" x14ac:dyDescent="0.35">
      <c r="A195" s="33">
        <v>194</v>
      </c>
      <c r="B195" s="9" t="s">
        <v>11558</v>
      </c>
      <c r="C195" s="37" t="s">
        <v>11559</v>
      </c>
      <c r="D195" s="37" t="s">
        <v>11559</v>
      </c>
      <c r="E195" s="9" t="s">
        <v>11558</v>
      </c>
      <c r="F195" s="67"/>
      <c r="G195" s="37"/>
      <c r="H195" s="37"/>
      <c r="I195" s="29"/>
      <c r="J195" s="37"/>
      <c r="K195" s="37"/>
      <c r="L195" s="67"/>
      <c r="M195" s="32"/>
      <c r="U195" s="32"/>
      <c r="V195" s="32"/>
    </row>
    <row r="196" spans="1:22" ht="26" x14ac:dyDescent="0.35">
      <c r="A196" s="33">
        <v>195</v>
      </c>
      <c r="B196" s="18" t="s">
        <v>11556</v>
      </c>
      <c r="C196" s="35" t="s">
        <v>11557</v>
      </c>
      <c r="D196" s="35" t="s">
        <v>11557</v>
      </c>
      <c r="E196" s="18" t="s">
        <v>11556</v>
      </c>
      <c r="F196" s="66"/>
      <c r="G196" s="35"/>
      <c r="H196" s="35"/>
      <c r="I196" s="29"/>
      <c r="J196" s="35"/>
      <c r="K196" s="35"/>
      <c r="L196" s="66"/>
      <c r="M196" s="32"/>
      <c r="U196" s="32"/>
      <c r="V196" s="32"/>
    </row>
    <row r="197" spans="1:22" ht="52" x14ac:dyDescent="0.35">
      <c r="A197" s="33">
        <v>196</v>
      </c>
      <c r="B197" s="21" t="s">
        <v>11554</v>
      </c>
      <c r="C197" s="29" t="s">
        <v>11555</v>
      </c>
      <c r="D197" s="29" t="s">
        <v>11555</v>
      </c>
      <c r="E197" s="21" t="s">
        <v>11554</v>
      </c>
      <c r="F197" s="30"/>
      <c r="G197" s="29"/>
      <c r="H197" s="29"/>
      <c r="I197" s="29" t="s">
        <v>34</v>
      </c>
      <c r="J197" s="29"/>
      <c r="K197" s="29"/>
      <c r="L197" s="30"/>
      <c r="M197" s="32"/>
      <c r="O197" s="29" t="s">
        <v>34</v>
      </c>
      <c r="P197" s="29" t="s">
        <v>34</v>
      </c>
      <c r="Q197" s="29" t="s">
        <v>34</v>
      </c>
      <c r="U197" s="32"/>
      <c r="V197" s="32"/>
    </row>
    <row r="198" spans="1:22" ht="26" x14ac:dyDescent="0.35">
      <c r="A198" s="33">
        <v>197</v>
      </c>
      <c r="B198" s="21" t="s">
        <v>11552</v>
      </c>
      <c r="C198" s="29" t="s">
        <v>11553</v>
      </c>
      <c r="D198" s="29" t="s">
        <v>11553</v>
      </c>
      <c r="E198" s="21" t="s">
        <v>11552</v>
      </c>
      <c r="F198" s="30"/>
      <c r="G198" s="29"/>
      <c r="H198" s="29"/>
      <c r="I198" s="29" t="s">
        <v>34</v>
      </c>
      <c r="J198" s="29"/>
      <c r="K198" s="29"/>
      <c r="L198" s="30"/>
      <c r="M198" s="32"/>
      <c r="O198" s="29" t="s">
        <v>34</v>
      </c>
      <c r="P198" s="29" t="s">
        <v>34</v>
      </c>
      <c r="Q198" s="29" t="s">
        <v>34</v>
      </c>
      <c r="U198" s="32"/>
      <c r="V198" s="32"/>
    </row>
    <row r="199" spans="1:22" x14ac:dyDescent="0.35">
      <c r="A199" s="33">
        <v>198</v>
      </c>
      <c r="B199" s="18" t="s">
        <v>88</v>
      </c>
      <c r="C199" s="35" t="s">
        <v>11551</v>
      </c>
      <c r="D199" s="35" t="s">
        <v>11551</v>
      </c>
      <c r="E199" s="18" t="s">
        <v>88</v>
      </c>
      <c r="F199" s="66"/>
      <c r="G199" s="35"/>
      <c r="H199" s="35"/>
      <c r="I199" s="29"/>
      <c r="J199" s="35"/>
      <c r="K199" s="35"/>
      <c r="L199" s="66"/>
      <c r="M199" s="32"/>
      <c r="U199" s="32"/>
      <c r="V199" s="32"/>
    </row>
    <row r="200" spans="1:22" x14ac:dyDescent="0.35">
      <c r="A200" s="33">
        <v>199</v>
      </c>
      <c r="B200" s="18" t="s">
        <v>9764</v>
      </c>
      <c r="C200" s="35" t="s">
        <v>11550</v>
      </c>
      <c r="D200" s="35" t="s">
        <v>11550</v>
      </c>
      <c r="E200" s="18" t="s">
        <v>9764</v>
      </c>
      <c r="F200" s="66"/>
      <c r="G200" s="35"/>
      <c r="H200" s="35"/>
      <c r="I200" s="29"/>
      <c r="J200" s="35"/>
      <c r="K200" s="35"/>
      <c r="L200" s="66"/>
      <c r="M200" s="32"/>
      <c r="U200" s="32"/>
      <c r="V200" s="32"/>
    </row>
    <row r="201" spans="1:22" ht="26" x14ac:dyDescent="0.35">
      <c r="A201" s="33">
        <v>200</v>
      </c>
      <c r="B201" s="21" t="s">
        <v>11548</v>
      </c>
      <c r="C201" s="29" t="s">
        <v>11549</v>
      </c>
      <c r="D201" s="29" t="s">
        <v>11549</v>
      </c>
      <c r="E201" s="21" t="s">
        <v>11548</v>
      </c>
      <c r="F201" s="30"/>
      <c r="G201" s="29"/>
      <c r="H201" s="29"/>
      <c r="I201" s="29" t="s">
        <v>34</v>
      </c>
      <c r="J201" s="29"/>
      <c r="K201" s="29"/>
      <c r="L201" s="30"/>
      <c r="M201" s="32"/>
      <c r="O201" s="29" t="s">
        <v>34</v>
      </c>
      <c r="P201" s="29" t="s">
        <v>34</v>
      </c>
      <c r="Q201" s="29" t="s">
        <v>34</v>
      </c>
      <c r="U201" s="32"/>
      <c r="V201" s="32"/>
    </row>
    <row r="202" spans="1:22" ht="39" x14ac:dyDescent="0.35">
      <c r="A202" s="33">
        <v>201</v>
      </c>
      <c r="B202" s="21" t="s">
        <v>11546</v>
      </c>
      <c r="C202" s="29" t="s">
        <v>11547</v>
      </c>
      <c r="D202" s="29" t="s">
        <v>11547</v>
      </c>
      <c r="E202" s="21" t="s">
        <v>11546</v>
      </c>
      <c r="F202" s="30"/>
      <c r="G202" s="29"/>
      <c r="H202" s="29"/>
      <c r="I202" s="29" t="s">
        <v>34</v>
      </c>
      <c r="J202" s="29"/>
      <c r="K202" s="29"/>
      <c r="L202" s="30"/>
      <c r="M202" s="32"/>
      <c r="O202" s="29" t="s">
        <v>34</v>
      </c>
      <c r="P202" s="29" t="s">
        <v>34</v>
      </c>
      <c r="Q202" s="29" t="s">
        <v>34</v>
      </c>
      <c r="U202" s="32"/>
      <c r="V202" s="32"/>
    </row>
    <row r="203" spans="1:22" x14ac:dyDescent="0.35">
      <c r="A203" s="33">
        <v>202</v>
      </c>
      <c r="B203" s="9" t="s">
        <v>11544</v>
      </c>
      <c r="C203" s="37" t="s">
        <v>11545</v>
      </c>
      <c r="D203" s="37" t="s">
        <v>11545</v>
      </c>
      <c r="E203" s="9" t="s">
        <v>11544</v>
      </c>
      <c r="F203" s="67"/>
      <c r="G203" s="37"/>
      <c r="H203" s="37"/>
      <c r="I203" s="29"/>
      <c r="J203" s="37"/>
      <c r="K203" s="37"/>
      <c r="L203" s="67"/>
      <c r="M203" s="32"/>
      <c r="U203" s="32"/>
      <c r="V203" s="32"/>
    </row>
    <row r="204" spans="1:22" x14ac:dyDescent="0.35">
      <c r="A204" s="33">
        <v>203</v>
      </c>
      <c r="B204" s="18" t="s">
        <v>11542</v>
      </c>
      <c r="C204" s="35" t="s">
        <v>11543</v>
      </c>
      <c r="D204" s="35" t="s">
        <v>11543</v>
      </c>
      <c r="E204" s="18" t="s">
        <v>11542</v>
      </c>
      <c r="F204" s="66"/>
      <c r="G204" s="35"/>
      <c r="H204" s="35"/>
      <c r="I204" s="29"/>
      <c r="J204" s="35"/>
      <c r="K204" s="35"/>
      <c r="L204" s="66"/>
      <c r="M204" s="32"/>
      <c r="U204" s="32"/>
      <c r="V204" s="32"/>
    </row>
    <row r="205" spans="1:22" ht="52" x14ac:dyDescent="0.35">
      <c r="A205" s="33">
        <v>204</v>
      </c>
      <c r="B205" s="21" t="s">
        <v>11540</v>
      </c>
      <c r="C205" s="29" t="s">
        <v>11541</v>
      </c>
      <c r="D205" s="29" t="s">
        <v>11541</v>
      </c>
      <c r="E205" s="21" t="s">
        <v>11540</v>
      </c>
      <c r="F205" s="30"/>
      <c r="G205" s="29"/>
      <c r="H205" s="29"/>
      <c r="I205" s="29" t="s">
        <v>34</v>
      </c>
      <c r="J205" s="29"/>
      <c r="K205" s="29"/>
      <c r="L205" s="30"/>
      <c r="M205" s="32"/>
      <c r="O205" s="29" t="s">
        <v>34</v>
      </c>
      <c r="P205" s="29" t="s">
        <v>34</v>
      </c>
      <c r="Q205" s="29" t="s">
        <v>34</v>
      </c>
      <c r="U205" s="32"/>
      <c r="V205" s="32"/>
    </row>
    <row r="206" spans="1:22" x14ac:dyDescent="0.35">
      <c r="A206" s="33">
        <v>205</v>
      </c>
      <c r="B206" s="18" t="s">
        <v>88</v>
      </c>
      <c r="C206" s="35" t="s">
        <v>11539</v>
      </c>
      <c r="D206" s="35" t="s">
        <v>11539</v>
      </c>
      <c r="E206" s="18" t="s">
        <v>88</v>
      </c>
      <c r="F206" s="66"/>
      <c r="G206" s="35"/>
      <c r="H206" s="35"/>
      <c r="I206" s="29"/>
      <c r="J206" s="35"/>
      <c r="K206" s="35"/>
      <c r="L206" s="66"/>
      <c r="M206" s="32"/>
      <c r="U206" s="32"/>
      <c r="V206" s="32"/>
    </row>
    <row r="207" spans="1:22" x14ac:dyDescent="0.35">
      <c r="A207" s="33">
        <v>206</v>
      </c>
      <c r="B207" s="18" t="s">
        <v>11537</v>
      </c>
      <c r="C207" s="35" t="s">
        <v>11538</v>
      </c>
      <c r="D207" s="35" t="s">
        <v>11538</v>
      </c>
      <c r="E207" s="18" t="s">
        <v>11537</v>
      </c>
      <c r="F207" s="66"/>
      <c r="G207" s="35"/>
      <c r="H207" s="35"/>
      <c r="I207" s="29"/>
      <c r="J207" s="35"/>
      <c r="K207" s="35"/>
      <c r="L207" s="66"/>
      <c r="M207" s="32"/>
      <c r="U207" s="32"/>
      <c r="V207" s="32"/>
    </row>
    <row r="208" spans="1:22" ht="39" x14ac:dyDescent="0.35">
      <c r="A208" s="33">
        <v>207</v>
      </c>
      <c r="B208" s="21" t="s">
        <v>11535</v>
      </c>
      <c r="C208" s="29" t="s">
        <v>11536</v>
      </c>
      <c r="D208" s="29" t="s">
        <v>11536</v>
      </c>
      <c r="E208" s="21" t="s">
        <v>11535</v>
      </c>
      <c r="F208" s="30"/>
      <c r="G208" s="29"/>
      <c r="H208" s="29"/>
      <c r="I208" s="29" t="s">
        <v>34</v>
      </c>
      <c r="J208" s="29"/>
      <c r="K208" s="29"/>
      <c r="L208" s="30"/>
      <c r="M208" s="32"/>
      <c r="O208" s="29" t="s">
        <v>34</v>
      </c>
      <c r="P208" s="29" t="s">
        <v>34</v>
      </c>
      <c r="Q208" s="29" t="s">
        <v>34</v>
      </c>
      <c r="U208" s="32"/>
      <c r="V208" s="32"/>
    </row>
    <row r="209" spans="1:22" x14ac:dyDescent="0.35">
      <c r="A209" s="33">
        <v>208</v>
      </c>
      <c r="B209" s="9" t="s">
        <v>11533</v>
      </c>
      <c r="C209" s="37" t="s">
        <v>11534</v>
      </c>
      <c r="D209" s="37" t="s">
        <v>11534</v>
      </c>
      <c r="E209" s="9" t="s">
        <v>11533</v>
      </c>
      <c r="F209" s="67"/>
      <c r="G209" s="37"/>
      <c r="H209" s="37"/>
      <c r="I209" s="29"/>
      <c r="J209" s="37"/>
      <c r="K209" s="37"/>
      <c r="L209" s="67"/>
      <c r="M209" s="32"/>
      <c r="U209" s="32"/>
      <c r="V209" s="32"/>
    </row>
    <row r="210" spans="1:22" x14ac:dyDescent="0.35">
      <c r="A210" s="33">
        <v>209</v>
      </c>
      <c r="B210" s="18" t="s">
        <v>11531</v>
      </c>
      <c r="C210" s="35" t="s">
        <v>11532</v>
      </c>
      <c r="D210" s="35" t="s">
        <v>11532</v>
      </c>
      <c r="E210" s="18" t="s">
        <v>11531</v>
      </c>
      <c r="F210" s="66"/>
      <c r="G210" s="35"/>
      <c r="H210" s="35"/>
      <c r="I210" s="29"/>
      <c r="J210" s="35"/>
      <c r="K210" s="35"/>
      <c r="L210" s="66"/>
      <c r="M210" s="32"/>
      <c r="U210" s="32"/>
      <c r="V210" s="32"/>
    </row>
    <row r="211" spans="1:22" ht="26" x14ac:dyDescent="0.35">
      <c r="A211" s="33">
        <v>210</v>
      </c>
      <c r="B211" s="21" t="s">
        <v>11529</v>
      </c>
      <c r="C211" s="29" t="s">
        <v>11530</v>
      </c>
      <c r="D211" s="29" t="s">
        <v>11530</v>
      </c>
      <c r="E211" s="21" t="s">
        <v>11529</v>
      </c>
      <c r="F211" s="30"/>
      <c r="G211" s="29"/>
      <c r="H211" s="29"/>
      <c r="I211" s="29" t="s">
        <v>34</v>
      </c>
      <c r="J211" s="29"/>
      <c r="K211" s="29"/>
      <c r="L211" s="30"/>
      <c r="M211" s="32"/>
      <c r="O211" s="29" t="s">
        <v>34</v>
      </c>
      <c r="P211" s="29" t="s">
        <v>34</v>
      </c>
      <c r="Q211" s="29" t="s">
        <v>34</v>
      </c>
      <c r="U211" s="32"/>
      <c r="V211" s="32"/>
    </row>
    <row r="212" spans="1:22" x14ac:dyDescent="0.35">
      <c r="A212" s="33">
        <v>211</v>
      </c>
      <c r="B212" s="18" t="s">
        <v>11527</v>
      </c>
      <c r="C212" s="35" t="s">
        <v>11528</v>
      </c>
      <c r="D212" s="35" t="s">
        <v>11528</v>
      </c>
      <c r="E212" s="18" t="s">
        <v>11527</v>
      </c>
      <c r="F212" s="66"/>
      <c r="G212" s="35"/>
      <c r="H212" s="35"/>
      <c r="I212" s="29"/>
      <c r="J212" s="35"/>
      <c r="K212" s="35"/>
      <c r="L212" s="66"/>
      <c r="M212" s="32"/>
      <c r="U212" s="32"/>
      <c r="V212" s="32"/>
    </row>
    <row r="213" spans="1:22" ht="39" x14ac:dyDescent="0.35">
      <c r="A213" s="33">
        <v>212</v>
      </c>
      <c r="B213" s="21" t="s">
        <v>11525</v>
      </c>
      <c r="C213" s="29" t="s">
        <v>11526</v>
      </c>
      <c r="D213" s="29" t="s">
        <v>11526</v>
      </c>
      <c r="E213" s="21" t="s">
        <v>11525</v>
      </c>
      <c r="F213" s="30"/>
      <c r="G213" s="29"/>
      <c r="H213" s="29"/>
      <c r="I213" s="29" t="s">
        <v>34</v>
      </c>
      <c r="J213" s="29"/>
      <c r="K213" s="29"/>
      <c r="L213" s="30"/>
      <c r="M213" s="32"/>
      <c r="O213" s="29" t="s">
        <v>34</v>
      </c>
      <c r="P213" s="29" t="s">
        <v>34</v>
      </c>
      <c r="Q213" s="29" t="s">
        <v>34</v>
      </c>
      <c r="U213" s="32"/>
      <c r="V213" s="32"/>
    </row>
    <row r="214" spans="1:22" x14ac:dyDescent="0.35">
      <c r="A214" s="33">
        <v>213</v>
      </c>
      <c r="B214" s="18" t="s">
        <v>11523</v>
      </c>
      <c r="C214" s="35" t="s">
        <v>11524</v>
      </c>
      <c r="D214" s="35" t="s">
        <v>11524</v>
      </c>
      <c r="E214" s="18" t="s">
        <v>11523</v>
      </c>
      <c r="F214" s="66"/>
      <c r="G214" s="35"/>
      <c r="H214" s="35"/>
      <c r="I214" s="29"/>
      <c r="J214" s="35"/>
      <c r="K214" s="35"/>
      <c r="L214" s="66"/>
      <c r="M214" s="32"/>
      <c r="U214" s="32"/>
      <c r="V214" s="32"/>
    </row>
    <row r="215" spans="1:22" ht="26" x14ac:dyDescent="0.35">
      <c r="A215" s="33">
        <v>214</v>
      </c>
      <c r="B215" s="21" t="s">
        <v>11521</v>
      </c>
      <c r="C215" s="29" t="s">
        <v>11522</v>
      </c>
      <c r="D215" s="29" t="s">
        <v>11522</v>
      </c>
      <c r="E215" s="21" t="s">
        <v>11521</v>
      </c>
      <c r="F215" s="30"/>
      <c r="G215" s="29"/>
      <c r="H215" s="29"/>
      <c r="I215" s="29" t="s">
        <v>34</v>
      </c>
      <c r="J215" s="29"/>
      <c r="K215" s="29"/>
      <c r="L215" s="30"/>
      <c r="M215" s="32"/>
      <c r="O215" s="29" t="s">
        <v>34</v>
      </c>
      <c r="P215" s="29" t="s">
        <v>34</v>
      </c>
      <c r="Q215" s="29" t="s">
        <v>34</v>
      </c>
      <c r="U215" s="32"/>
      <c r="V215" s="32"/>
    </row>
    <row r="216" spans="1:22" x14ac:dyDescent="0.35">
      <c r="A216" s="33">
        <v>215</v>
      </c>
      <c r="B216" s="9" t="s">
        <v>11519</v>
      </c>
      <c r="C216" s="37" t="s">
        <v>11520</v>
      </c>
      <c r="D216" s="37" t="s">
        <v>11520</v>
      </c>
      <c r="E216" s="9" t="s">
        <v>11519</v>
      </c>
      <c r="F216" s="67"/>
      <c r="G216" s="37"/>
      <c r="H216" s="37"/>
      <c r="I216" s="29"/>
      <c r="J216" s="37"/>
      <c r="K216" s="37"/>
      <c r="L216" s="67"/>
      <c r="M216" s="32"/>
      <c r="U216" s="32"/>
      <c r="V216" s="32"/>
    </row>
    <row r="217" spans="1:22" x14ac:dyDescent="0.35">
      <c r="A217" s="33">
        <v>216</v>
      </c>
      <c r="B217" s="18" t="s">
        <v>88</v>
      </c>
      <c r="C217" s="35" t="s">
        <v>11518</v>
      </c>
      <c r="D217" s="35" t="s">
        <v>11518</v>
      </c>
      <c r="E217" s="18" t="s">
        <v>88</v>
      </c>
      <c r="F217" s="66"/>
      <c r="G217" s="35"/>
      <c r="H217" s="35"/>
      <c r="I217" s="29"/>
      <c r="J217" s="35"/>
      <c r="K217" s="35"/>
      <c r="L217" s="66"/>
      <c r="M217" s="32"/>
      <c r="U217" s="32"/>
      <c r="V217" s="32"/>
    </row>
    <row r="218" spans="1:22" x14ac:dyDescent="0.35">
      <c r="A218" s="33">
        <v>217</v>
      </c>
      <c r="B218" s="18" t="s">
        <v>88</v>
      </c>
      <c r="C218" s="35" t="s">
        <v>11517</v>
      </c>
      <c r="D218" s="35" t="s">
        <v>11517</v>
      </c>
      <c r="E218" s="18" t="s">
        <v>88</v>
      </c>
      <c r="F218" s="66"/>
      <c r="G218" s="35"/>
      <c r="H218" s="35"/>
      <c r="I218" s="29"/>
      <c r="J218" s="35"/>
      <c r="K218" s="35"/>
      <c r="L218" s="66"/>
      <c r="M218" s="32"/>
      <c r="U218" s="32"/>
      <c r="V218" s="32"/>
    </row>
    <row r="219" spans="1:22" x14ac:dyDescent="0.35">
      <c r="A219" s="33">
        <v>218</v>
      </c>
      <c r="B219" s="9" t="s">
        <v>11515</v>
      </c>
      <c r="C219" s="37" t="s">
        <v>11516</v>
      </c>
      <c r="D219" s="37" t="s">
        <v>11516</v>
      </c>
      <c r="E219" s="9" t="s">
        <v>11515</v>
      </c>
      <c r="F219" s="67"/>
      <c r="G219" s="37"/>
      <c r="H219" s="37"/>
      <c r="I219" s="29"/>
      <c r="J219" s="37"/>
      <c r="K219" s="37"/>
      <c r="L219" s="67"/>
      <c r="M219" s="32"/>
      <c r="U219" s="32"/>
      <c r="V219" s="32"/>
    </row>
    <row r="220" spans="1:22" x14ac:dyDescent="0.35">
      <c r="A220" s="33">
        <v>219</v>
      </c>
      <c r="B220" s="9" t="s">
        <v>11513</v>
      </c>
      <c r="C220" s="37" t="s">
        <v>11514</v>
      </c>
      <c r="D220" s="37" t="s">
        <v>11514</v>
      </c>
      <c r="E220" s="9" t="s">
        <v>11513</v>
      </c>
      <c r="F220" s="67"/>
      <c r="G220" s="37"/>
      <c r="H220" s="37"/>
      <c r="I220" s="29"/>
      <c r="J220" s="37"/>
      <c r="K220" s="37"/>
      <c r="L220" s="67"/>
      <c r="M220" s="32"/>
      <c r="U220" s="32"/>
      <c r="V220" s="32"/>
    </row>
    <row r="221" spans="1:22" x14ac:dyDescent="0.35">
      <c r="A221" s="33">
        <v>220</v>
      </c>
      <c r="B221" s="18" t="s">
        <v>88</v>
      </c>
      <c r="C221" s="35" t="s">
        <v>11512</v>
      </c>
      <c r="D221" s="35" t="s">
        <v>11512</v>
      </c>
      <c r="E221" s="18" t="s">
        <v>88</v>
      </c>
      <c r="F221" s="66"/>
      <c r="G221" s="35"/>
      <c r="H221" s="35"/>
      <c r="I221" s="29"/>
      <c r="J221" s="35"/>
      <c r="K221" s="35"/>
      <c r="L221" s="66"/>
      <c r="M221" s="32"/>
      <c r="U221" s="32"/>
      <c r="V221" s="32"/>
    </row>
    <row r="222" spans="1:22" x14ac:dyDescent="0.35">
      <c r="A222" s="33">
        <v>221</v>
      </c>
      <c r="B222" s="18" t="s">
        <v>11510</v>
      </c>
      <c r="C222" s="35" t="s">
        <v>11511</v>
      </c>
      <c r="D222" s="35" t="s">
        <v>11511</v>
      </c>
      <c r="E222" s="18" t="s">
        <v>11510</v>
      </c>
      <c r="F222" s="66"/>
      <c r="G222" s="35"/>
      <c r="H222" s="35"/>
      <c r="I222" s="29"/>
      <c r="J222" s="35"/>
      <c r="K222" s="35"/>
      <c r="L222" s="66"/>
      <c r="M222" s="32"/>
      <c r="U222" s="32"/>
      <c r="V222" s="32"/>
    </row>
    <row r="223" spans="1:22" ht="39" x14ac:dyDescent="0.35">
      <c r="A223" s="33">
        <v>222</v>
      </c>
      <c r="B223" s="21" t="s">
        <v>11508</v>
      </c>
      <c r="C223" s="29" t="s">
        <v>11509</v>
      </c>
      <c r="D223" s="29" t="s">
        <v>11509</v>
      </c>
      <c r="E223" s="21" t="s">
        <v>11508</v>
      </c>
      <c r="F223" s="30"/>
      <c r="G223" s="29"/>
      <c r="H223" s="29"/>
      <c r="I223" s="29" t="s">
        <v>34</v>
      </c>
      <c r="J223" s="29"/>
      <c r="K223" s="29"/>
      <c r="L223" s="30"/>
      <c r="M223" s="32"/>
      <c r="O223" s="29" t="s">
        <v>34</v>
      </c>
      <c r="P223" s="29" t="s">
        <v>34</v>
      </c>
      <c r="Q223" s="29" t="s">
        <v>34</v>
      </c>
      <c r="U223" s="32"/>
      <c r="V223" s="32"/>
    </row>
    <row r="224" spans="1:22" ht="26" x14ac:dyDescent="0.35">
      <c r="A224" s="33">
        <v>223</v>
      </c>
      <c r="B224" s="21" t="s">
        <v>11506</v>
      </c>
      <c r="C224" s="29" t="s">
        <v>11507</v>
      </c>
      <c r="D224" s="29" t="s">
        <v>11507</v>
      </c>
      <c r="E224" s="21" t="s">
        <v>11506</v>
      </c>
      <c r="F224" s="30"/>
      <c r="G224" s="29"/>
      <c r="H224" s="29"/>
      <c r="I224" s="29" t="s">
        <v>34</v>
      </c>
      <c r="J224" s="29"/>
      <c r="K224" s="29"/>
      <c r="L224" s="30"/>
      <c r="M224" s="32"/>
      <c r="O224" s="29" t="s">
        <v>34</v>
      </c>
      <c r="P224" s="29" t="s">
        <v>34</v>
      </c>
      <c r="Q224" s="29" t="s">
        <v>34</v>
      </c>
      <c r="U224" s="32"/>
      <c r="V224" s="32"/>
    </row>
    <row r="225" spans="1:22" ht="26" x14ac:dyDescent="0.35">
      <c r="A225" s="33">
        <v>224</v>
      </c>
      <c r="B225" s="21" t="s">
        <v>11504</v>
      </c>
      <c r="C225" s="29" t="s">
        <v>11505</v>
      </c>
      <c r="D225" s="29" t="s">
        <v>11505</v>
      </c>
      <c r="E225" s="21" t="s">
        <v>11504</v>
      </c>
      <c r="F225" s="30"/>
      <c r="G225" s="29"/>
      <c r="H225" s="29"/>
      <c r="I225" s="29" t="s">
        <v>34</v>
      </c>
      <c r="J225" s="29"/>
      <c r="K225" s="29"/>
      <c r="L225" s="30"/>
      <c r="M225" s="32"/>
      <c r="O225" s="29" t="s">
        <v>34</v>
      </c>
      <c r="P225" s="29" t="s">
        <v>34</v>
      </c>
      <c r="Q225" s="29" t="s">
        <v>34</v>
      </c>
      <c r="U225" s="32"/>
      <c r="V225" s="32"/>
    </row>
    <row r="226" spans="1:22" x14ac:dyDescent="0.35">
      <c r="A226" s="33">
        <v>225</v>
      </c>
      <c r="B226" s="21" t="s">
        <v>11502</v>
      </c>
      <c r="C226" s="29" t="s">
        <v>11503</v>
      </c>
      <c r="D226" s="29" t="s">
        <v>11503</v>
      </c>
      <c r="E226" s="21" t="s">
        <v>11502</v>
      </c>
      <c r="F226" s="30"/>
      <c r="G226" s="29"/>
      <c r="H226" s="29"/>
      <c r="I226" s="29" t="s">
        <v>34</v>
      </c>
      <c r="J226" s="29"/>
      <c r="K226" s="29"/>
      <c r="L226" s="30"/>
      <c r="M226" s="32"/>
      <c r="O226" s="29" t="s">
        <v>34</v>
      </c>
      <c r="P226" s="29" t="s">
        <v>34</v>
      </c>
      <c r="Q226" s="29" t="s">
        <v>34</v>
      </c>
      <c r="U226" s="32"/>
      <c r="V226" s="32"/>
    </row>
    <row r="227" spans="1:22" ht="26" x14ac:dyDescent="0.35">
      <c r="A227" s="33">
        <v>226</v>
      </c>
      <c r="B227" s="21" t="s">
        <v>11500</v>
      </c>
      <c r="C227" s="29" t="s">
        <v>11501</v>
      </c>
      <c r="D227" s="29" t="s">
        <v>11501</v>
      </c>
      <c r="E227" s="21" t="s">
        <v>11500</v>
      </c>
      <c r="F227" s="30"/>
      <c r="G227" s="29"/>
      <c r="H227" s="29"/>
      <c r="I227" s="29" t="s">
        <v>34</v>
      </c>
      <c r="J227" s="29"/>
      <c r="K227" s="29"/>
      <c r="L227" s="30"/>
      <c r="M227" s="32"/>
      <c r="O227" s="29" t="s">
        <v>34</v>
      </c>
      <c r="P227" s="29" t="s">
        <v>34</v>
      </c>
      <c r="Q227" s="29" t="s">
        <v>34</v>
      </c>
      <c r="U227" s="32"/>
      <c r="V227" s="32"/>
    </row>
    <row r="228" spans="1:22" x14ac:dyDescent="0.35">
      <c r="A228" s="33">
        <v>227</v>
      </c>
      <c r="B228" s="21" t="s">
        <v>11498</v>
      </c>
      <c r="C228" s="29" t="s">
        <v>11499</v>
      </c>
      <c r="D228" s="29" t="s">
        <v>11499</v>
      </c>
      <c r="E228" s="21" t="s">
        <v>11498</v>
      </c>
      <c r="F228" s="30"/>
      <c r="G228" s="29"/>
      <c r="H228" s="29"/>
      <c r="I228" s="29" t="s">
        <v>34</v>
      </c>
      <c r="J228" s="29"/>
      <c r="K228" s="29"/>
      <c r="L228" s="30"/>
      <c r="M228" s="32"/>
      <c r="O228" s="29" t="s">
        <v>34</v>
      </c>
      <c r="P228" s="29" t="s">
        <v>34</v>
      </c>
      <c r="Q228" s="29" t="s">
        <v>34</v>
      </c>
      <c r="U228" s="32"/>
      <c r="V228" s="32"/>
    </row>
    <row r="229" spans="1:22" ht="39" x14ac:dyDescent="0.35">
      <c r="A229" s="33">
        <v>228</v>
      </c>
      <c r="B229" s="21" t="s">
        <v>11496</v>
      </c>
      <c r="C229" s="29" t="s">
        <v>11497</v>
      </c>
      <c r="D229" s="29" t="s">
        <v>11497</v>
      </c>
      <c r="E229" s="21" t="s">
        <v>11496</v>
      </c>
      <c r="F229" s="30"/>
      <c r="G229" s="29"/>
      <c r="H229" s="29"/>
      <c r="I229" s="29" t="s">
        <v>34</v>
      </c>
      <c r="J229" s="29"/>
      <c r="K229" s="29"/>
      <c r="L229" s="30"/>
      <c r="M229" s="32"/>
      <c r="O229" s="29" t="s">
        <v>34</v>
      </c>
      <c r="P229" s="29" t="s">
        <v>34</v>
      </c>
      <c r="Q229" s="29" t="s">
        <v>34</v>
      </c>
      <c r="U229" s="32"/>
      <c r="V229" s="32"/>
    </row>
    <row r="230" spans="1:22" x14ac:dyDescent="0.35">
      <c r="A230" s="33">
        <v>229</v>
      </c>
      <c r="B230" s="18" t="s">
        <v>11494</v>
      </c>
      <c r="C230" s="35" t="s">
        <v>11495</v>
      </c>
      <c r="D230" s="35" t="s">
        <v>11495</v>
      </c>
      <c r="E230" s="18" t="s">
        <v>11494</v>
      </c>
      <c r="F230" s="66"/>
      <c r="G230" s="35"/>
      <c r="H230" s="35"/>
      <c r="I230" s="29"/>
      <c r="J230" s="35"/>
      <c r="K230" s="35"/>
      <c r="L230" s="66"/>
      <c r="M230" s="32"/>
      <c r="U230" s="32"/>
      <c r="V230" s="32"/>
    </row>
    <row r="231" spans="1:22" x14ac:dyDescent="0.35">
      <c r="A231" s="33">
        <v>230</v>
      </c>
      <c r="B231" s="21" t="s">
        <v>11492</v>
      </c>
      <c r="C231" s="29" t="s">
        <v>11493</v>
      </c>
      <c r="D231" s="29" t="s">
        <v>11493</v>
      </c>
      <c r="E231" s="21" t="s">
        <v>11492</v>
      </c>
      <c r="F231" s="30"/>
      <c r="G231" s="29"/>
      <c r="H231" s="29"/>
      <c r="I231" s="29" t="s">
        <v>34</v>
      </c>
      <c r="J231" s="29"/>
      <c r="K231" s="29"/>
      <c r="L231" s="30"/>
      <c r="M231" s="32"/>
      <c r="O231" s="29" t="s">
        <v>34</v>
      </c>
      <c r="P231" s="29" t="s">
        <v>34</v>
      </c>
      <c r="Q231" s="29" t="s">
        <v>34</v>
      </c>
      <c r="U231" s="32"/>
      <c r="V231" s="32"/>
    </row>
    <row r="232" spans="1:22" x14ac:dyDescent="0.35">
      <c r="A232" s="33">
        <v>231</v>
      </c>
      <c r="B232" s="9" t="s">
        <v>11490</v>
      </c>
      <c r="C232" s="37" t="s">
        <v>11491</v>
      </c>
      <c r="D232" s="37" t="s">
        <v>11491</v>
      </c>
      <c r="E232" s="9" t="s">
        <v>11490</v>
      </c>
      <c r="F232" s="67"/>
      <c r="G232" s="37"/>
      <c r="H232" s="37"/>
      <c r="I232" s="29"/>
      <c r="J232" s="37"/>
      <c r="K232" s="37"/>
      <c r="L232" s="67"/>
      <c r="M232" s="32"/>
      <c r="U232" s="32"/>
      <c r="V232" s="32"/>
    </row>
    <row r="233" spans="1:22" x14ac:dyDescent="0.35">
      <c r="A233" s="33">
        <v>232</v>
      </c>
      <c r="B233" s="9" t="s">
        <v>11488</v>
      </c>
      <c r="C233" s="37" t="s">
        <v>11489</v>
      </c>
      <c r="D233" s="37" t="s">
        <v>11489</v>
      </c>
      <c r="E233" s="9" t="s">
        <v>11488</v>
      </c>
      <c r="F233" s="67"/>
      <c r="G233" s="37"/>
      <c r="H233" s="37"/>
      <c r="I233" s="29"/>
      <c r="J233" s="37"/>
      <c r="K233" s="37"/>
      <c r="L233" s="67"/>
      <c r="M233" s="32"/>
      <c r="U233" s="32"/>
      <c r="V233" s="32"/>
    </row>
    <row r="234" spans="1:22" x14ac:dyDescent="0.35">
      <c r="A234" s="33">
        <v>233</v>
      </c>
      <c r="B234" s="18" t="s">
        <v>11486</v>
      </c>
      <c r="C234" s="35" t="s">
        <v>11487</v>
      </c>
      <c r="D234" s="35" t="s">
        <v>11487</v>
      </c>
      <c r="E234" s="18" t="s">
        <v>11486</v>
      </c>
      <c r="F234" s="66"/>
      <c r="G234" s="35"/>
      <c r="H234" s="35"/>
      <c r="I234" s="29"/>
      <c r="J234" s="35"/>
      <c r="K234" s="35"/>
      <c r="L234" s="66"/>
      <c r="M234" s="32"/>
      <c r="U234" s="32"/>
      <c r="V234" s="32"/>
    </row>
    <row r="235" spans="1:22" ht="26" x14ac:dyDescent="0.35">
      <c r="A235" s="33">
        <v>234</v>
      </c>
      <c r="B235" s="21" t="s">
        <v>11484</v>
      </c>
      <c r="C235" s="29" t="s">
        <v>11485</v>
      </c>
      <c r="D235" s="29" t="s">
        <v>11485</v>
      </c>
      <c r="E235" s="21" t="s">
        <v>11484</v>
      </c>
      <c r="F235" s="30"/>
      <c r="G235" s="29"/>
      <c r="H235" s="29"/>
      <c r="I235" s="29" t="s">
        <v>34</v>
      </c>
      <c r="J235" s="29"/>
      <c r="K235" s="29"/>
      <c r="L235" s="30"/>
      <c r="M235" s="32"/>
      <c r="O235" s="29" t="s">
        <v>34</v>
      </c>
      <c r="P235" s="29" t="s">
        <v>34</v>
      </c>
      <c r="Q235" s="29" t="s">
        <v>34</v>
      </c>
      <c r="U235" s="32"/>
      <c r="V235" s="32"/>
    </row>
    <row r="236" spans="1:22" ht="26" x14ac:dyDescent="0.35">
      <c r="A236" s="33">
        <v>235</v>
      </c>
      <c r="B236" s="21" t="s">
        <v>11482</v>
      </c>
      <c r="C236" s="29" t="s">
        <v>11483</v>
      </c>
      <c r="D236" s="29" t="s">
        <v>11483</v>
      </c>
      <c r="E236" s="21" t="s">
        <v>11482</v>
      </c>
      <c r="F236" s="30"/>
      <c r="G236" s="29"/>
      <c r="H236" s="29"/>
      <c r="I236" s="29" t="s">
        <v>34</v>
      </c>
      <c r="J236" s="29"/>
      <c r="K236" s="29"/>
      <c r="L236" s="30"/>
      <c r="M236" s="32"/>
      <c r="O236" s="29" t="s">
        <v>34</v>
      </c>
      <c r="P236" s="29" t="s">
        <v>34</v>
      </c>
      <c r="Q236" s="29" t="s">
        <v>34</v>
      </c>
      <c r="U236" s="32"/>
      <c r="V236" s="32"/>
    </row>
    <row r="237" spans="1:22" ht="26" x14ac:dyDescent="0.35">
      <c r="A237" s="33">
        <v>236</v>
      </c>
      <c r="B237" s="21" t="s">
        <v>11480</v>
      </c>
      <c r="C237" s="29" t="s">
        <v>11481</v>
      </c>
      <c r="D237" s="29" t="s">
        <v>11481</v>
      </c>
      <c r="E237" s="21" t="s">
        <v>11480</v>
      </c>
      <c r="F237" s="30"/>
      <c r="G237" s="29"/>
      <c r="H237" s="29"/>
      <c r="I237" s="29" t="s">
        <v>34</v>
      </c>
      <c r="J237" s="29"/>
      <c r="K237" s="29"/>
      <c r="L237" s="30"/>
      <c r="M237" s="32"/>
      <c r="O237" s="29" t="s">
        <v>34</v>
      </c>
      <c r="P237" s="29" t="s">
        <v>34</v>
      </c>
      <c r="Q237" s="29" t="s">
        <v>34</v>
      </c>
      <c r="U237" s="32"/>
      <c r="V237" s="32"/>
    </row>
    <row r="238" spans="1:22" ht="39" x14ac:dyDescent="0.35">
      <c r="A238" s="33">
        <v>237</v>
      </c>
      <c r="B238" s="21" t="s">
        <v>11478</v>
      </c>
      <c r="C238" s="29" t="s">
        <v>11479</v>
      </c>
      <c r="D238" s="29" t="s">
        <v>11479</v>
      </c>
      <c r="E238" s="21" t="s">
        <v>11478</v>
      </c>
      <c r="F238" s="30"/>
      <c r="G238" s="29"/>
      <c r="H238" s="29"/>
      <c r="I238" s="29" t="s">
        <v>34</v>
      </c>
      <c r="J238" s="29"/>
      <c r="K238" s="29"/>
      <c r="L238" s="30"/>
      <c r="M238" s="32"/>
      <c r="O238" s="29" t="s">
        <v>34</v>
      </c>
      <c r="P238" s="29" t="s">
        <v>34</v>
      </c>
      <c r="Q238" s="29" t="s">
        <v>34</v>
      </c>
      <c r="U238" s="32"/>
      <c r="V238" s="32"/>
    </row>
    <row r="239" spans="1:22" ht="26" x14ac:dyDescent="0.35">
      <c r="A239" s="33">
        <v>238</v>
      </c>
      <c r="B239" s="21" t="s">
        <v>11476</v>
      </c>
      <c r="C239" s="29" t="s">
        <v>11477</v>
      </c>
      <c r="D239" s="29" t="s">
        <v>11477</v>
      </c>
      <c r="E239" s="21" t="s">
        <v>11476</v>
      </c>
      <c r="F239" s="30"/>
      <c r="G239" s="29"/>
      <c r="H239" s="29"/>
      <c r="I239" s="29" t="s">
        <v>34</v>
      </c>
      <c r="J239" s="29"/>
      <c r="K239" s="29"/>
      <c r="L239" s="30"/>
      <c r="M239" s="32"/>
      <c r="O239" s="29" t="s">
        <v>34</v>
      </c>
      <c r="P239" s="29" t="s">
        <v>34</v>
      </c>
      <c r="Q239" s="29" t="s">
        <v>34</v>
      </c>
      <c r="U239" s="32"/>
      <c r="V239" s="32"/>
    </row>
    <row r="240" spans="1:22" ht="39" x14ac:dyDescent="0.35">
      <c r="A240" s="33">
        <v>239</v>
      </c>
      <c r="B240" s="21" t="s">
        <v>11474</v>
      </c>
      <c r="C240" s="29" t="s">
        <v>11475</v>
      </c>
      <c r="D240" s="29" t="s">
        <v>11475</v>
      </c>
      <c r="E240" s="21" t="s">
        <v>11474</v>
      </c>
      <c r="F240" s="30"/>
      <c r="G240" s="29"/>
      <c r="H240" s="29"/>
      <c r="I240" s="29" t="s">
        <v>34</v>
      </c>
      <c r="J240" s="29"/>
      <c r="K240" s="29"/>
      <c r="L240" s="30"/>
      <c r="M240" s="32"/>
      <c r="O240" s="29" t="s">
        <v>34</v>
      </c>
      <c r="P240" s="29" t="s">
        <v>34</v>
      </c>
      <c r="Q240" s="29" t="s">
        <v>34</v>
      </c>
      <c r="U240" s="32"/>
      <c r="V240" s="32"/>
    </row>
    <row r="241" spans="1:22" ht="39" x14ac:dyDescent="0.35">
      <c r="A241" s="33">
        <v>240</v>
      </c>
      <c r="B241" s="21" t="s">
        <v>11472</v>
      </c>
      <c r="C241" s="29" t="s">
        <v>11473</v>
      </c>
      <c r="D241" s="29" t="s">
        <v>11473</v>
      </c>
      <c r="E241" s="21" t="s">
        <v>11472</v>
      </c>
      <c r="F241" s="30"/>
      <c r="G241" s="29"/>
      <c r="H241" s="29"/>
      <c r="I241" s="29" t="s">
        <v>34</v>
      </c>
      <c r="J241" s="29"/>
      <c r="K241" s="29"/>
      <c r="L241" s="30"/>
      <c r="M241" s="32"/>
      <c r="O241" s="29" t="s">
        <v>34</v>
      </c>
      <c r="P241" s="29" t="s">
        <v>34</v>
      </c>
      <c r="Q241" s="29" t="s">
        <v>34</v>
      </c>
      <c r="U241" s="32"/>
      <c r="V241" s="32"/>
    </row>
    <row r="242" spans="1:22" x14ac:dyDescent="0.35">
      <c r="A242" s="33">
        <v>241</v>
      </c>
      <c r="B242" s="18" t="s">
        <v>11383</v>
      </c>
      <c r="C242" s="35" t="s">
        <v>11471</v>
      </c>
      <c r="D242" s="35" t="s">
        <v>11471</v>
      </c>
      <c r="E242" s="18" t="s">
        <v>11383</v>
      </c>
      <c r="F242" s="66"/>
      <c r="G242" s="35"/>
      <c r="H242" s="35"/>
      <c r="I242" s="29"/>
      <c r="J242" s="35"/>
      <c r="K242" s="35"/>
      <c r="L242" s="66"/>
      <c r="M242" s="32"/>
      <c r="U242" s="32"/>
      <c r="V242" s="32"/>
    </row>
    <row r="243" spans="1:22" ht="26" x14ac:dyDescent="0.35">
      <c r="A243" s="33">
        <v>242</v>
      </c>
      <c r="B243" s="21" t="s">
        <v>11469</v>
      </c>
      <c r="C243" s="29" t="s">
        <v>11470</v>
      </c>
      <c r="D243" s="29" t="s">
        <v>11470</v>
      </c>
      <c r="E243" s="21" t="s">
        <v>11469</v>
      </c>
      <c r="F243" s="30"/>
      <c r="G243" s="29"/>
      <c r="H243" s="29"/>
      <c r="I243" s="29" t="s">
        <v>34</v>
      </c>
      <c r="J243" s="29"/>
      <c r="K243" s="29"/>
      <c r="L243" s="30"/>
      <c r="M243" s="32"/>
      <c r="O243" s="29" t="s">
        <v>34</v>
      </c>
      <c r="P243" s="29" t="s">
        <v>34</v>
      </c>
      <c r="Q243" s="29" t="s">
        <v>34</v>
      </c>
      <c r="U243" s="32"/>
      <c r="V243" s="32"/>
    </row>
    <row r="244" spans="1:22" ht="26" x14ac:dyDescent="0.35">
      <c r="A244" s="33">
        <v>243</v>
      </c>
      <c r="B244" s="21" t="s">
        <v>11467</v>
      </c>
      <c r="C244" s="29" t="s">
        <v>11468</v>
      </c>
      <c r="D244" s="29" t="s">
        <v>11468</v>
      </c>
      <c r="E244" s="21" t="s">
        <v>11467</v>
      </c>
      <c r="F244" s="30"/>
      <c r="G244" s="29"/>
      <c r="H244" s="29"/>
      <c r="I244" s="29" t="s">
        <v>34</v>
      </c>
      <c r="J244" s="29"/>
      <c r="K244" s="29"/>
      <c r="L244" s="30"/>
      <c r="M244" s="32"/>
      <c r="O244" s="29" t="s">
        <v>34</v>
      </c>
      <c r="P244" s="29" t="s">
        <v>34</v>
      </c>
      <c r="Q244" s="29" t="s">
        <v>34</v>
      </c>
      <c r="U244" s="32"/>
      <c r="V244" s="32"/>
    </row>
    <row r="245" spans="1:22" ht="26" x14ac:dyDescent="0.35">
      <c r="A245" s="33">
        <v>244</v>
      </c>
      <c r="B245" s="21" t="s">
        <v>11465</v>
      </c>
      <c r="C245" s="29" t="s">
        <v>11466</v>
      </c>
      <c r="D245" s="29" t="s">
        <v>11466</v>
      </c>
      <c r="E245" s="21" t="s">
        <v>11465</v>
      </c>
      <c r="F245" s="30"/>
      <c r="G245" s="29"/>
      <c r="H245" s="29"/>
      <c r="I245" s="29" t="s">
        <v>34</v>
      </c>
      <c r="J245" s="29"/>
      <c r="K245" s="29"/>
      <c r="L245" s="30"/>
      <c r="M245" s="32"/>
      <c r="O245" s="29" t="s">
        <v>34</v>
      </c>
      <c r="P245" s="29" t="s">
        <v>34</v>
      </c>
      <c r="Q245" s="29" t="s">
        <v>34</v>
      </c>
      <c r="U245" s="32"/>
      <c r="V245" s="32"/>
    </row>
    <row r="246" spans="1:22" ht="39" x14ac:dyDescent="0.35">
      <c r="A246" s="33">
        <v>245</v>
      </c>
      <c r="B246" s="21" t="s">
        <v>11463</v>
      </c>
      <c r="C246" s="29" t="s">
        <v>11464</v>
      </c>
      <c r="D246" s="29" t="s">
        <v>11464</v>
      </c>
      <c r="E246" s="21" t="s">
        <v>11463</v>
      </c>
      <c r="F246" s="30"/>
      <c r="G246" s="29"/>
      <c r="H246" s="29"/>
      <c r="I246" s="29" t="s">
        <v>34</v>
      </c>
      <c r="J246" s="29"/>
      <c r="K246" s="29"/>
      <c r="L246" s="30"/>
      <c r="M246" s="32"/>
      <c r="O246" s="29" t="s">
        <v>34</v>
      </c>
      <c r="P246" s="29" t="s">
        <v>34</v>
      </c>
      <c r="Q246" s="29" t="s">
        <v>34</v>
      </c>
      <c r="U246" s="32"/>
      <c r="V246" s="32"/>
    </row>
    <row r="247" spans="1:22" ht="39" x14ac:dyDescent="0.35">
      <c r="A247" s="33">
        <v>246</v>
      </c>
      <c r="B247" s="21" t="s">
        <v>11461</v>
      </c>
      <c r="C247" s="29" t="s">
        <v>11462</v>
      </c>
      <c r="D247" s="29" t="s">
        <v>11462</v>
      </c>
      <c r="E247" s="21" t="s">
        <v>11461</v>
      </c>
      <c r="F247" s="30"/>
      <c r="G247" s="29"/>
      <c r="H247" s="29"/>
      <c r="I247" s="29" t="s">
        <v>34</v>
      </c>
      <c r="J247" s="29"/>
      <c r="K247" s="29"/>
      <c r="L247" s="30"/>
      <c r="M247" s="32"/>
      <c r="O247" s="29" t="s">
        <v>34</v>
      </c>
      <c r="P247" s="29" t="s">
        <v>34</v>
      </c>
      <c r="Q247" s="29" t="s">
        <v>34</v>
      </c>
      <c r="U247" s="32"/>
      <c r="V247" s="32"/>
    </row>
    <row r="248" spans="1:22" ht="26" x14ac:dyDescent="0.35">
      <c r="A248" s="33">
        <v>247</v>
      </c>
      <c r="B248" s="21" t="s">
        <v>11459</v>
      </c>
      <c r="C248" s="29" t="s">
        <v>11460</v>
      </c>
      <c r="D248" s="29" t="s">
        <v>11460</v>
      </c>
      <c r="E248" s="21" t="s">
        <v>11459</v>
      </c>
      <c r="F248" s="30"/>
      <c r="G248" s="29"/>
      <c r="H248" s="29"/>
      <c r="I248" s="29" t="s">
        <v>34</v>
      </c>
      <c r="J248" s="29"/>
      <c r="K248" s="29"/>
      <c r="L248" s="30"/>
      <c r="M248" s="32"/>
      <c r="O248" s="29" t="s">
        <v>34</v>
      </c>
      <c r="P248" s="29" t="s">
        <v>34</v>
      </c>
      <c r="Q248" s="29" t="s">
        <v>34</v>
      </c>
      <c r="U248" s="32"/>
      <c r="V248" s="32"/>
    </row>
    <row r="249" spans="1:22" x14ac:dyDescent="0.35">
      <c r="A249" s="33">
        <v>248</v>
      </c>
      <c r="B249" s="21" t="s">
        <v>11457</v>
      </c>
      <c r="C249" s="29" t="s">
        <v>11458</v>
      </c>
      <c r="D249" s="29" t="s">
        <v>11458</v>
      </c>
      <c r="E249" s="21" t="s">
        <v>11457</v>
      </c>
      <c r="F249" s="30"/>
      <c r="G249" s="29"/>
      <c r="H249" s="29"/>
      <c r="I249" s="29" t="s">
        <v>34</v>
      </c>
      <c r="J249" s="29"/>
      <c r="K249" s="29"/>
      <c r="L249" s="30"/>
      <c r="M249" s="32"/>
      <c r="O249" s="29" t="s">
        <v>34</v>
      </c>
      <c r="P249" s="29" t="s">
        <v>34</v>
      </c>
      <c r="Q249" s="29" t="s">
        <v>34</v>
      </c>
      <c r="U249" s="32"/>
      <c r="V249" s="32"/>
    </row>
    <row r="250" spans="1:22" x14ac:dyDescent="0.35">
      <c r="A250" s="33">
        <v>249</v>
      </c>
      <c r="B250" s="9" t="s">
        <v>11455</v>
      </c>
      <c r="C250" s="37" t="s">
        <v>11456</v>
      </c>
      <c r="D250" s="37" t="s">
        <v>11456</v>
      </c>
      <c r="E250" s="9" t="s">
        <v>11455</v>
      </c>
      <c r="F250" s="67"/>
      <c r="G250" s="37"/>
      <c r="H250" s="37"/>
      <c r="I250" s="29"/>
      <c r="J250" s="37"/>
      <c r="K250" s="37"/>
      <c r="L250" s="67"/>
      <c r="M250" s="32"/>
      <c r="U250" s="32"/>
      <c r="V250" s="32"/>
    </row>
    <row r="251" spans="1:22" x14ac:dyDescent="0.35">
      <c r="A251" s="33">
        <v>250</v>
      </c>
      <c r="B251" s="18" t="s">
        <v>11453</v>
      </c>
      <c r="C251" s="35" t="s">
        <v>11454</v>
      </c>
      <c r="D251" s="35" t="s">
        <v>11454</v>
      </c>
      <c r="E251" s="18" t="s">
        <v>11453</v>
      </c>
      <c r="F251" s="66"/>
      <c r="G251" s="35"/>
      <c r="H251" s="35"/>
      <c r="I251" s="29"/>
      <c r="J251" s="35"/>
      <c r="K251" s="35"/>
      <c r="L251" s="66"/>
      <c r="M251" s="32"/>
      <c r="U251" s="32"/>
      <c r="V251" s="32"/>
    </row>
    <row r="252" spans="1:22" ht="26" x14ac:dyDescent="0.35">
      <c r="A252" s="33">
        <v>251</v>
      </c>
      <c r="B252" s="21" t="s">
        <v>11451</v>
      </c>
      <c r="C252" s="29" t="s">
        <v>11452</v>
      </c>
      <c r="D252" s="29" t="s">
        <v>11452</v>
      </c>
      <c r="E252" s="21" t="s">
        <v>11451</v>
      </c>
      <c r="F252" s="30"/>
      <c r="G252" s="29"/>
      <c r="H252" s="29"/>
      <c r="I252" s="29" t="s">
        <v>34</v>
      </c>
      <c r="J252" s="29"/>
      <c r="K252" s="29"/>
      <c r="L252" s="30"/>
      <c r="M252" s="32"/>
      <c r="O252" s="29" t="s">
        <v>34</v>
      </c>
      <c r="P252" s="29" t="s">
        <v>34</v>
      </c>
      <c r="Q252" s="29" t="s">
        <v>34</v>
      </c>
      <c r="U252" s="32"/>
      <c r="V252" s="32"/>
    </row>
    <row r="253" spans="1:22" ht="26" x14ac:dyDescent="0.35">
      <c r="A253" s="33">
        <v>252</v>
      </c>
      <c r="B253" s="21" t="s">
        <v>11449</v>
      </c>
      <c r="C253" s="29" t="s">
        <v>11450</v>
      </c>
      <c r="D253" s="29" t="s">
        <v>11450</v>
      </c>
      <c r="E253" s="21" t="s">
        <v>11449</v>
      </c>
      <c r="F253" s="30"/>
      <c r="G253" s="29"/>
      <c r="H253" s="29"/>
      <c r="I253" s="29" t="s">
        <v>34</v>
      </c>
      <c r="J253" s="29"/>
      <c r="K253" s="29"/>
      <c r="L253" s="30"/>
      <c r="M253" s="32"/>
      <c r="O253" s="29" t="s">
        <v>34</v>
      </c>
      <c r="P253" s="29" t="s">
        <v>34</v>
      </c>
      <c r="Q253" s="29" t="s">
        <v>34</v>
      </c>
      <c r="U253" s="32"/>
      <c r="V253" s="32"/>
    </row>
    <row r="254" spans="1:22" ht="26" x14ac:dyDescent="0.35">
      <c r="A254" s="33">
        <v>253</v>
      </c>
      <c r="B254" s="21" t="s">
        <v>11447</v>
      </c>
      <c r="C254" s="29" t="s">
        <v>11448</v>
      </c>
      <c r="D254" s="29" t="s">
        <v>11448</v>
      </c>
      <c r="E254" s="21" t="s">
        <v>11447</v>
      </c>
      <c r="F254" s="30"/>
      <c r="G254" s="29"/>
      <c r="H254" s="29"/>
      <c r="I254" s="29" t="s">
        <v>34</v>
      </c>
      <c r="J254" s="29"/>
      <c r="K254" s="29"/>
      <c r="L254" s="30"/>
      <c r="M254" s="32"/>
      <c r="O254" s="29" t="s">
        <v>34</v>
      </c>
      <c r="P254" s="29" t="s">
        <v>34</v>
      </c>
      <c r="Q254" s="29" t="s">
        <v>34</v>
      </c>
      <c r="U254" s="32"/>
      <c r="V254" s="32"/>
    </row>
    <row r="255" spans="1:22" x14ac:dyDescent="0.35">
      <c r="A255" s="33">
        <v>254</v>
      </c>
      <c r="B255" s="21" t="s">
        <v>11445</v>
      </c>
      <c r="C255" s="29" t="s">
        <v>11446</v>
      </c>
      <c r="D255" s="29" t="s">
        <v>11446</v>
      </c>
      <c r="E255" s="21" t="s">
        <v>11445</v>
      </c>
      <c r="F255" s="30"/>
      <c r="G255" s="29"/>
      <c r="H255" s="29"/>
      <c r="I255" s="29" t="s">
        <v>34</v>
      </c>
      <c r="J255" s="29"/>
      <c r="K255" s="29"/>
      <c r="L255" s="30"/>
      <c r="M255" s="32"/>
      <c r="O255" s="29" t="s">
        <v>34</v>
      </c>
      <c r="P255" s="29" t="s">
        <v>34</v>
      </c>
      <c r="Q255" s="29" t="s">
        <v>34</v>
      </c>
      <c r="U255" s="32"/>
      <c r="V255" s="32"/>
    </row>
    <row r="256" spans="1:22" ht="26" x14ac:dyDescent="0.35">
      <c r="A256" s="33">
        <v>255</v>
      </c>
      <c r="B256" s="21" t="s">
        <v>11443</v>
      </c>
      <c r="C256" s="29" t="s">
        <v>11444</v>
      </c>
      <c r="D256" s="29" t="s">
        <v>11444</v>
      </c>
      <c r="E256" s="21" t="s">
        <v>11443</v>
      </c>
      <c r="F256" s="30"/>
      <c r="G256" s="29"/>
      <c r="H256" s="29"/>
      <c r="I256" s="29" t="s">
        <v>34</v>
      </c>
      <c r="J256" s="29"/>
      <c r="K256" s="29"/>
      <c r="L256" s="30"/>
      <c r="M256" s="32"/>
      <c r="O256" s="29" t="s">
        <v>34</v>
      </c>
      <c r="P256" s="29" t="s">
        <v>34</v>
      </c>
      <c r="Q256" s="29" t="s">
        <v>34</v>
      </c>
      <c r="U256" s="32"/>
      <c r="V256" s="32"/>
    </row>
    <row r="257" spans="1:22" ht="26" x14ac:dyDescent="0.35">
      <c r="A257" s="33">
        <v>256</v>
      </c>
      <c r="B257" s="21" t="s">
        <v>11441</v>
      </c>
      <c r="C257" s="29" t="s">
        <v>11442</v>
      </c>
      <c r="D257" s="29" t="s">
        <v>11442</v>
      </c>
      <c r="E257" s="21" t="s">
        <v>11441</v>
      </c>
      <c r="F257" s="30"/>
      <c r="G257" s="29"/>
      <c r="H257" s="29"/>
      <c r="I257" s="29" t="s">
        <v>34</v>
      </c>
      <c r="J257" s="29"/>
      <c r="K257" s="29"/>
      <c r="L257" s="30"/>
      <c r="M257" s="32"/>
      <c r="O257" s="29" t="s">
        <v>34</v>
      </c>
      <c r="P257" s="29" t="s">
        <v>34</v>
      </c>
      <c r="Q257" s="29" t="s">
        <v>34</v>
      </c>
      <c r="U257" s="32"/>
      <c r="V257" s="32"/>
    </row>
    <row r="258" spans="1:22" ht="26" x14ac:dyDescent="0.35">
      <c r="A258" s="33">
        <v>257</v>
      </c>
      <c r="B258" s="21" t="s">
        <v>11439</v>
      </c>
      <c r="C258" s="29" t="s">
        <v>11440</v>
      </c>
      <c r="D258" s="29" t="s">
        <v>11440</v>
      </c>
      <c r="E258" s="21" t="s">
        <v>11439</v>
      </c>
      <c r="F258" s="30"/>
      <c r="G258" s="29"/>
      <c r="H258" s="29"/>
      <c r="I258" s="29" t="s">
        <v>34</v>
      </c>
      <c r="J258" s="29"/>
      <c r="K258" s="29"/>
      <c r="L258" s="30"/>
      <c r="M258" s="32"/>
      <c r="O258" s="29" t="s">
        <v>34</v>
      </c>
      <c r="P258" s="29" t="s">
        <v>34</v>
      </c>
      <c r="Q258" s="29" t="s">
        <v>34</v>
      </c>
      <c r="U258" s="32"/>
      <c r="V258" s="32"/>
    </row>
    <row r="259" spans="1:22" ht="26" x14ac:dyDescent="0.35">
      <c r="A259" s="33">
        <v>258</v>
      </c>
      <c r="B259" s="21" t="s">
        <v>11437</v>
      </c>
      <c r="C259" s="29" t="s">
        <v>11438</v>
      </c>
      <c r="D259" s="29" t="s">
        <v>11438</v>
      </c>
      <c r="E259" s="21" t="s">
        <v>11437</v>
      </c>
      <c r="F259" s="30"/>
      <c r="G259" s="29"/>
      <c r="H259" s="29"/>
      <c r="I259" s="29" t="s">
        <v>34</v>
      </c>
      <c r="J259" s="29"/>
      <c r="K259" s="29"/>
      <c r="L259" s="30"/>
      <c r="M259" s="32"/>
      <c r="O259" s="29" t="s">
        <v>34</v>
      </c>
      <c r="P259" s="29" t="s">
        <v>34</v>
      </c>
      <c r="Q259" s="29" t="s">
        <v>34</v>
      </c>
      <c r="U259" s="32"/>
      <c r="V259" s="32"/>
    </row>
    <row r="260" spans="1:22" x14ac:dyDescent="0.35">
      <c r="A260" s="33">
        <v>259</v>
      </c>
      <c r="B260" s="18" t="s">
        <v>11435</v>
      </c>
      <c r="C260" s="35" t="s">
        <v>11436</v>
      </c>
      <c r="D260" s="35" t="s">
        <v>11436</v>
      </c>
      <c r="E260" s="18" t="s">
        <v>11435</v>
      </c>
      <c r="F260" s="66"/>
      <c r="G260" s="35"/>
      <c r="H260" s="35"/>
      <c r="I260" s="29"/>
      <c r="J260" s="35"/>
      <c r="K260" s="35"/>
      <c r="L260" s="66"/>
      <c r="M260" s="32"/>
      <c r="U260" s="32"/>
      <c r="V260" s="32"/>
    </row>
    <row r="261" spans="1:22" ht="26" x14ac:dyDescent="0.35">
      <c r="A261" s="33">
        <v>260</v>
      </c>
      <c r="B261" s="21" t="s">
        <v>11433</v>
      </c>
      <c r="C261" s="29" t="s">
        <v>11434</v>
      </c>
      <c r="D261" s="29" t="s">
        <v>11434</v>
      </c>
      <c r="E261" s="21" t="s">
        <v>11433</v>
      </c>
      <c r="F261" s="30"/>
      <c r="G261" s="29"/>
      <c r="H261" s="29"/>
      <c r="I261" s="29" t="s">
        <v>34</v>
      </c>
      <c r="J261" s="29"/>
      <c r="K261" s="29"/>
      <c r="L261" s="30"/>
      <c r="M261" s="32"/>
      <c r="O261" s="29" t="s">
        <v>34</v>
      </c>
      <c r="P261" s="29" t="s">
        <v>34</v>
      </c>
      <c r="Q261" s="29" t="s">
        <v>34</v>
      </c>
      <c r="U261" s="32"/>
      <c r="V261" s="32"/>
    </row>
    <row r="262" spans="1:22" x14ac:dyDescent="0.35">
      <c r="A262" s="33">
        <v>261</v>
      </c>
      <c r="B262" s="18" t="s">
        <v>11431</v>
      </c>
      <c r="C262" s="35" t="s">
        <v>11432</v>
      </c>
      <c r="D262" s="35" t="s">
        <v>11432</v>
      </c>
      <c r="E262" s="18" t="s">
        <v>11431</v>
      </c>
      <c r="F262" s="66"/>
      <c r="G262" s="35"/>
      <c r="H262" s="35"/>
      <c r="I262" s="29"/>
      <c r="J262" s="35"/>
      <c r="K262" s="35"/>
      <c r="L262" s="66"/>
      <c r="M262" s="32"/>
      <c r="U262" s="32"/>
      <c r="V262" s="32"/>
    </row>
    <row r="263" spans="1:22" ht="26" x14ac:dyDescent="0.35">
      <c r="A263" s="33">
        <v>262</v>
      </c>
      <c r="B263" s="21" t="s">
        <v>11429</v>
      </c>
      <c r="C263" s="29" t="s">
        <v>11430</v>
      </c>
      <c r="D263" s="29" t="s">
        <v>11430</v>
      </c>
      <c r="E263" s="21" t="s">
        <v>11429</v>
      </c>
      <c r="F263" s="30"/>
      <c r="G263" s="29"/>
      <c r="H263" s="29"/>
      <c r="I263" s="29" t="s">
        <v>34</v>
      </c>
      <c r="J263" s="29"/>
      <c r="K263" s="29"/>
      <c r="L263" s="30"/>
      <c r="M263" s="32"/>
      <c r="O263" s="29" t="s">
        <v>34</v>
      </c>
      <c r="P263" s="29" t="s">
        <v>34</v>
      </c>
      <c r="Q263" s="29" t="s">
        <v>34</v>
      </c>
      <c r="U263" s="32"/>
      <c r="V263" s="32"/>
    </row>
    <row r="264" spans="1:22" ht="26" x14ac:dyDescent="0.35">
      <c r="A264" s="33">
        <v>263</v>
      </c>
      <c r="B264" s="21" t="s">
        <v>11427</v>
      </c>
      <c r="C264" s="29" t="s">
        <v>11428</v>
      </c>
      <c r="D264" s="29" t="s">
        <v>11428</v>
      </c>
      <c r="E264" s="21" t="s">
        <v>11427</v>
      </c>
      <c r="F264" s="30"/>
      <c r="G264" s="29"/>
      <c r="H264" s="29"/>
      <c r="I264" s="29" t="s">
        <v>34</v>
      </c>
      <c r="J264" s="29"/>
      <c r="K264" s="29"/>
      <c r="L264" s="30"/>
      <c r="M264" s="32"/>
      <c r="O264" s="29" t="s">
        <v>34</v>
      </c>
      <c r="P264" s="29" t="s">
        <v>34</v>
      </c>
      <c r="Q264" s="29" t="s">
        <v>34</v>
      </c>
      <c r="U264" s="32"/>
      <c r="V264" s="32"/>
    </row>
    <row r="265" spans="1:22" x14ac:dyDescent="0.35">
      <c r="A265" s="33">
        <v>264</v>
      </c>
      <c r="B265" s="18" t="s">
        <v>11425</v>
      </c>
      <c r="C265" s="35" t="s">
        <v>11426</v>
      </c>
      <c r="D265" s="35" t="s">
        <v>11426</v>
      </c>
      <c r="E265" s="18" t="s">
        <v>11425</v>
      </c>
      <c r="F265" s="66"/>
      <c r="G265" s="35"/>
      <c r="H265" s="35"/>
      <c r="I265" s="29"/>
      <c r="J265" s="35"/>
      <c r="K265" s="35"/>
      <c r="L265" s="66"/>
      <c r="M265" s="32"/>
      <c r="U265" s="32"/>
      <c r="V265" s="32"/>
    </row>
    <row r="266" spans="1:22" ht="39" x14ac:dyDescent="0.35">
      <c r="A266" s="33">
        <v>265</v>
      </c>
      <c r="B266" s="21" t="s">
        <v>11423</v>
      </c>
      <c r="C266" s="29" t="s">
        <v>11424</v>
      </c>
      <c r="D266" s="29" t="s">
        <v>11424</v>
      </c>
      <c r="E266" s="21" t="s">
        <v>11423</v>
      </c>
      <c r="F266" s="30"/>
      <c r="G266" s="29"/>
      <c r="H266" s="29"/>
      <c r="I266" s="29" t="s">
        <v>34</v>
      </c>
      <c r="J266" s="29"/>
      <c r="K266" s="29"/>
      <c r="L266" s="30"/>
      <c r="M266" s="32"/>
      <c r="O266" s="29" t="s">
        <v>34</v>
      </c>
      <c r="P266" s="29" t="s">
        <v>34</v>
      </c>
      <c r="Q266" s="29" t="s">
        <v>34</v>
      </c>
      <c r="U266" s="32"/>
      <c r="V266" s="32"/>
    </row>
    <row r="267" spans="1:22" x14ac:dyDescent="0.35">
      <c r="A267" s="33">
        <v>266</v>
      </c>
      <c r="B267" s="18" t="s">
        <v>11421</v>
      </c>
      <c r="C267" s="35" t="s">
        <v>11422</v>
      </c>
      <c r="D267" s="35" t="s">
        <v>11422</v>
      </c>
      <c r="E267" s="18" t="s">
        <v>11421</v>
      </c>
      <c r="F267" s="66"/>
      <c r="G267" s="35"/>
      <c r="H267" s="35"/>
      <c r="I267" s="29"/>
      <c r="J267" s="35"/>
      <c r="K267" s="35"/>
      <c r="L267" s="66"/>
      <c r="M267" s="32"/>
      <c r="U267" s="32"/>
      <c r="V267" s="32"/>
    </row>
    <row r="268" spans="1:22" ht="26" x14ac:dyDescent="0.35">
      <c r="A268" s="33">
        <v>267</v>
      </c>
      <c r="B268" s="21" t="s">
        <v>11419</v>
      </c>
      <c r="C268" s="29" t="s">
        <v>11420</v>
      </c>
      <c r="D268" s="29" t="s">
        <v>11420</v>
      </c>
      <c r="E268" s="21" t="s">
        <v>11419</v>
      </c>
      <c r="F268" s="30"/>
      <c r="G268" s="29"/>
      <c r="H268" s="29"/>
      <c r="I268" s="29" t="s">
        <v>34</v>
      </c>
      <c r="J268" s="29"/>
      <c r="K268" s="29"/>
      <c r="L268" s="30"/>
      <c r="M268" s="32"/>
      <c r="O268" s="29" t="s">
        <v>34</v>
      </c>
      <c r="P268" s="29" t="s">
        <v>34</v>
      </c>
      <c r="Q268" s="29" t="s">
        <v>34</v>
      </c>
      <c r="U268" s="32"/>
      <c r="V268" s="32"/>
    </row>
    <row r="269" spans="1:22" x14ac:dyDescent="0.35">
      <c r="A269" s="33">
        <v>268</v>
      </c>
      <c r="B269" s="9" t="s">
        <v>11417</v>
      </c>
      <c r="C269" s="37" t="s">
        <v>11418</v>
      </c>
      <c r="D269" s="37" t="s">
        <v>11418</v>
      </c>
      <c r="E269" s="9" t="s">
        <v>11417</v>
      </c>
      <c r="F269" s="67"/>
      <c r="G269" s="37"/>
      <c r="H269" s="37"/>
      <c r="I269" s="29"/>
      <c r="J269" s="37"/>
      <c r="K269" s="37"/>
      <c r="L269" s="67"/>
      <c r="M269" s="32"/>
      <c r="U269" s="32"/>
      <c r="V269" s="32"/>
    </row>
    <row r="270" spans="1:22" x14ac:dyDescent="0.35">
      <c r="A270" s="33">
        <v>269</v>
      </c>
      <c r="B270" s="18" t="s">
        <v>11415</v>
      </c>
      <c r="C270" s="35" t="s">
        <v>11416</v>
      </c>
      <c r="D270" s="35" t="s">
        <v>11416</v>
      </c>
      <c r="E270" s="18" t="s">
        <v>11415</v>
      </c>
      <c r="F270" s="66"/>
      <c r="G270" s="35"/>
      <c r="H270" s="35"/>
      <c r="I270" s="29"/>
      <c r="J270" s="35"/>
      <c r="K270" s="35"/>
      <c r="L270" s="66"/>
      <c r="M270" s="32"/>
      <c r="U270" s="32"/>
      <c r="V270" s="32"/>
    </row>
    <row r="271" spans="1:22" ht="26" x14ac:dyDescent="0.35">
      <c r="A271" s="33">
        <v>270</v>
      </c>
      <c r="B271" s="21" t="s">
        <v>11413</v>
      </c>
      <c r="C271" s="29" t="s">
        <v>11414</v>
      </c>
      <c r="D271" s="29" t="s">
        <v>11414</v>
      </c>
      <c r="E271" s="21" t="s">
        <v>11413</v>
      </c>
      <c r="F271" s="30"/>
      <c r="G271" s="29"/>
      <c r="H271" s="29"/>
      <c r="I271" s="29" t="s">
        <v>34</v>
      </c>
      <c r="J271" s="29"/>
      <c r="K271" s="29"/>
      <c r="L271" s="30"/>
      <c r="M271" s="32"/>
      <c r="O271" s="29" t="s">
        <v>34</v>
      </c>
      <c r="P271" s="29" t="s">
        <v>34</v>
      </c>
      <c r="Q271" s="29" t="s">
        <v>34</v>
      </c>
      <c r="U271" s="32"/>
      <c r="V271" s="32"/>
    </row>
    <row r="272" spans="1:22" ht="26" x14ac:dyDescent="0.35">
      <c r="A272" s="33">
        <v>271</v>
      </c>
      <c r="B272" s="21" t="s">
        <v>11411</v>
      </c>
      <c r="C272" s="29" t="s">
        <v>11412</v>
      </c>
      <c r="D272" s="29" t="s">
        <v>11412</v>
      </c>
      <c r="E272" s="21" t="s">
        <v>11411</v>
      </c>
      <c r="F272" s="30"/>
      <c r="G272" s="29"/>
      <c r="H272" s="29"/>
      <c r="I272" s="29" t="s">
        <v>34</v>
      </c>
      <c r="J272" s="29"/>
      <c r="K272" s="29"/>
      <c r="L272" s="30"/>
      <c r="M272" s="32"/>
      <c r="O272" s="29" t="s">
        <v>34</v>
      </c>
      <c r="P272" s="29" t="s">
        <v>34</v>
      </c>
      <c r="Q272" s="29" t="s">
        <v>34</v>
      </c>
      <c r="U272" s="32"/>
      <c r="V272" s="32"/>
    </row>
    <row r="273" spans="1:22" x14ac:dyDescent="0.35">
      <c r="A273" s="33">
        <v>272</v>
      </c>
      <c r="B273" s="18" t="s">
        <v>11409</v>
      </c>
      <c r="C273" s="35" t="s">
        <v>11410</v>
      </c>
      <c r="D273" s="35" t="s">
        <v>11410</v>
      </c>
      <c r="E273" s="18" t="s">
        <v>11409</v>
      </c>
      <c r="F273" s="66"/>
      <c r="G273" s="35"/>
      <c r="H273" s="35"/>
      <c r="I273" s="29"/>
      <c r="J273" s="35"/>
      <c r="K273" s="35"/>
      <c r="L273" s="66"/>
      <c r="M273" s="32"/>
      <c r="U273" s="32"/>
      <c r="V273" s="32"/>
    </row>
    <row r="274" spans="1:22" x14ac:dyDescent="0.35">
      <c r="A274" s="33">
        <v>273</v>
      </c>
      <c r="B274" s="21" t="s">
        <v>11407</v>
      </c>
      <c r="C274" s="29" t="s">
        <v>11408</v>
      </c>
      <c r="D274" s="29" t="s">
        <v>11408</v>
      </c>
      <c r="E274" s="21" t="s">
        <v>11407</v>
      </c>
      <c r="F274" s="30"/>
      <c r="G274" s="29"/>
      <c r="H274" s="29"/>
      <c r="I274" s="29" t="s">
        <v>34</v>
      </c>
      <c r="J274" s="29"/>
      <c r="K274" s="29"/>
      <c r="L274" s="30"/>
      <c r="M274" s="32"/>
      <c r="O274" s="29" t="s">
        <v>34</v>
      </c>
      <c r="P274" s="29" t="s">
        <v>34</v>
      </c>
      <c r="Q274" s="29" t="s">
        <v>34</v>
      </c>
      <c r="U274" s="32"/>
      <c r="V274" s="32"/>
    </row>
    <row r="275" spans="1:22" ht="26" x14ac:dyDescent="0.35">
      <c r="A275" s="33">
        <v>274</v>
      </c>
      <c r="B275" s="21" t="s">
        <v>11405</v>
      </c>
      <c r="C275" s="29" t="s">
        <v>11406</v>
      </c>
      <c r="D275" s="29" t="s">
        <v>11406</v>
      </c>
      <c r="E275" s="21" t="s">
        <v>11405</v>
      </c>
      <c r="F275" s="30"/>
      <c r="G275" s="29"/>
      <c r="H275" s="29"/>
      <c r="I275" s="29" t="s">
        <v>34</v>
      </c>
      <c r="J275" s="29"/>
      <c r="K275" s="29"/>
      <c r="L275" s="30"/>
      <c r="M275" s="32"/>
      <c r="O275" s="29" t="s">
        <v>34</v>
      </c>
      <c r="P275" s="29" t="s">
        <v>34</v>
      </c>
      <c r="Q275" s="29" t="s">
        <v>34</v>
      </c>
      <c r="U275" s="32"/>
      <c r="V275" s="32"/>
    </row>
    <row r="276" spans="1:22" ht="26" x14ac:dyDescent="0.35">
      <c r="A276" s="33">
        <v>275</v>
      </c>
      <c r="B276" s="21" t="s">
        <v>11403</v>
      </c>
      <c r="C276" s="29" t="s">
        <v>11404</v>
      </c>
      <c r="D276" s="29" t="s">
        <v>11404</v>
      </c>
      <c r="E276" s="21" t="s">
        <v>11403</v>
      </c>
      <c r="F276" s="30"/>
      <c r="G276" s="29"/>
      <c r="H276" s="29"/>
      <c r="I276" s="29" t="s">
        <v>34</v>
      </c>
      <c r="J276" s="29"/>
      <c r="K276" s="29"/>
      <c r="L276" s="30"/>
      <c r="M276" s="32"/>
      <c r="O276" s="29" t="s">
        <v>34</v>
      </c>
      <c r="P276" s="29" t="s">
        <v>34</v>
      </c>
      <c r="Q276" s="29" t="s">
        <v>34</v>
      </c>
      <c r="U276" s="32"/>
      <c r="V276" s="32"/>
    </row>
    <row r="277" spans="1:22" x14ac:dyDescent="0.35">
      <c r="A277" s="33">
        <v>276</v>
      </c>
      <c r="B277" s="18" t="s">
        <v>11401</v>
      </c>
      <c r="C277" s="35" t="s">
        <v>11402</v>
      </c>
      <c r="D277" s="35" t="s">
        <v>11402</v>
      </c>
      <c r="E277" s="18" t="s">
        <v>11401</v>
      </c>
      <c r="F277" s="66"/>
      <c r="G277" s="35"/>
      <c r="H277" s="35"/>
      <c r="I277" s="29"/>
      <c r="J277" s="35"/>
      <c r="K277" s="35"/>
      <c r="L277" s="66"/>
      <c r="M277" s="32"/>
      <c r="U277" s="32"/>
      <c r="V277" s="32"/>
    </row>
    <row r="278" spans="1:22" ht="26" x14ac:dyDescent="0.35">
      <c r="A278" s="33">
        <v>277</v>
      </c>
      <c r="B278" s="21" t="s">
        <v>11399</v>
      </c>
      <c r="C278" s="29" t="s">
        <v>11400</v>
      </c>
      <c r="D278" s="29" t="s">
        <v>11400</v>
      </c>
      <c r="E278" s="21" t="s">
        <v>11399</v>
      </c>
      <c r="F278" s="30"/>
      <c r="G278" s="29"/>
      <c r="H278" s="29"/>
      <c r="I278" s="29" t="s">
        <v>34</v>
      </c>
      <c r="J278" s="29"/>
      <c r="K278" s="29"/>
      <c r="L278" s="30"/>
      <c r="M278" s="32"/>
      <c r="O278" s="29" t="s">
        <v>34</v>
      </c>
      <c r="P278" s="29" t="s">
        <v>34</v>
      </c>
      <c r="Q278" s="29" t="s">
        <v>34</v>
      </c>
      <c r="U278" s="32"/>
      <c r="V278" s="32"/>
    </row>
    <row r="279" spans="1:22" ht="26" x14ac:dyDescent="0.35">
      <c r="A279" s="33">
        <v>278</v>
      </c>
      <c r="B279" s="21" t="s">
        <v>11397</v>
      </c>
      <c r="C279" s="29" t="s">
        <v>11398</v>
      </c>
      <c r="D279" s="29" t="s">
        <v>11398</v>
      </c>
      <c r="E279" s="21" t="s">
        <v>11397</v>
      </c>
      <c r="F279" s="30"/>
      <c r="G279" s="29"/>
      <c r="H279" s="29"/>
      <c r="I279" s="29" t="s">
        <v>34</v>
      </c>
      <c r="J279" s="29"/>
      <c r="K279" s="29"/>
      <c r="L279" s="30"/>
      <c r="M279" s="32"/>
      <c r="O279" s="29" t="s">
        <v>34</v>
      </c>
      <c r="P279" s="29" t="s">
        <v>34</v>
      </c>
      <c r="Q279" s="29" t="s">
        <v>34</v>
      </c>
      <c r="U279" s="32"/>
      <c r="V279" s="32"/>
    </row>
    <row r="280" spans="1:22" x14ac:dyDescent="0.35">
      <c r="A280" s="33">
        <v>279</v>
      </c>
      <c r="B280" s="9" t="s">
        <v>11395</v>
      </c>
      <c r="C280" s="37" t="s">
        <v>11396</v>
      </c>
      <c r="D280" s="37" t="s">
        <v>11396</v>
      </c>
      <c r="E280" s="9" t="s">
        <v>11395</v>
      </c>
      <c r="F280" s="67"/>
      <c r="G280" s="37"/>
      <c r="H280" s="37"/>
      <c r="I280" s="29"/>
      <c r="J280" s="37"/>
      <c r="K280" s="37"/>
      <c r="L280" s="67"/>
      <c r="M280" s="32"/>
      <c r="U280" s="32"/>
      <c r="V280" s="32"/>
    </row>
    <row r="281" spans="1:22" x14ac:dyDescent="0.35">
      <c r="A281" s="33">
        <v>280</v>
      </c>
      <c r="B281" s="9" t="s">
        <v>11393</v>
      </c>
      <c r="C281" s="37" t="s">
        <v>11394</v>
      </c>
      <c r="D281" s="37" t="s">
        <v>11394</v>
      </c>
      <c r="E281" s="9" t="s">
        <v>11393</v>
      </c>
      <c r="F281" s="67"/>
      <c r="G281" s="37"/>
      <c r="H281" s="37"/>
      <c r="I281" s="29"/>
      <c r="J281" s="37"/>
      <c r="K281" s="37"/>
      <c r="L281" s="67"/>
      <c r="M281" s="32"/>
      <c r="U281" s="32"/>
      <c r="V281" s="32"/>
    </row>
    <row r="282" spans="1:22" x14ac:dyDescent="0.35">
      <c r="A282" s="33">
        <v>281</v>
      </c>
      <c r="B282" s="18" t="s">
        <v>11391</v>
      </c>
      <c r="C282" s="35" t="s">
        <v>11392</v>
      </c>
      <c r="D282" s="35" t="s">
        <v>11392</v>
      </c>
      <c r="E282" s="18" t="s">
        <v>11391</v>
      </c>
      <c r="F282" s="66"/>
      <c r="G282" s="35"/>
      <c r="H282" s="35"/>
      <c r="I282" s="29"/>
      <c r="J282" s="35"/>
      <c r="K282" s="35"/>
      <c r="L282" s="66"/>
      <c r="M282" s="32"/>
      <c r="U282" s="32"/>
      <c r="V282" s="32"/>
    </row>
    <row r="283" spans="1:22" ht="26" x14ac:dyDescent="0.35">
      <c r="A283" s="33">
        <v>282</v>
      </c>
      <c r="B283" s="21" t="s">
        <v>11389</v>
      </c>
      <c r="C283" s="29" t="s">
        <v>11390</v>
      </c>
      <c r="D283" s="29" t="s">
        <v>11390</v>
      </c>
      <c r="E283" s="21" t="s">
        <v>11389</v>
      </c>
      <c r="F283" s="30"/>
      <c r="G283" s="29"/>
      <c r="H283" s="29"/>
      <c r="I283" s="29" t="s">
        <v>34</v>
      </c>
      <c r="J283" s="29"/>
      <c r="K283" s="29"/>
      <c r="L283" s="30"/>
      <c r="M283" s="32"/>
      <c r="O283" s="29" t="s">
        <v>34</v>
      </c>
      <c r="P283" s="29" t="s">
        <v>34</v>
      </c>
      <c r="Q283" s="29" t="s">
        <v>34</v>
      </c>
      <c r="U283" s="32"/>
      <c r="V283" s="32"/>
    </row>
    <row r="284" spans="1:22" ht="26" x14ac:dyDescent="0.35">
      <c r="A284" s="33">
        <v>283</v>
      </c>
      <c r="B284" s="21" t="s">
        <v>11387</v>
      </c>
      <c r="C284" s="29" t="s">
        <v>11388</v>
      </c>
      <c r="D284" s="29" t="s">
        <v>11388</v>
      </c>
      <c r="E284" s="21" t="s">
        <v>11387</v>
      </c>
      <c r="F284" s="30"/>
      <c r="G284" s="29"/>
      <c r="H284" s="29"/>
      <c r="I284" s="29" t="s">
        <v>34</v>
      </c>
      <c r="J284" s="29"/>
      <c r="K284" s="29"/>
      <c r="L284" s="30"/>
      <c r="M284" s="32"/>
      <c r="O284" s="29" t="s">
        <v>34</v>
      </c>
      <c r="P284" s="29" t="s">
        <v>34</v>
      </c>
      <c r="Q284" s="29" t="s">
        <v>34</v>
      </c>
      <c r="U284" s="32"/>
      <c r="V284" s="32"/>
    </row>
    <row r="285" spans="1:22" x14ac:dyDescent="0.35">
      <c r="A285" s="33">
        <v>284</v>
      </c>
      <c r="B285" s="21" t="s">
        <v>11385</v>
      </c>
      <c r="C285" s="29" t="s">
        <v>11386</v>
      </c>
      <c r="D285" s="29" t="s">
        <v>11386</v>
      </c>
      <c r="E285" s="21" t="s">
        <v>11385</v>
      </c>
      <c r="F285" s="30"/>
      <c r="G285" s="29"/>
      <c r="H285" s="29"/>
      <c r="I285" s="29" t="s">
        <v>34</v>
      </c>
      <c r="J285" s="29"/>
      <c r="K285" s="29"/>
      <c r="L285" s="30"/>
      <c r="M285" s="32"/>
      <c r="O285" s="29" t="s">
        <v>34</v>
      </c>
      <c r="P285" s="29" t="s">
        <v>34</v>
      </c>
      <c r="Q285" s="29" t="s">
        <v>34</v>
      </c>
      <c r="U285" s="32"/>
      <c r="V285" s="32"/>
    </row>
    <row r="286" spans="1:22" x14ac:dyDescent="0.35">
      <c r="A286" s="33">
        <v>285</v>
      </c>
      <c r="B286" s="18" t="s">
        <v>11383</v>
      </c>
      <c r="C286" s="35" t="s">
        <v>11384</v>
      </c>
      <c r="D286" s="35" t="s">
        <v>11384</v>
      </c>
      <c r="E286" s="18" t="s">
        <v>11383</v>
      </c>
      <c r="F286" s="66"/>
      <c r="G286" s="35"/>
      <c r="H286" s="35"/>
      <c r="I286" s="29"/>
      <c r="J286" s="35"/>
      <c r="K286" s="35"/>
      <c r="L286" s="66"/>
      <c r="M286" s="32"/>
      <c r="U286" s="32"/>
      <c r="V286" s="32"/>
    </row>
    <row r="287" spans="1:22" ht="39" x14ac:dyDescent="0.35">
      <c r="A287" s="33">
        <v>286</v>
      </c>
      <c r="B287" s="21" t="s">
        <v>11381</v>
      </c>
      <c r="C287" s="29" t="s">
        <v>11382</v>
      </c>
      <c r="D287" s="29" t="s">
        <v>11382</v>
      </c>
      <c r="E287" s="21" t="s">
        <v>11381</v>
      </c>
      <c r="F287" s="30"/>
      <c r="G287" s="29"/>
      <c r="H287" s="29"/>
      <c r="I287" s="29" t="s">
        <v>34</v>
      </c>
      <c r="J287" s="29"/>
      <c r="K287" s="29"/>
      <c r="L287" s="30"/>
      <c r="M287" s="32"/>
      <c r="O287" s="29" t="s">
        <v>34</v>
      </c>
      <c r="P287" s="29" t="s">
        <v>34</v>
      </c>
      <c r="Q287" s="29" t="s">
        <v>34</v>
      </c>
      <c r="U287" s="32"/>
      <c r="V287" s="32"/>
    </row>
    <row r="288" spans="1:22" ht="26" x14ac:dyDescent="0.35">
      <c r="A288" s="33">
        <v>287</v>
      </c>
      <c r="B288" s="21" t="s">
        <v>11379</v>
      </c>
      <c r="C288" s="29" t="s">
        <v>11380</v>
      </c>
      <c r="D288" s="29" t="s">
        <v>11380</v>
      </c>
      <c r="E288" s="21" t="s">
        <v>11379</v>
      </c>
      <c r="F288" s="30"/>
      <c r="G288" s="29"/>
      <c r="H288" s="29"/>
      <c r="I288" s="29" t="s">
        <v>34</v>
      </c>
      <c r="J288" s="29"/>
      <c r="K288" s="29"/>
      <c r="L288" s="30"/>
      <c r="M288" s="32"/>
      <c r="O288" s="29" t="s">
        <v>34</v>
      </c>
      <c r="P288" s="29" t="s">
        <v>34</v>
      </c>
      <c r="Q288" s="29" t="s">
        <v>34</v>
      </c>
      <c r="U288" s="32"/>
      <c r="V288" s="32"/>
    </row>
    <row r="289" spans="1:22" ht="39" x14ac:dyDescent="0.35">
      <c r="A289" s="33">
        <v>288</v>
      </c>
      <c r="B289" s="21" t="s">
        <v>11377</v>
      </c>
      <c r="C289" s="29" t="s">
        <v>11378</v>
      </c>
      <c r="D289" s="29" t="s">
        <v>11378</v>
      </c>
      <c r="E289" s="21" t="s">
        <v>11377</v>
      </c>
      <c r="F289" s="30"/>
      <c r="G289" s="29"/>
      <c r="H289" s="29"/>
      <c r="I289" s="29" t="s">
        <v>34</v>
      </c>
      <c r="J289" s="29"/>
      <c r="K289" s="29"/>
      <c r="L289" s="30"/>
      <c r="M289" s="32"/>
      <c r="O289" s="29" t="s">
        <v>34</v>
      </c>
      <c r="P289" s="29" t="s">
        <v>34</v>
      </c>
      <c r="Q289" s="29" t="s">
        <v>34</v>
      </c>
      <c r="U289" s="32"/>
      <c r="V289" s="32"/>
    </row>
    <row r="290" spans="1:22" ht="65" x14ac:dyDescent="0.35">
      <c r="A290" s="33">
        <v>289</v>
      </c>
      <c r="B290" s="21" t="s">
        <v>11375</v>
      </c>
      <c r="C290" s="29" t="s">
        <v>11376</v>
      </c>
      <c r="D290" s="29" t="s">
        <v>11376</v>
      </c>
      <c r="E290" s="21" t="s">
        <v>11375</v>
      </c>
      <c r="F290" s="30"/>
      <c r="G290" s="29"/>
      <c r="H290" s="29"/>
      <c r="I290" s="29" t="s">
        <v>34</v>
      </c>
      <c r="J290" s="29"/>
      <c r="K290" s="29"/>
      <c r="L290" s="30"/>
      <c r="M290" s="32"/>
      <c r="O290" s="29" t="s">
        <v>34</v>
      </c>
      <c r="P290" s="29" t="s">
        <v>34</v>
      </c>
      <c r="Q290" s="29" t="s">
        <v>34</v>
      </c>
      <c r="U290" s="32"/>
      <c r="V290" s="32"/>
    </row>
    <row r="291" spans="1:22" ht="26" x14ac:dyDescent="0.35">
      <c r="A291" s="33">
        <v>290</v>
      </c>
      <c r="B291" s="21" t="s">
        <v>11373</v>
      </c>
      <c r="C291" s="29" t="s">
        <v>11374</v>
      </c>
      <c r="D291" s="29" t="s">
        <v>11374</v>
      </c>
      <c r="E291" s="21" t="s">
        <v>11373</v>
      </c>
      <c r="F291" s="30"/>
      <c r="G291" s="29"/>
      <c r="H291" s="29"/>
      <c r="I291" s="29" t="s">
        <v>34</v>
      </c>
      <c r="J291" s="29"/>
      <c r="K291" s="29"/>
      <c r="L291" s="30"/>
      <c r="M291" s="32"/>
      <c r="O291" s="29" t="s">
        <v>34</v>
      </c>
      <c r="P291" s="29" t="s">
        <v>34</v>
      </c>
      <c r="Q291" s="29" t="s">
        <v>34</v>
      </c>
      <c r="U291" s="32"/>
      <c r="V291" s="32"/>
    </row>
    <row r="292" spans="1:22" x14ac:dyDescent="0.35">
      <c r="A292" s="33">
        <v>291</v>
      </c>
      <c r="B292" s="18" t="s">
        <v>11371</v>
      </c>
      <c r="C292" s="35" t="s">
        <v>11372</v>
      </c>
      <c r="D292" s="35" t="s">
        <v>11372</v>
      </c>
      <c r="E292" s="18" t="s">
        <v>11371</v>
      </c>
      <c r="F292" s="66"/>
      <c r="G292" s="35"/>
      <c r="H292" s="35"/>
      <c r="I292" s="29"/>
      <c r="J292" s="35"/>
      <c r="K292" s="35"/>
      <c r="L292" s="66"/>
      <c r="M292" s="32"/>
      <c r="U292" s="32"/>
      <c r="V292" s="32"/>
    </row>
    <row r="293" spans="1:22" ht="26" x14ac:dyDescent="0.35">
      <c r="A293" s="33">
        <v>292</v>
      </c>
      <c r="B293" s="21" t="s">
        <v>11369</v>
      </c>
      <c r="C293" s="29" t="s">
        <v>11370</v>
      </c>
      <c r="D293" s="29" t="s">
        <v>11370</v>
      </c>
      <c r="E293" s="21" t="s">
        <v>11369</v>
      </c>
      <c r="F293" s="30"/>
      <c r="G293" s="29"/>
      <c r="H293" s="29"/>
      <c r="I293" s="29" t="s">
        <v>34</v>
      </c>
      <c r="J293" s="29"/>
      <c r="K293" s="29"/>
      <c r="L293" s="30"/>
      <c r="M293" s="32"/>
      <c r="O293" s="29" t="s">
        <v>34</v>
      </c>
      <c r="P293" s="29" t="s">
        <v>34</v>
      </c>
      <c r="Q293" s="29" t="s">
        <v>34</v>
      </c>
      <c r="U293" s="32"/>
      <c r="V293" s="32"/>
    </row>
    <row r="294" spans="1:22" ht="39" x14ac:dyDescent="0.35">
      <c r="A294" s="33">
        <v>293</v>
      </c>
      <c r="B294" s="21" t="s">
        <v>11367</v>
      </c>
      <c r="C294" s="29" t="s">
        <v>11368</v>
      </c>
      <c r="D294" s="29" t="s">
        <v>11368</v>
      </c>
      <c r="E294" s="21" t="s">
        <v>11367</v>
      </c>
      <c r="F294" s="30"/>
      <c r="G294" s="29"/>
      <c r="H294" s="29"/>
      <c r="I294" s="29" t="s">
        <v>34</v>
      </c>
      <c r="J294" s="29"/>
      <c r="K294" s="29"/>
      <c r="L294" s="30"/>
      <c r="M294" s="32"/>
      <c r="O294" s="29" t="s">
        <v>34</v>
      </c>
      <c r="P294" s="29" t="s">
        <v>34</v>
      </c>
      <c r="Q294" s="29" t="s">
        <v>34</v>
      </c>
      <c r="U294" s="32"/>
      <c r="V294" s="32"/>
    </row>
    <row r="295" spans="1:22" ht="26" x14ac:dyDescent="0.35">
      <c r="A295" s="33">
        <v>294</v>
      </c>
      <c r="B295" s="21" t="s">
        <v>11365</v>
      </c>
      <c r="C295" s="29" t="s">
        <v>11366</v>
      </c>
      <c r="D295" s="29" t="s">
        <v>11366</v>
      </c>
      <c r="E295" s="21" t="s">
        <v>11365</v>
      </c>
      <c r="F295" s="30"/>
      <c r="G295" s="29"/>
      <c r="H295" s="29"/>
      <c r="I295" s="29" t="s">
        <v>34</v>
      </c>
      <c r="J295" s="29"/>
      <c r="K295" s="29"/>
      <c r="L295" s="30"/>
      <c r="M295" s="32"/>
      <c r="O295" s="29" t="s">
        <v>34</v>
      </c>
      <c r="P295" s="29" t="s">
        <v>34</v>
      </c>
      <c r="Q295" s="29" t="s">
        <v>34</v>
      </c>
      <c r="U295" s="32"/>
      <c r="V295" s="32"/>
    </row>
    <row r="296" spans="1:22" x14ac:dyDescent="0.35">
      <c r="A296" s="33">
        <v>295</v>
      </c>
      <c r="B296" s="9" t="s">
        <v>11363</v>
      </c>
      <c r="C296" s="37" t="s">
        <v>11364</v>
      </c>
      <c r="D296" s="37" t="s">
        <v>11364</v>
      </c>
      <c r="E296" s="9" t="s">
        <v>11363</v>
      </c>
      <c r="F296" s="67"/>
      <c r="G296" s="37"/>
      <c r="H296" s="37"/>
      <c r="I296" s="29"/>
      <c r="J296" s="37"/>
      <c r="K296" s="37"/>
      <c r="L296" s="67"/>
      <c r="M296" s="32"/>
      <c r="U296" s="32"/>
      <c r="V296" s="32"/>
    </row>
    <row r="297" spans="1:22" x14ac:dyDescent="0.35">
      <c r="A297" s="33">
        <v>296</v>
      </c>
      <c r="B297" s="18" t="s">
        <v>11361</v>
      </c>
      <c r="C297" s="35" t="s">
        <v>11362</v>
      </c>
      <c r="D297" s="35" t="s">
        <v>11362</v>
      </c>
      <c r="E297" s="18" t="s">
        <v>11361</v>
      </c>
      <c r="F297" s="66"/>
      <c r="G297" s="35"/>
      <c r="H297" s="35"/>
      <c r="I297" s="29"/>
      <c r="J297" s="35"/>
      <c r="K297" s="35"/>
      <c r="L297" s="66"/>
      <c r="M297" s="32"/>
      <c r="U297" s="32"/>
      <c r="V297" s="32"/>
    </row>
    <row r="298" spans="1:22" ht="52" x14ac:dyDescent="0.35">
      <c r="A298" s="33">
        <v>297</v>
      </c>
      <c r="B298" s="21" t="s">
        <v>11359</v>
      </c>
      <c r="C298" s="29" t="s">
        <v>11360</v>
      </c>
      <c r="D298" s="29" t="s">
        <v>11360</v>
      </c>
      <c r="E298" s="21" t="s">
        <v>11359</v>
      </c>
      <c r="F298" s="30"/>
      <c r="G298" s="29"/>
      <c r="H298" s="29"/>
      <c r="I298" s="29" t="s">
        <v>34</v>
      </c>
      <c r="J298" s="29"/>
      <c r="K298" s="29"/>
      <c r="L298" s="30"/>
      <c r="M298" s="32"/>
      <c r="O298" s="29" t="s">
        <v>34</v>
      </c>
      <c r="P298" s="29" t="s">
        <v>34</v>
      </c>
      <c r="Q298" s="29" t="s">
        <v>34</v>
      </c>
      <c r="U298" s="32"/>
      <c r="V298" s="32"/>
    </row>
    <row r="299" spans="1:22" x14ac:dyDescent="0.35">
      <c r="A299" s="33">
        <v>298</v>
      </c>
      <c r="B299" s="21" t="s">
        <v>11357</v>
      </c>
      <c r="C299" s="29" t="s">
        <v>11358</v>
      </c>
      <c r="D299" s="29" t="s">
        <v>11358</v>
      </c>
      <c r="E299" s="21" t="s">
        <v>11357</v>
      </c>
      <c r="F299" s="30"/>
      <c r="G299" s="29"/>
      <c r="H299" s="29"/>
      <c r="I299" s="29" t="s">
        <v>34</v>
      </c>
      <c r="J299" s="29"/>
      <c r="K299" s="29"/>
      <c r="L299" s="30"/>
      <c r="M299" s="32"/>
      <c r="O299" s="29" t="s">
        <v>34</v>
      </c>
      <c r="P299" s="29" t="s">
        <v>34</v>
      </c>
      <c r="Q299" s="29" t="s">
        <v>34</v>
      </c>
      <c r="U299" s="32"/>
      <c r="V299" s="32"/>
    </row>
    <row r="300" spans="1:22" x14ac:dyDescent="0.35">
      <c r="A300" s="33">
        <v>299</v>
      </c>
      <c r="B300" s="18" t="s">
        <v>11355</v>
      </c>
      <c r="C300" s="35" t="s">
        <v>11356</v>
      </c>
      <c r="D300" s="35" t="s">
        <v>11356</v>
      </c>
      <c r="E300" s="18" t="s">
        <v>11355</v>
      </c>
      <c r="F300" s="66"/>
      <c r="G300" s="35"/>
      <c r="H300" s="35"/>
      <c r="I300" s="29"/>
      <c r="J300" s="35"/>
      <c r="K300" s="35"/>
      <c r="L300" s="66"/>
      <c r="M300" s="32"/>
      <c r="U300" s="32"/>
      <c r="V300" s="32"/>
    </row>
    <row r="301" spans="1:22" x14ac:dyDescent="0.35">
      <c r="A301" s="33">
        <v>300</v>
      </c>
      <c r="B301" s="21" t="s">
        <v>11353</v>
      </c>
      <c r="C301" s="29" t="s">
        <v>11354</v>
      </c>
      <c r="D301" s="29" t="s">
        <v>11354</v>
      </c>
      <c r="E301" s="21" t="s">
        <v>11353</v>
      </c>
      <c r="F301" s="30"/>
      <c r="G301" s="29"/>
      <c r="H301" s="29"/>
      <c r="I301" s="29" t="s">
        <v>34</v>
      </c>
      <c r="J301" s="29"/>
      <c r="K301" s="29"/>
      <c r="L301" s="30"/>
      <c r="M301" s="32"/>
      <c r="O301" s="29" t="s">
        <v>34</v>
      </c>
      <c r="P301" s="29" t="s">
        <v>34</v>
      </c>
      <c r="Q301" s="29" t="s">
        <v>34</v>
      </c>
      <c r="U301" s="32"/>
      <c r="V301" s="32"/>
    </row>
    <row r="302" spans="1:22" x14ac:dyDescent="0.35">
      <c r="A302" s="33">
        <v>301</v>
      </c>
      <c r="B302" s="21" t="s">
        <v>11351</v>
      </c>
      <c r="C302" s="29" t="s">
        <v>11352</v>
      </c>
      <c r="D302" s="29" t="s">
        <v>11352</v>
      </c>
      <c r="E302" s="21" t="s">
        <v>11351</v>
      </c>
      <c r="F302" s="30"/>
      <c r="G302" s="29"/>
      <c r="H302" s="29"/>
      <c r="I302" s="29" t="s">
        <v>34</v>
      </c>
      <c r="J302" s="29"/>
      <c r="K302" s="29"/>
      <c r="L302" s="30"/>
      <c r="M302" s="32"/>
      <c r="O302" s="29" t="s">
        <v>34</v>
      </c>
      <c r="P302" s="29" t="s">
        <v>34</v>
      </c>
      <c r="Q302" s="29" t="s">
        <v>34</v>
      </c>
      <c r="U302" s="32"/>
      <c r="V302" s="32"/>
    </row>
    <row r="303" spans="1:22" x14ac:dyDescent="0.35">
      <c r="A303" s="33">
        <v>302</v>
      </c>
      <c r="B303" s="21" t="s">
        <v>11349</v>
      </c>
      <c r="C303" s="29" t="s">
        <v>11350</v>
      </c>
      <c r="D303" s="29" t="s">
        <v>11350</v>
      </c>
      <c r="E303" s="21" t="s">
        <v>11349</v>
      </c>
      <c r="F303" s="30"/>
      <c r="G303" s="29"/>
      <c r="H303" s="29"/>
      <c r="I303" s="29" t="s">
        <v>34</v>
      </c>
      <c r="J303" s="29"/>
      <c r="K303" s="29"/>
      <c r="L303" s="30"/>
      <c r="M303" s="32"/>
      <c r="O303" s="29" t="s">
        <v>34</v>
      </c>
      <c r="P303" s="29" t="s">
        <v>34</v>
      </c>
      <c r="Q303" s="29" t="s">
        <v>34</v>
      </c>
      <c r="U303" s="32"/>
      <c r="V303" s="32"/>
    </row>
    <row r="304" spans="1:22" ht="29" x14ac:dyDescent="0.35">
      <c r="A304" s="33">
        <v>303</v>
      </c>
      <c r="B304" s="44" t="s">
        <v>11347</v>
      </c>
      <c r="C304" s="29" t="s">
        <v>11348</v>
      </c>
      <c r="D304" s="29" t="s">
        <v>11348</v>
      </c>
      <c r="E304" s="21" t="s">
        <v>11347</v>
      </c>
      <c r="F304" s="32"/>
      <c r="I304" s="29" t="s">
        <v>34</v>
      </c>
      <c r="L304" s="32"/>
      <c r="M304" s="32"/>
      <c r="O304" s="27" t="s">
        <v>34</v>
      </c>
      <c r="P304" s="27" t="s">
        <v>34</v>
      </c>
      <c r="Q304" s="27" t="s">
        <v>34</v>
      </c>
      <c r="U304" s="32"/>
      <c r="V304" s="32"/>
    </row>
    <row r="305" spans="1:23" x14ac:dyDescent="0.35">
      <c r="A305" s="27" t="s">
        <v>2200</v>
      </c>
      <c r="B305" s="21"/>
      <c r="C305" s="29"/>
      <c r="D305" s="29"/>
      <c r="E305" s="21"/>
      <c r="F305" s="29">
        <f>SUBTOTAL(103,Table115[Renumbered])</f>
        <v>0</v>
      </c>
      <c r="G305" s="29">
        <f>SUBTOTAL(103,Table115[New])</f>
        <v>0</v>
      </c>
      <c r="H305" s="29">
        <f>SUBTOTAL(103,Table115[Deleted])</f>
        <v>0</v>
      </c>
      <c r="I305" s="29">
        <f>SUBTOTAL(103,Table115[Text unmodified])</f>
        <v>204</v>
      </c>
      <c r="J305" s="29">
        <f>SUBTOTAL(103,Table115[Reworded, intent the same])</f>
        <v>0</v>
      </c>
      <c r="K305" s="29">
        <f>SUBTOTAL(103,Table115[Reworded, intent modified])</f>
        <v>0</v>
      </c>
      <c r="L305" s="30">
        <f>SUBTOTAL(103,Table115[BK])</f>
        <v>20</v>
      </c>
      <c r="M305" s="32"/>
      <c r="O305" s="29">
        <f>SUBTOTAL(103,Table115[ATPL(H)/IR])</f>
        <v>204</v>
      </c>
      <c r="P305" s="29">
        <f>SUBTOTAL(103,Table115[ATPL(H)/VFR])</f>
        <v>204</v>
      </c>
      <c r="Q305" s="29">
        <f>SUBTOTAL(103,Table115[CPL(H)])</f>
        <v>204</v>
      </c>
      <c r="R305" s="29"/>
      <c r="S305" s="29"/>
      <c r="T305" s="29"/>
      <c r="U305" s="30"/>
      <c r="V305" s="29"/>
      <c r="W305" s="29"/>
    </row>
  </sheetData>
  <pageMargins left="0.70866141732283472" right="0.70866141732283472" top="0.74803149606299213" bottom="0.74803149606299213" header="0.31496062992125984" footer="0.31496062992125984"/>
  <pageSetup paperSize="9" scale="78" fitToHeight="0" orientation="portrait" r:id="rId1"/>
  <headerFooter>
    <oddHeader>&amp;LTK Syllabus Comparision Doc v.6</oddHeader>
    <oddFooter>&amp;LEASA&amp;R17/12/2025</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FBEF7-D0EE-4685-9B1A-91C2B426CBD0}">
  <sheetPr>
    <pageSetUpPr fitToPage="1"/>
  </sheetPr>
  <dimension ref="A1:W121"/>
  <sheetViews>
    <sheetView workbookViewId="0">
      <pane ySplit="1" topLeftCell="A2" activePane="bottomLeft" state="frozen"/>
      <selection pane="bottomLeft" activeCell="V2" sqref="V2"/>
    </sheetView>
  </sheetViews>
  <sheetFormatPr defaultColWidth="9" defaultRowHeight="14.5" outlineLevelCol="1" x14ac:dyDescent="0.35"/>
  <cols>
    <col min="1" max="1" width="4.453125" style="27" customWidth="1"/>
    <col min="2" max="2" width="41.81640625" style="28" hidden="1" customWidth="1" outlineLevel="1"/>
    <col min="3" max="3" width="13.81640625" style="27" hidden="1" customWidth="1" outlineLevel="1"/>
    <col min="4" max="4" width="13.81640625" style="44" customWidth="1" collapsed="1"/>
    <col min="5" max="5" width="41.81640625" style="28" customWidth="1"/>
    <col min="6" max="11" width="3.81640625" style="27" hidden="1" customWidth="1" outlineLevel="1"/>
    <col min="12" max="12" width="2.1796875" style="27" customWidth="1" collapsed="1"/>
    <col min="13" max="21" width="2.1796875" style="27" customWidth="1"/>
    <col min="22" max="22" width="20.81640625" style="7" customWidth="1"/>
    <col min="23" max="16384" width="9" style="27"/>
  </cols>
  <sheetData>
    <row r="1" spans="1:23" s="28" customFormat="1" ht="81" customHeight="1" x14ac:dyDescent="0.35">
      <c r="A1" s="1" t="s">
        <v>0</v>
      </c>
      <c r="B1" s="2" t="s">
        <v>1</v>
      </c>
      <c r="C1" s="2" t="s">
        <v>2</v>
      </c>
      <c r="D1" s="2" t="s">
        <v>3</v>
      </c>
      <c r="E1" s="2" t="s">
        <v>4</v>
      </c>
      <c r="F1" s="3" t="s">
        <v>5</v>
      </c>
      <c r="G1" s="3" t="s">
        <v>6</v>
      </c>
      <c r="H1" s="3" t="s">
        <v>7</v>
      </c>
      <c r="I1" s="3" t="s">
        <v>8</v>
      </c>
      <c r="J1" s="3" t="s">
        <v>9</v>
      </c>
      <c r="K1" s="4" t="s">
        <v>10</v>
      </c>
      <c r="L1" s="5" t="s">
        <v>11</v>
      </c>
      <c r="M1" s="6" t="s">
        <v>12</v>
      </c>
      <c r="N1" s="6" t="s">
        <v>13</v>
      </c>
      <c r="O1" s="6" t="s">
        <v>14</v>
      </c>
      <c r="P1" s="6" t="s">
        <v>15</v>
      </c>
      <c r="Q1" s="6" t="s">
        <v>16</v>
      </c>
      <c r="R1" s="6" t="s">
        <v>17</v>
      </c>
      <c r="S1" s="6" t="s">
        <v>18</v>
      </c>
      <c r="T1" s="6" t="s">
        <v>19</v>
      </c>
      <c r="U1" s="5" t="s">
        <v>20</v>
      </c>
      <c r="V1" s="2" t="s">
        <v>3977</v>
      </c>
      <c r="W1" s="2" t="s">
        <v>14757</v>
      </c>
    </row>
    <row r="2" spans="1:23" ht="182" x14ac:dyDescent="0.35">
      <c r="A2" s="57">
        <v>1</v>
      </c>
      <c r="B2" s="9" t="s">
        <v>12206</v>
      </c>
      <c r="C2" s="37" t="s">
        <v>12207</v>
      </c>
      <c r="D2" s="37" t="s">
        <v>12207</v>
      </c>
      <c r="E2" s="9" t="s">
        <v>12206</v>
      </c>
      <c r="F2" s="11"/>
      <c r="G2" s="10"/>
      <c r="H2" s="10"/>
      <c r="I2" s="7"/>
      <c r="J2" s="10"/>
      <c r="K2" s="10"/>
      <c r="L2" s="11"/>
      <c r="M2" s="42"/>
      <c r="U2" s="31"/>
      <c r="V2" s="7" t="s">
        <v>12237</v>
      </c>
      <c r="W2" s="29">
        <v>6</v>
      </c>
    </row>
    <row r="3" spans="1:23" x14ac:dyDescent="0.35">
      <c r="A3" s="57">
        <v>2</v>
      </c>
      <c r="B3" s="9" t="s">
        <v>12204</v>
      </c>
      <c r="C3" s="37" t="s">
        <v>12205</v>
      </c>
      <c r="D3" s="37" t="s">
        <v>12205</v>
      </c>
      <c r="E3" s="9" t="s">
        <v>12204</v>
      </c>
      <c r="F3" s="15"/>
      <c r="G3" s="10"/>
      <c r="H3" s="10"/>
      <c r="I3" s="7"/>
      <c r="J3" s="10"/>
      <c r="K3" s="10"/>
      <c r="L3" s="15"/>
      <c r="M3" s="32"/>
      <c r="U3" s="31"/>
      <c r="W3" s="29"/>
    </row>
    <row r="4" spans="1:23" x14ac:dyDescent="0.35">
      <c r="A4" s="57">
        <v>3</v>
      </c>
      <c r="B4" s="9" t="s">
        <v>12202</v>
      </c>
      <c r="C4" s="37" t="s">
        <v>12203</v>
      </c>
      <c r="D4" s="37" t="s">
        <v>12203</v>
      </c>
      <c r="E4" s="9" t="s">
        <v>12202</v>
      </c>
      <c r="F4" s="15"/>
      <c r="G4" s="10"/>
      <c r="H4" s="10"/>
      <c r="I4" s="7"/>
      <c r="J4" s="10"/>
      <c r="K4" s="10"/>
      <c r="L4" s="15"/>
      <c r="M4" s="32"/>
      <c r="U4" s="31"/>
      <c r="W4" s="29"/>
    </row>
    <row r="5" spans="1:23" ht="65" x14ac:dyDescent="0.35">
      <c r="A5" s="57">
        <v>4</v>
      </c>
      <c r="B5" s="18" t="s">
        <v>12200</v>
      </c>
      <c r="C5" s="35" t="s">
        <v>12201</v>
      </c>
      <c r="D5" s="35" t="s">
        <v>12201</v>
      </c>
      <c r="E5" s="18" t="s">
        <v>12200</v>
      </c>
      <c r="F5" s="20"/>
      <c r="G5" s="19"/>
      <c r="H5" s="19"/>
      <c r="I5" s="7"/>
      <c r="J5" s="19"/>
      <c r="K5" s="19"/>
      <c r="L5" s="20"/>
      <c r="M5" s="32"/>
      <c r="U5" s="31"/>
      <c r="V5" s="7" t="s">
        <v>12199</v>
      </c>
      <c r="W5" s="29">
        <v>6</v>
      </c>
    </row>
    <row r="6" spans="1:23" ht="26" x14ac:dyDescent="0.35">
      <c r="A6" s="57">
        <v>5</v>
      </c>
      <c r="B6" s="21" t="s">
        <v>12197</v>
      </c>
      <c r="C6" s="29" t="s">
        <v>12198</v>
      </c>
      <c r="D6" s="29" t="s">
        <v>12198</v>
      </c>
      <c r="E6" s="21" t="s">
        <v>12197</v>
      </c>
      <c r="F6" s="16"/>
      <c r="G6" s="7"/>
      <c r="H6" s="7"/>
      <c r="I6" s="7" t="s">
        <v>34</v>
      </c>
      <c r="J6" s="7"/>
      <c r="K6" s="7"/>
      <c r="L6" s="16"/>
      <c r="M6" s="30" t="s">
        <v>34</v>
      </c>
      <c r="N6" s="29" t="s">
        <v>34</v>
      </c>
      <c r="O6" s="29" t="s">
        <v>34</v>
      </c>
      <c r="P6" s="29" t="s">
        <v>34</v>
      </c>
      <c r="Q6" s="29" t="s">
        <v>34</v>
      </c>
      <c r="R6" s="29" t="s">
        <v>34</v>
      </c>
      <c r="S6" s="29" t="s">
        <v>34</v>
      </c>
      <c r="U6" s="31"/>
      <c r="W6" s="29"/>
    </row>
    <row r="7" spans="1:23" ht="26" x14ac:dyDescent="0.35">
      <c r="A7" s="57">
        <v>6</v>
      </c>
      <c r="B7" s="21" t="s">
        <v>12195</v>
      </c>
      <c r="C7" s="29" t="s">
        <v>12196</v>
      </c>
      <c r="D7" s="29" t="s">
        <v>12196</v>
      </c>
      <c r="E7" s="21" t="s">
        <v>12195</v>
      </c>
      <c r="F7" s="16"/>
      <c r="G7" s="7"/>
      <c r="H7" s="7"/>
      <c r="I7" s="7" t="s">
        <v>34</v>
      </c>
      <c r="J7" s="7"/>
      <c r="K7" s="7"/>
      <c r="L7" s="16"/>
      <c r="M7" s="30" t="s">
        <v>34</v>
      </c>
      <c r="N7" s="29" t="s">
        <v>34</v>
      </c>
      <c r="O7" s="29" t="s">
        <v>34</v>
      </c>
      <c r="P7" s="29" t="s">
        <v>34</v>
      </c>
      <c r="Q7" s="29" t="s">
        <v>34</v>
      </c>
      <c r="R7" s="29" t="s">
        <v>34</v>
      </c>
      <c r="S7" s="29" t="s">
        <v>34</v>
      </c>
      <c r="U7" s="31"/>
      <c r="V7" s="7" t="s">
        <v>12194</v>
      </c>
      <c r="W7" s="29">
        <v>6</v>
      </c>
    </row>
    <row r="8" spans="1:23" ht="78" x14ac:dyDescent="0.35">
      <c r="A8" s="57">
        <v>7</v>
      </c>
      <c r="B8" s="21" t="s">
        <v>12192</v>
      </c>
      <c r="C8" s="29" t="s">
        <v>12193</v>
      </c>
      <c r="D8" s="29" t="s">
        <v>12193</v>
      </c>
      <c r="E8" s="21" t="s">
        <v>12192</v>
      </c>
      <c r="F8" s="16"/>
      <c r="G8" s="7"/>
      <c r="H8" s="7"/>
      <c r="I8" s="7" t="s">
        <v>34</v>
      </c>
      <c r="J8" s="7"/>
      <c r="K8" s="7"/>
      <c r="L8" s="16"/>
      <c r="M8" s="30" t="s">
        <v>34</v>
      </c>
      <c r="N8" s="29" t="s">
        <v>34</v>
      </c>
      <c r="O8" s="29" t="s">
        <v>34</v>
      </c>
      <c r="P8" s="29" t="s">
        <v>34</v>
      </c>
      <c r="Q8" s="29" t="s">
        <v>34</v>
      </c>
      <c r="R8" s="29" t="s">
        <v>34</v>
      </c>
      <c r="S8" s="29" t="s">
        <v>34</v>
      </c>
      <c r="T8" s="29">
        <v>3</v>
      </c>
      <c r="U8" s="31"/>
      <c r="V8" s="7" t="s">
        <v>12191</v>
      </c>
      <c r="W8" s="29">
        <v>6</v>
      </c>
    </row>
    <row r="9" spans="1:23" x14ac:dyDescent="0.35">
      <c r="A9" s="57">
        <v>8</v>
      </c>
      <c r="B9" s="18" t="s">
        <v>12189</v>
      </c>
      <c r="C9" s="35" t="s">
        <v>12190</v>
      </c>
      <c r="D9" s="35" t="s">
        <v>12190</v>
      </c>
      <c r="E9" s="18" t="s">
        <v>12189</v>
      </c>
      <c r="F9" s="20"/>
      <c r="G9" s="19"/>
      <c r="H9" s="19"/>
      <c r="I9" s="7"/>
      <c r="J9" s="19"/>
      <c r="K9" s="19"/>
      <c r="L9" s="20"/>
      <c r="M9" s="32"/>
      <c r="U9" s="31"/>
      <c r="V9" s="7" t="s">
        <v>12184</v>
      </c>
      <c r="W9" s="29">
        <v>6</v>
      </c>
    </row>
    <row r="10" spans="1:23" ht="39" x14ac:dyDescent="0.35">
      <c r="A10" s="57">
        <v>9</v>
      </c>
      <c r="B10" s="21" t="s">
        <v>12187</v>
      </c>
      <c r="C10" s="29" t="s">
        <v>12188</v>
      </c>
      <c r="D10" s="29" t="s">
        <v>12188</v>
      </c>
      <c r="E10" s="21" t="s">
        <v>12187</v>
      </c>
      <c r="F10" s="16"/>
      <c r="G10" s="7"/>
      <c r="H10" s="7"/>
      <c r="I10" s="7" t="s">
        <v>34</v>
      </c>
      <c r="J10" s="7"/>
      <c r="K10" s="7"/>
      <c r="L10" s="16"/>
      <c r="M10" s="30" t="s">
        <v>34</v>
      </c>
      <c r="N10" s="29" t="s">
        <v>34</v>
      </c>
      <c r="O10" s="29" t="s">
        <v>34</v>
      </c>
      <c r="P10" s="29" t="s">
        <v>34</v>
      </c>
      <c r="Q10" s="29" t="s">
        <v>34</v>
      </c>
      <c r="R10" s="29" t="s">
        <v>34</v>
      </c>
      <c r="S10" s="29" t="s">
        <v>34</v>
      </c>
      <c r="T10" s="29">
        <v>3</v>
      </c>
      <c r="U10" s="31"/>
      <c r="W10" s="29"/>
    </row>
    <row r="11" spans="1:23" ht="26" x14ac:dyDescent="0.35">
      <c r="A11" s="57">
        <v>10</v>
      </c>
      <c r="B11" s="18" t="s">
        <v>12185</v>
      </c>
      <c r="C11" s="35" t="s">
        <v>12186</v>
      </c>
      <c r="D11" s="35" t="s">
        <v>12186</v>
      </c>
      <c r="E11" s="18" t="s">
        <v>12185</v>
      </c>
      <c r="F11" s="20"/>
      <c r="G11" s="19"/>
      <c r="H11" s="19"/>
      <c r="I11" s="7"/>
      <c r="J11" s="19"/>
      <c r="K11" s="19"/>
      <c r="L11" s="20"/>
      <c r="M11" s="32"/>
      <c r="U11" s="31"/>
      <c r="V11" s="7" t="s">
        <v>12184</v>
      </c>
      <c r="W11" s="29">
        <v>6</v>
      </c>
    </row>
    <row r="12" spans="1:23" ht="39" x14ac:dyDescent="0.35">
      <c r="A12" s="57">
        <v>11</v>
      </c>
      <c r="B12" s="21" t="s">
        <v>12182</v>
      </c>
      <c r="C12" s="29" t="s">
        <v>12183</v>
      </c>
      <c r="D12" s="29" t="s">
        <v>12183</v>
      </c>
      <c r="E12" s="21" t="s">
        <v>12182</v>
      </c>
      <c r="F12" s="16"/>
      <c r="G12" s="7"/>
      <c r="H12" s="7"/>
      <c r="I12" s="7" t="s">
        <v>34</v>
      </c>
      <c r="J12" s="7"/>
      <c r="K12" s="7"/>
      <c r="L12" s="16"/>
      <c r="M12" s="30" t="s">
        <v>34</v>
      </c>
      <c r="N12" s="29" t="s">
        <v>34</v>
      </c>
      <c r="O12" s="29" t="s">
        <v>34</v>
      </c>
      <c r="P12" s="29" t="s">
        <v>34</v>
      </c>
      <c r="Q12" s="29" t="s">
        <v>34</v>
      </c>
      <c r="R12" s="29" t="s">
        <v>34</v>
      </c>
      <c r="S12" s="29" t="s">
        <v>34</v>
      </c>
      <c r="T12" s="29">
        <v>3</v>
      </c>
      <c r="U12" s="31"/>
      <c r="W12" s="29"/>
    </row>
    <row r="13" spans="1:23" ht="52" x14ac:dyDescent="0.35">
      <c r="A13" s="57">
        <v>12</v>
      </c>
      <c r="B13" s="21" t="s">
        <v>12180</v>
      </c>
      <c r="C13" s="29" t="s">
        <v>12181</v>
      </c>
      <c r="D13" s="29" t="s">
        <v>12181</v>
      </c>
      <c r="E13" s="21" t="s">
        <v>12180</v>
      </c>
      <c r="F13" s="16"/>
      <c r="G13" s="7"/>
      <c r="H13" s="7"/>
      <c r="I13" s="7" t="s">
        <v>34</v>
      </c>
      <c r="J13" s="7"/>
      <c r="K13" s="7"/>
      <c r="L13" s="16"/>
      <c r="M13" s="30" t="s">
        <v>34</v>
      </c>
      <c r="N13" s="29" t="s">
        <v>34</v>
      </c>
      <c r="O13" s="29" t="s">
        <v>34</v>
      </c>
      <c r="P13" s="29" t="s">
        <v>34</v>
      </c>
      <c r="Q13" s="29" t="s">
        <v>34</v>
      </c>
      <c r="R13" s="29" t="s">
        <v>34</v>
      </c>
      <c r="S13" s="29" t="s">
        <v>34</v>
      </c>
      <c r="T13" s="29">
        <v>3</v>
      </c>
      <c r="U13" s="31"/>
      <c r="V13" s="7" t="s">
        <v>12179</v>
      </c>
      <c r="W13" s="29">
        <v>6</v>
      </c>
    </row>
    <row r="14" spans="1:23" ht="65" x14ac:dyDescent="0.35">
      <c r="A14" s="57">
        <v>13</v>
      </c>
      <c r="B14" s="18" t="s">
        <v>12177</v>
      </c>
      <c r="C14" s="35" t="s">
        <v>12178</v>
      </c>
      <c r="D14" s="35" t="s">
        <v>12178</v>
      </c>
      <c r="E14" s="18" t="s">
        <v>12177</v>
      </c>
      <c r="F14" s="20"/>
      <c r="G14" s="19"/>
      <c r="H14" s="19"/>
      <c r="I14" s="7"/>
      <c r="J14" s="19"/>
      <c r="K14" s="19"/>
      <c r="L14" s="20"/>
      <c r="M14" s="32"/>
      <c r="U14" s="31"/>
      <c r="V14" s="2" t="s">
        <v>12176</v>
      </c>
      <c r="W14" s="29">
        <v>6</v>
      </c>
    </row>
    <row r="15" spans="1:23" ht="39" x14ac:dyDescent="0.35">
      <c r="A15" s="57">
        <v>14</v>
      </c>
      <c r="B15" s="21" t="s">
        <v>12174</v>
      </c>
      <c r="C15" s="29" t="s">
        <v>12175</v>
      </c>
      <c r="D15" s="29" t="s">
        <v>12175</v>
      </c>
      <c r="E15" s="21" t="s">
        <v>12174</v>
      </c>
      <c r="F15" s="16"/>
      <c r="G15" s="7"/>
      <c r="H15" s="7"/>
      <c r="I15" s="7" t="s">
        <v>34</v>
      </c>
      <c r="J15" s="7"/>
      <c r="K15" s="7"/>
      <c r="L15" s="16"/>
      <c r="M15" s="30" t="s">
        <v>34</v>
      </c>
      <c r="N15" s="29" t="s">
        <v>34</v>
      </c>
      <c r="O15" s="29" t="s">
        <v>34</v>
      </c>
      <c r="P15" s="29" t="s">
        <v>34</v>
      </c>
      <c r="Q15" s="29" t="s">
        <v>34</v>
      </c>
      <c r="R15" s="29" t="s">
        <v>34</v>
      </c>
      <c r="S15" s="29" t="s">
        <v>34</v>
      </c>
      <c r="T15" s="29">
        <v>3</v>
      </c>
      <c r="U15" s="59">
        <v>2</v>
      </c>
      <c r="W15" s="29"/>
    </row>
    <row r="16" spans="1:23" ht="156" x14ac:dyDescent="0.35">
      <c r="A16" s="57">
        <v>15</v>
      </c>
      <c r="B16" s="9" t="s">
        <v>12172</v>
      </c>
      <c r="C16" s="37" t="s">
        <v>12173</v>
      </c>
      <c r="D16" s="37" t="s">
        <v>12173</v>
      </c>
      <c r="E16" s="9" t="s">
        <v>12172</v>
      </c>
      <c r="F16" s="15"/>
      <c r="G16" s="10"/>
      <c r="H16" s="10"/>
      <c r="I16" s="7"/>
      <c r="J16" s="10"/>
      <c r="K16" s="10"/>
      <c r="L16" s="15"/>
      <c r="M16" s="32"/>
      <c r="U16" s="31"/>
      <c r="V16" s="16" t="s">
        <v>12171</v>
      </c>
      <c r="W16" s="29">
        <v>6</v>
      </c>
    </row>
    <row r="17" spans="1:23" x14ac:dyDescent="0.35">
      <c r="A17" s="57">
        <v>16</v>
      </c>
      <c r="B17" s="9" t="s">
        <v>12169</v>
      </c>
      <c r="C17" s="37" t="s">
        <v>12170</v>
      </c>
      <c r="D17" s="37" t="s">
        <v>12170</v>
      </c>
      <c r="E17" s="9" t="s">
        <v>12169</v>
      </c>
      <c r="F17" s="15"/>
      <c r="G17" s="10"/>
      <c r="H17" s="10"/>
      <c r="I17" s="7"/>
      <c r="J17" s="10"/>
      <c r="K17" s="10"/>
      <c r="L17" s="15"/>
      <c r="M17" s="32"/>
      <c r="U17" s="31"/>
      <c r="W17" s="29"/>
    </row>
    <row r="18" spans="1:23" ht="65" x14ac:dyDescent="0.35">
      <c r="A18" s="57">
        <v>17</v>
      </c>
      <c r="B18" s="18" t="s">
        <v>12167</v>
      </c>
      <c r="C18" s="35" t="s">
        <v>12168</v>
      </c>
      <c r="D18" s="35" t="s">
        <v>12168</v>
      </c>
      <c r="E18" s="18" t="s">
        <v>12167</v>
      </c>
      <c r="F18" s="20"/>
      <c r="G18" s="19"/>
      <c r="H18" s="19"/>
      <c r="I18" s="7"/>
      <c r="J18" s="19"/>
      <c r="K18" s="19"/>
      <c r="L18" s="20"/>
      <c r="M18" s="32"/>
      <c r="U18" s="31"/>
      <c r="V18" s="2" t="s">
        <v>12166</v>
      </c>
      <c r="W18" s="29">
        <v>6</v>
      </c>
    </row>
    <row r="19" spans="1:23" x14ac:dyDescent="0.35">
      <c r="A19" s="57">
        <v>18</v>
      </c>
      <c r="B19" s="21" t="s">
        <v>12164</v>
      </c>
      <c r="C19" s="29" t="s">
        <v>12165</v>
      </c>
      <c r="D19" s="29" t="s">
        <v>12165</v>
      </c>
      <c r="E19" s="21" t="s">
        <v>12164</v>
      </c>
      <c r="F19" s="16"/>
      <c r="G19" s="7"/>
      <c r="H19" s="7"/>
      <c r="I19" s="7" t="s">
        <v>34</v>
      </c>
      <c r="J19" s="7"/>
      <c r="K19" s="7"/>
      <c r="L19" s="16"/>
      <c r="M19" s="30" t="s">
        <v>34</v>
      </c>
      <c r="N19" s="29" t="s">
        <v>34</v>
      </c>
      <c r="O19" s="29" t="s">
        <v>34</v>
      </c>
      <c r="P19" s="29" t="s">
        <v>34</v>
      </c>
      <c r="Q19" s="29" t="s">
        <v>34</v>
      </c>
      <c r="R19" s="29" t="s">
        <v>34</v>
      </c>
      <c r="S19" s="29" t="s">
        <v>34</v>
      </c>
      <c r="U19" s="60">
        <v>3</v>
      </c>
      <c r="W19" s="29"/>
    </row>
    <row r="20" spans="1:23" ht="26" x14ac:dyDescent="0.35">
      <c r="A20" s="57">
        <v>19</v>
      </c>
      <c r="B20" s="21" t="s">
        <v>12162</v>
      </c>
      <c r="C20" s="29" t="s">
        <v>12163</v>
      </c>
      <c r="D20" s="29" t="s">
        <v>12163</v>
      </c>
      <c r="E20" s="21" t="s">
        <v>12162</v>
      </c>
      <c r="F20" s="16"/>
      <c r="G20" s="7"/>
      <c r="H20" s="7"/>
      <c r="I20" s="7" t="s">
        <v>34</v>
      </c>
      <c r="J20" s="7"/>
      <c r="K20" s="7"/>
      <c r="L20" s="16"/>
      <c r="M20" s="30" t="s">
        <v>34</v>
      </c>
      <c r="N20" s="29" t="s">
        <v>34</v>
      </c>
      <c r="O20" s="29" t="s">
        <v>34</v>
      </c>
      <c r="P20" s="29" t="s">
        <v>34</v>
      </c>
      <c r="Q20" s="29" t="s">
        <v>34</v>
      </c>
      <c r="R20" s="29" t="s">
        <v>34</v>
      </c>
      <c r="S20" s="29" t="s">
        <v>34</v>
      </c>
      <c r="U20" s="60">
        <v>3</v>
      </c>
      <c r="W20" s="29"/>
    </row>
    <row r="21" spans="1:23" ht="78" x14ac:dyDescent="0.35">
      <c r="A21" s="57">
        <v>20</v>
      </c>
      <c r="B21" s="18" t="s">
        <v>12160</v>
      </c>
      <c r="C21" s="35" t="s">
        <v>12161</v>
      </c>
      <c r="D21" s="35" t="s">
        <v>12161</v>
      </c>
      <c r="E21" s="18" t="s">
        <v>12160</v>
      </c>
      <c r="F21" s="20"/>
      <c r="G21" s="19"/>
      <c r="H21" s="19"/>
      <c r="I21" s="7"/>
      <c r="J21" s="19"/>
      <c r="K21" s="19"/>
      <c r="L21" s="20"/>
      <c r="M21" s="32"/>
      <c r="U21" s="31"/>
      <c r="V21" s="2" t="s">
        <v>12159</v>
      </c>
      <c r="W21" s="29">
        <v>6</v>
      </c>
    </row>
    <row r="22" spans="1:23" ht="52" x14ac:dyDescent="0.35">
      <c r="A22" s="57">
        <v>21</v>
      </c>
      <c r="B22" s="21" t="s">
        <v>12157</v>
      </c>
      <c r="C22" s="29" t="s">
        <v>12158</v>
      </c>
      <c r="D22" s="29" t="s">
        <v>12158</v>
      </c>
      <c r="E22" s="21" t="s">
        <v>12157</v>
      </c>
      <c r="F22" s="16"/>
      <c r="G22" s="7"/>
      <c r="H22" s="7"/>
      <c r="I22" s="7" t="s">
        <v>34</v>
      </c>
      <c r="J22" s="7"/>
      <c r="K22" s="7"/>
      <c r="L22" s="16"/>
      <c r="M22" s="30" t="s">
        <v>34</v>
      </c>
      <c r="N22" s="29" t="s">
        <v>34</v>
      </c>
      <c r="O22" s="29" t="s">
        <v>34</v>
      </c>
      <c r="P22" s="29" t="s">
        <v>34</v>
      </c>
      <c r="Q22" s="29" t="s">
        <v>34</v>
      </c>
      <c r="R22" s="29" t="s">
        <v>34</v>
      </c>
      <c r="S22" s="29" t="s">
        <v>34</v>
      </c>
      <c r="U22" s="60">
        <v>3</v>
      </c>
      <c r="W22" s="29"/>
    </row>
    <row r="23" spans="1:23" ht="65" x14ac:dyDescent="0.35">
      <c r="A23" s="57">
        <v>22</v>
      </c>
      <c r="B23" s="18" t="s">
        <v>12155</v>
      </c>
      <c r="C23" s="35" t="s">
        <v>12156</v>
      </c>
      <c r="D23" s="35" t="s">
        <v>12156</v>
      </c>
      <c r="E23" s="18" t="s">
        <v>12155</v>
      </c>
      <c r="F23" s="20"/>
      <c r="G23" s="19"/>
      <c r="H23" s="19"/>
      <c r="I23" s="7"/>
      <c r="J23" s="19"/>
      <c r="K23" s="19"/>
      <c r="L23" s="20"/>
      <c r="M23" s="32"/>
      <c r="U23" s="31"/>
      <c r="V23" s="7" t="s">
        <v>12154</v>
      </c>
      <c r="W23" s="29">
        <v>6</v>
      </c>
    </row>
    <row r="24" spans="1:23" ht="52" x14ac:dyDescent="0.35">
      <c r="A24" s="57">
        <v>23</v>
      </c>
      <c r="B24" s="21" t="s">
        <v>12152</v>
      </c>
      <c r="C24" s="29" t="s">
        <v>12153</v>
      </c>
      <c r="D24" s="29" t="s">
        <v>12153</v>
      </c>
      <c r="E24" s="21" t="s">
        <v>12152</v>
      </c>
      <c r="F24" s="16"/>
      <c r="G24" s="7"/>
      <c r="H24" s="7"/>
      <c r="I24" s="7" t="s">
        <v>34</v>
      </c>
      <c r="J24" s="7"/>
      <c r="K24" s="7"/>
      <c r="L24" s="16"/>
      <c r="M24" s="30" t="s">
        <v>34</v>
      </c>
      <c r="N24" s="29" t="s">
        <v>34</v>
      </c>
      <c r="O24" s="29" t="s">
        <v>34</v>
      </c>
      <c r="P24" s="29" t="s">
        <v>34</v>
      </c>
      <c r="Q24" s="29" t="s">
        <v>34</v>
      </c>
      <c r="R24" s="29" t="s">
        <v>34</v>
      </c>
      <c r="S24" s="29" t="s">
        <v>34</v>
      </c>
      <c r="U24" s="60">
        <v>3</v>
      </c>
      <c r="W24" s="29"/>
    </row>
    <row r="25" spans="1:23" ht="26" x14ac:dyDescent="0.35">
      <c r="A25" s="57">
        <v>24</v>
      </c>
      <c r="B25" s="21" t="s">
        <v>12150</v>
      </c>
      <c r="C25" s="29" t="s">
        <v>12151</v>
      </c>
      <c r="D25" s="29" t="s">
        <v>12151</v>
      </c>
      <c r="E25" s="21" t="s">
        <v>12150</v>
      </c>
      <c r="F25" s="16"/>
      <c r="G25" s="7"/>
      <c r="H25" s="7"/>
      <c r="I25" s="7" t="s">
        <v>34</v>
      </c>
      <c r="J25" s="7"/>
      <c r="K25" s="7"/>
      <c r="L25" s="16"/>
      <c r="M25" s="30" t="s">
        <v>34</v>
      </c>
      <c r="N25" s="29" t="s">
        <v>34</v>
      </c>
      <c r="O25" s="29" t="s">
        <v>34</v>
      </c>
      <c r="P25" s="29" t="s">
        <v>34</v>
      </c>
      <c r="Q25" s="29" t="s">
        <v>34</v>
      </c>
      <c r="R25" s="29" t="s">
        <v>34</v>
      </c>
      <c r="S25" s="29" t="s">
        <v>34</v>
      </c>
      <c r="U25" s="31"/>
      <c r="W25" s="29"/>
    </row>
    <row r="26" spans="1:23" ht="65" x14ac:dyDescent="0.35">
      <c r="A26" s="57">
        <v>25</v>
      </c>
      <c r="B26" s="18" t="s">
        <v>12148</v>
      </c>
      <c r="C26" s="35" t="s">
        <v>12149</v>
      </c>
      <c r="D26" s="35" t="s">
        <v>12149</v>
      </c>
      <c r="E26" s="18" t="s">
        <v>12148</v>
      </c>
      <c r="F26" s="20"/>
      <c r="G26" s="19"/>
      <c r="H26" s="19"/>
      <c r="I26" s="7"/>
      <c r="J26" s="19"/>
      <c r="K26" s="19"/>
      <c r="L26" s="20"/>
      <c r="M26" s="32"/>
      <c r="U26" s="31"/>
      <c r="V26" s="7" t="s">
        <v>12147</v>
      </c>
      <c r="W26" s="29">
        <v>6</v>
      </c>
    </row>
    <row r="27" spans="1:23" ht="26" x14ac:dyDescent="0.35">
      <c r="A27" s="57">
        <v>26</v>
      </c>
      <c r="B27" s="21" t="s">
        <v>12145</v>
      </c>
      <c r="C27" s="29" t="s">
        <v>12146</v>
      </c>
      <c r="D27" s="29" t="s">
        <v>12146</v>
      </c>
      <c r="E27" s="21" t="s">
        <v>12145</v>
      </c>
      <c r="F27" s="16"/>
      <c r="G27" s="7"/>
      <c r="H27" s="7"/>
      <c r="I27" s="7" t="s">
        <v>34</v>
      </c>
      <c r="J27" s="7"/>
      <c r="K27" s="7"/>
      <c r="L27" s="16" t="s">
        <v>34</v>
      </c>
      <c r="M27" s="30" t="s">
        <v>34</v>
      </c>
      <c r="N27" s="29" t="s">
        <v>34</v>
      </c>
      <c r="O27" s="29" t="s">
        <v>34</v>
      </c>
      <c r="P27" s="29" t="s">
        <v>34</v>
      </c>
      <c r="Q27" s="29" t="s">
        <v>34</v>
      </c>
      <c r="R27" s="29" t="s">
        <v>34</v>
      </c>
      <c r="S27" s="29" t="s">
        <v>34</v>
      </c>
      <c r="U27" s="31"/>
      <c r="W27" s="29"/>
    </row>
    <row r="28" spans="1:23" x14ac:dyDescent="0.35">
      <c r="A28" s="57">
        <v>27</v>
      </c>
      <c r="B28" s="18" t="s">
        <v>12143</v>
      </c>
      <c r="C28" s="35" t="s">
        <v>12144</v>
      </c>
      <c r="D28" s="35" t="s">
        <v>12144</v>
      </c>
      <c r="E28" s="18" t="s">
        <v>12143</v>
      </c>
      <c r="F28" s="20"/>
      <c r="G28" s="19"/>
      <c r="H28" s="19"/>
      <c r="I28" s="7"/>
      <c r="J28" s="19"/>
      <c r="K28" s="19"/>
      <c r="L28" s="20"/>
      <c r="M28" s="32"/>
      <c r="U28" s="31"/>
      <c r="W28" s="29"/>
    </row>
    <row r="29" spans="1:23" x14ac:dyDescent="0.35">
      <c r="A29" s="57">
        <v>28</v>
      </c>
      <c r="B29" s="21" t="s">
        <v>12141</v>
      </c>
      <c r="C29" s="29" t="s">
        <v>12142</v>
      </c>
      <c r="D29" s="29" t="s">
        <v>12142</v>
      </c>
      <c r="E29" s="21" t="s">
        <v>12141</v>
      </c>
      <c r="F29" s="16"/>
      <c r="G29" s="7"/>
      <c r="H29" s="7"/>
      <c r="I29" s="7" t="s">
        <v>34</v>
      </c>
      <c r="J29" s="7"/>
      <c r="K29" s="7"/>
      <c r="L29" s="16"/>
      <c r="M29" s="30" t="s">
        <v>34</v>
      </c>
      <c r="N29" s="29" t="s">
        <v>34</v>
      </c>
      <c r="O29" s="29" t="s">
        <v>34</v>
      </c>
      <c r="P29" s="29" t="s">
        <v>34</v>
      </c>
      <c r="Q29" s="29" t="s">
        <v>34</v>
      </c>
      <c r="R29" s="29" t="s">
        <v>34</v>
      </c>
      <c r="S29" s="29" t="s">
        <v>34</v>
      </c>
      <c r="U29" s="60">
        <v>3</v>
      </c>
      <c r="W29" s="29"/>
    </row>
    <row r="30" spans="1:23" ht="65" x14ac:dyDescent="0.35">
      <c r="A30" s="57">
        <v>29</v>
      </c>
      <c r="B30" s="21" t="s">
        <v>12139</v>
      </c>
      <c r="C30" s="29" t="s">
        <v>12140</v>
      </c>
      <c r="D30" s="29" t="s">
        <v>12140</v>
      </c>
      <c r="E30" s="21" t="s">
        <v>12139</v>
      </c>
      <c r="F30" s="16"/>
      <c r="G30" s="7"/>
      <c r="H30" s="7"/>
      <c r="I30" s="7" t="s">
        <v>34</v>
      </c>
      <c r="J30" s="7"/>
      <c r="K30" s="7"/>
      <c r="L30" s="16"/>
      <c r="M30" s="30" t="s">
        <v>34</v>
      </c>
      <c r="N30" s="29" t="s">
        <v>34</v>
      </c>
      <c r="O30" s="29" t="s">
        <v>34</v>
      </c>
      <c r="P30" s="29" t="s">
        <v>34</v>
      </c>
      <c r="Q30" s="29" t="s">
        <v>34</v>
      </c>
      <c r="R30" s="29" t="s">
        <v>34</v>
      </c>
      <c r="S30" s="29" t="s">
        <v>34</v>
      </c>
      <c r="T30" s="29">
        <v>3</v>
      </c>
      <c r="U30" s="31"/>
      <c r="W30" s="29"/>
    </row>
    <row r="31" spans="1:23" ht="78" x14ac:dyDescent="0.35">
      <c r="A31" s="57">
        <v>30</v>
      </c>
      <c r="B31" s="21" t="s">
        <v>12137</v>
      </c>
      <c r="C31" s="29" t="s">
        <v>12138</v>
      </c>
      <c r="D31" s="29" t="s">
        <v>12138</v>
      </c>
      <c r="E31" s="21" t="s">
        <v>12137</v>
      </c>
      <c r="F31" s="16"/>
      <c r="G31" s="7"/>
      <c r="H31" s="7"/>
      <c r="I31" s="7" t="s">
        <v>34</v>
      </c>
      <c r="J31" s="7"/>
      <c r="K31" s="7"/>
      <c r="L31" s="16"/>
      <c r="M31" s="30" t="s">
        <v>34</v>
      </c>
      <c r="N31" s="29" t="s">
        <v>34</v>
      </c>
      <c r="O31" s="29" t="s">
        <v>34</v>
      </c>
      <c r="P31" s="29" t="s">
        <v>34</v>
      </c>
      <c r="Q31" s="29" t="s">
        <v>34</v>
      </c>
      <c r="R31" s="29" t="s">
        <v>34</v>
      </c>
      <c r="S31" s="29" t="s">
        <v>34</v>
      </c>
      <c r="T31" s="29">
        <v>3</v>
      </c>
      <c r="U31" s="31"/>
      <c r="W31" s="29"/>
    </row>
    <row r="32" spans="1:23" ht="39" x14ac:dyDescent="0.35">
      <c r="A32" s="57">
        <v>31</v>
      </c>
      <c r="B32" s="21" t="s">
        <v>12135</v>
      </c>
      <c r="C32" s="29" t="s">
        <v>12136</v>
      </c>
      <c r="D32" s="29" t="s">
        <v>12136</v>
      </c>
      <c r="E32" s="21" t="s">
        <v>12135</v>
      </c>
      <c r="F32" s="16"/>
      <c r="G32" s="7"/>
      <c r="H32" s="7"/>
      <c r="I32" s="7" t="s">
        <v>34</v>
      </c>
      <c r="J32" s="7"/>
      <c r="K32" s="7"/>
      <c r="L32" s="16"/>
      <c r="M32" s="30" t="s">
        <v>34</v>
      </c>
      <c r="N32" s="29" t="s">
        <v>34</v>
      </c>
      <c r="O32" s="29" t="s">
        <v>34</v>
      </c>
      <c r="P32" s="29" t="s">
        <v>34</v>
      </c>
      <c r="Q32" s="29" t="s">
        <v>34</v>
      </c>
      <c r="R32" s="29" t="s">
        <v>34</v>
      </c>
      <c r="S32" s="29" t="s">
        <v>34</v>
      </c>
      <c r="U32" s="31"/>
      <c r="W32" s="29"/>
    </row>
    <row r="33" spans="1:23" ht="26" x14ac:dyDescent="0.35">
      <c r="A33" s="57">
        <v>32</v>
      </c>
      <c r="B33" s="21" t="s">
        <v>12133</v>
      </c>
      <c r="C33" s="29" t="s">
        <v>12134</v>
      </c>
      <c r="D33" s="29" t="s">
        <v>12134</v>
      </c>
      <c r="E33" s="21" t="s">
        <v>12133</v>
      </c>
      <c r="F33" s="16"/>
      <c r="G33" s="7"/>
      <c r="H33" s="7"/>
      <c r="I33" s="7" t="s">
        <v>34</v>
      </c>
      <c r="J33" s="7"/>
      <c r="K33" s="7"/>
      <c r="L33" s="16"/>
      <c r="M33" s="30" t="s">
        <v>34</v>
      </c>
      <c r="N33" s="29" t="s">
        <v>34</v>
      </c>
      <c r="O33" s="29" t="s">
        <v>34</v>
      </c>
      <c r="P33" s="29" t="s">
        <v>34</v>
      </c>
      <c r="Q33" s="29" t="s">
        <v>34</v>
      </c>
      <c r="R33" s="29" t="s">
        <v>34</v>
      </c>
      <c r="S33" s="29" t="s">
        <v>34</v>
      </c>
      <c r="U33" s="31"/>
      <c r="W33" s="29"/>
    </row>
    <row r="34" spans="1:23" ht="117" x14ac:dyDescent="0.35">
      <c r="A34" s="57">
        <v>33</v>
      </c>
      <c r="B34" s="18" t="s">
        <v>12131</v>
      </c>
      <c r="C34" s="35" t="s">
        <v>12132</v>
      </c>
      <c r="D34" s="35" t="s">
        <v>12132</v>
      </c>
      <c r="E34" s="18" t="s">
        <v>12131</v>
      </c>
      <c r="F34" s="20"/>
      <c r="G34" s="19"/>
      <c r="H34" s="19"/>
      <c r="I34" s="7"/>
      <c r="J34" s="19"/>
      <c r="K34" s="19"/>
      <c r="L34" s="20"/>
      <c r="M34" s="32"/>
      <c r="U34" s="31"/>
      <c r="V34" s="7" t="s">
        <v>12130</v>
      </c>
      <c r="W34" s="29">
        <v>6</v>
      </c>
    </row>
    <row r="35" spans="1:23" ht="26" x14ac:dyDescent="0.35">
      <c r="A35" s="57">
        <v>34</v>
      </c>
      <c r="B35" s="21" t="s">
        <v>12128</v>
      </c>
      <c r="C35" s="29" t="s">
        <v>12129</v>
      </c>
      <c r="D35" s="29" t="s">
        <v>12129</v>
      </c>
      <c r="E35" s="21" t="s">
        <v>12128</v>
      </c>
      <c r="F35" s="16"/>
      <c r="G35" s="7"/>
      <c r="H35" s="7"/>
      <c r="I35" s="7" t="s">
        <v>34</v>
      </c>
      <c r="J35" s="7"/>
      <c r="K35" s="7"/>
      <c r="L35" s="16"/>
      <c r="M35" s="30" t="s">
        <v>34</v>
      </c>
      <c r="N35" s="29" t="s">
        <v>34</v>
      </c>
      <c r="O35" s="29" t="s">
        <v>34</v>
      </c>
      <c r="P35" s="29" t="s">
        <v>34</v>
      </c>
      <c r="Q35" s="29" t="s">
        <v>34</v>
      </c>
      <c r="R35" s="29" t="s">
        <v>34</v>
      </c>
      <c r="S35" s="29" t="s">
        <v>34</v>
      </c>
      <c r="T35" s="29">
        <v>3</v>
      </c>
      <c r="U35" s="31"/>
      <c r="W35" s="29"/>
    </row>
    <row r="36" spans="1:23" ht="26" x14ac:dyDescent="0.35">
      <c r="A36" s="57">
        <v>35</v>
      </c>
      <c r="B36" s="21" t="s">
        <v>12126</v>
      </c>
      <c r="C36" s="29" t="s">
        <v>12127</v>
      </c>
      <c r="D36" s="29" t="s">
        <v>12127</v>
      </c>
      <c r="E36" s="21" t="s">
        <v>12126</v>
      </c>
      <c r="F36" s="16"/>
      <c r="G36" s="7"/>
      <c r="H36" s="7"/>
      <c r="I36" s="7" t="s">
        <v>34</v>
      </c>
      <c r="J36" s="7"/>
      <c r="K36" s="7"/>
      <c r="L36" s="16"/>
      <c r="M36" s="30" t="s">
        <v>34</v>
      </c>
      <c r="N36" s="29" t="s">
        <v>34</v>
      </c>
      <c r="O36" s="29" t="s">
        <v>34</v>
      </c>
      <c r="P36" s="29" t="s">
        <v>34</v>
      </c>
      <c r="Q36" s="29" t="s">
        <v>34</v>
      </c>
      <c r="R36" s="29" t="s">
        <v>34</v>
      </c>
      <c r="S36" s="29" t="s">
        <v>34</v>
      </c>
      <c r="T36" s="29">
        <v>3</v>
      </c>
      <c r="U36" s="31"/>
      <c r="W36" s="29"/>
    </row>
    <row r="37" spans="1:23" ht="26" x14ac:dyDescent="0.35">
      <c r="A37" s="57">
        <v>36</v>
      </c>
      <c r="B37" s="21" t="s">
        <v>12124</v>
      </c>
      <c r="C37" s="29" t="s">
        <v>12125</v>
      </c>
      <c r="D37" s="29" t="s">
        <v>12125</v>
      </c>
      <c r="E37" s="21" t="s">
        <v>12124</v>
      </c>
      <c r="F37" s="16"/>
      <c r="G37" s="7"/>
      <c r="H37" s="7"/>
      <c r="I37" s="7" t="s">
        <v>34</v>
      </c>
      <c r="J37" s="7"/>
      <c r="K37" s="7"/>
      <c r="L37" s="16"/>
      <c r="M37" s="30" t="s">
        <v>34</v>
      </c>
      <c r="N37" s="29" t="s">
        <v>34</v>
      </c>
      <c r="O37" s="29" t="s">
        <v>34</v>
      </c>
      <c r="P37" s="29" t="s">
        <v>34</v>
      </c>
      <c r="Q37" s="29" t="s">
        <v>34</v>
      </c>
      <c r="R37" s="29" t="s">
        <v>34</v>
      </c>
      <c r="S37" s="29" t="s">
        <v>34</v>
      </c>
      <c r="T37" s="29">
        <v>3</v>
      </c>
      <c r="U37" s="31"/>
      <c r="W37" s="29"/>
    </row>
    <row r="38" spans="1:23" ht="91" x14ac:dyDescent="0.35">
      <c r="A38" s="57">
        <v>37</v>
      </c>
      <c r="B38" s="18" t="s">
        <v>12122</v>
      </c>
      <c r="C38" s="35" t="s">
        <v>12123</v>
      </c>
      <c r="D38" s="35" t="s">
        <v>12123</v>
      </c>
      <c r="E38" s="18" t="s">
        <v>12122</v>
      </c>
      <c r="F38" s="20"/>
      <c r="G38" s="19"/>
      <c r="H38" s="19"/>
      <c r="I38" s="7"/>
      <c r="J38" s="19"/>
      <c r="K38" s="19"/>
      <c r="L38" s="20"/>
      <c r="M38" s="32"/>
      <c r="U38" s="31"/>
      <c r="V38" s="7" t="s">
        <v>12121</v>
      </c>
      <c r="W38" s="29">
        <v>6</v>
      </c>
    </row>
    <row r="39" spans="1:23" ht="26" x14ac:dyDescent="0.35">
      <c r="A39" s="57">
        <v>38</v>
      </c>
      <c r="B39" s="21" t="s">
        <v>12119</v>
      </c>
      <c r="C39" s="29" t="s">
        <v>12120</v>
      </c>
      <c r="D39" s="29" t="s">
        <v>12120</v>
      </c>
      <c r="E39" s="21" t="s">
        <v>12119</v>
      </c>
      <c r="F39" s="16"/>
      <c r="G39" s="7"/>
      <c r="H39" s="7"/>
      <c r="I39" s="7" t="s">
        <v>34</v>
      </c>
      <c r="J39" s="7"/>
      <c r="K39" s="7"/>
      <c r="L39" s="16"/>
      <c r="M39" s="30" t="s">
        <v>34</v>
      </c>
      <c r="N39" s="29" t="s">
        <v>34</v>
      </c>
      <c r="O39" s="29" t="s">
        <v>34</v>
      </c>
      <c r="P39" s="29" t="s">
        <v>34</v>
      </c>
      <c r="Q39" s="29" t="s">
        <v>34</v>
      </c>
      <c r="R39" s="29" t="s">
        <v>34</v>
      </c>
      <c r="S39" s="29" t="s">
        <v>34</v>
      </c>
      <c r="U39" s="31"/>
      <c r="W39" s="29"/>
    </row>
    <row r="40" spans="1:23" x14ac:dyDescent="0.35">
      <c r="A40" s="57">
        <v>39</v>
      </c>
      <c r="B40" s="21" t="s">
        <v>12117</v>
      </c>
      <c r="C40" s="29" t="s">
        <v>12118</v>
      </c>
      <c r="D40" s="29" t="s">
        <v>12118</v>
      </c>
      <c r="E40" s="21" t="s">
        <v>12117</v>
      </c>
      <c r="F40" s="16"/>
      <c r="G40" s="7"/>
      <c r="H40" s="7"/>
      <c r="I40" s="7" t="s">
        <v>34</v>
      </c>
      <c r="J40" s="7"/>
      <c r="K40" s="7"/>
      <c r="L40" s="16"/>
      <c r="M40" s="30" t="s">
        <v>34</v>
      </c>
      <c r="N40" s="29" t="s">
        <v>34</v>
      </c>
      <c r="O40" s="29" t="s">
        <v>34</v>
      </c>
      <c r="P40" s="29" t="s">
        <v>34</v>
      </c>
      <c r="Q40" s="29" t="s">
        <v>34</v>
      </c>
      <c r="R40" s="29" t="s">
        <v>34</v>
      </c>
      <c r="S40" s="29" t="s">
        <v>34</v>
      </c>
      <c r="U40" s="31"/>
      <c r="W40" s="29"/>
    </row>
    <row r="41" spans="1:23" x14ac:dyDescent="0.35">
      <c r="A41" s="57">
        <v>40</v>
      </c>
      <c r="B41" s="21" t="s">
        <v>12115</v>
      </c>
      <c r="C41" s="29" t="s">
        <v>12116</v>
      </c>
      <c r="D41" s="29" t="s">
        <v>12116</v>
      </c>
      <c r="E41" s="21" t="s">
        <v>12115</v>
      </c>
      <c r="F41" s="16"/>
      <c r="G41" s="7"/>
      <c r="H41" s="7"/>
      <c r="I41" s="7" t="s">
        <v>34</v>
      </c>
      <c r="J41" s="7"/>
      <c r="K41" s="7"/>
      <c r="L41" s="16"/>
      <c r="M41" s="30" t="s">
        <v>34</v>
      </c>
      <c r="N41" s="29" t="s">
        <v>34</v>
      </c>
      <c r="O41" s="29" t="s">
        <v>34</v>
      </c>
      <c r="P41" s="29" t="s">
        <v>34</v>
      </c>
      <c r="Q41" s="29" t="s">
        <v>34</v>
      </c>
      <c r="R41" s="29" t="s">
        <v>34</v>
      </c>
      <c r="S41" s="29" t="s">
        <v>34</v>
      </c>
      <c r="U41" s="31"/>
      <c r="W41" s="29"/>
    </row>
    <row r="42" spans="1:23" ht="65" x14ac:dyDescent="0.35">
      <c r="A42" s="57">
        <v>41</v>
      </c>
      <c r="B42" s="21" t="s">
        <v>12113</v>
      </c>
      <c r="C42" s="29" t="s">
        <v>12114</v>
      </c>
      <c r="D42" s="29" t="s">
        <v>12114</v>
      </c>
      <c r="E42" s="21" t="s">
        <v>12113</v>
      </c>
      <c r="F42" s="16"/>
      <c r="G42" s="7"/>
      <c r="H42" s="7"/>
      <c r="I42" s="7" t="s">
        <v>34</v>
      </c>
      <c r="J42" s="7"/>
      <c r="K42" s="7"/>
      <c r="L42" s="16"/>
      <c r="M42" s="30" t="s">
        <v>34</v>
      </c>
      <c r="N42" s="29" t="s">
        <v>34</v>
      </c>
      <c r="O42" s="29" t="s">
        <v>34</v>
      </c>
      <c r="P42" s="29" t="s">
        <v>34</v>
      </c>
      <c r="Q42" s="29" t="s">
        <v>34</v>
      </c>
      <c r="R42" s="29" t="s">
        <v>34</v>
      </c>
      <c r="S42" s="29" t="s">
        <v>34</v>
      </c>
      <c r="T42" s="58">
        <v>3</v>
      </c>
      <c r="U42" s="59">
        <v>2</v>
      </c>
      <c r="V42" s="7" t="s">
        <v>12112</v>
      </c>
      <c r="W42" s="29">
        <v>6</v>
      </c>
    </row>
    <row r="43" spans="1:23" ht="26" x14ac:dyDescent="0.35">
      <c r="A43" s="57">
        <v>42</v>
      </c>
      <c r="B43" s="21" t="s">
        <v>12110</v>
      </c>
      <c r="C43" s="29" t="s">
        <v>12111</v>
      </c>
      <c r="D43" s="29" t="s">
        <v>12111</v>
      </c>
      <c r="E43" s="21" t="s">
        <v>12110</v>
      </c>
      <c r="F43" s="16"/>
      <c r="G43" s="7"/>
      <c r="H43" s="7"/>
      <c r="I43" s="7" t="s">
        <v>34</v>
      </c>
      <c r="J43" s="7"/>
      <c r="K43" s="7"/>
      <c r="L43" s="16"/>
      <c r="M43" s="30" t="s">
        <v>34</v>
      </c>
      <c r="N43" s="29" t="s">
        <v>34</v>
      </c>
      <c r="O43" s="29" t="s">
        <v>34</v>
      </c>
      <c r="P43" s="29" t="s">
        <v>34</v>
      </c>
      <c r="Q43" s="29" t="s">
        <v>34</v>
      </c>
      <c r="R43" s="29" t="s">
        <v>34</v>
      </c>
      <c r="S43" s="29" t="s">
        <v>34</v>
      </c>
      <c r="T43" s="58">
        <v>3</v>
      </c>
      <c r="U43" s="31"/>
      <c r="W43" s="29"/>
    </row>
    <row r="44" spans="1:23" ht="26" x14ac:dyDescent="0.35">
      <c r="A44" s="57">
        <v>43</v>
      </c>
      <c r="B44" s="21" t="s">
        <v>12108</v>
      </c>
      <c r="C44" s="29" t="s">
        <v>12109</v>
      </c>
      <c r="D44" s="29" t="s">
        <v>12109</v>
      </c>
      <c r="E44" s="21" t="s">
        <v>12108</v>
      </c>
      <c r="F44" s="16"/>
      <c r="G44" s="7"/>
      <c r="H44" s="7"/>
      <c r="I44" s="7" t="s">
        <v>34</v>
      </c>
      <c r="J44" s="7"/>
      <c r="K44" s="7"/>
      <c r="L44" s="16"/>
      <c r="M44" s="30" t="s">
        <v>34</v>
      </c>
      <c r="N44" s="29" t="s">
        <v>34</v>
      </c>
      <c r="O44" s="29" t="s">
        <v>34</v>
      </c>
      <c r="P44" s="29" t="s">
        <v>34</v>
      </c>
      <c r="Q44" s="29" t="s">
        <v>34</v>
      </c>
      <c r="R44" s="29" t="s">
        <v>34</v>
      </c>
      <c r="S44" s="29" t="s">
        <v>34</v>
      </c>
      <c r="T44" s="58">
        <v>3</v>
      </c>
      <c r="U44" s="31"/>
      <c r="W44" s="29"/>
    </row>
    <row r="45" spans="1:23" ht="39" x14ac:dyDescent="0.35">
      <c r="A45" s="57">
        <v>44</v>
      </c>
      <c r="B45" s="18" t="s">
        <v>12106</v>
      </c>
      <c r="C45" s="35" t="s">
        <v>12107</v>
      </c>
      <c r="D45" s="35" t="s">
        <v>12107</v>
      </c>
      <c r="E45" s="18" t="s">
        <v>12106</v>
      </c>
      <c r="F45" s="20"/>
      <c r="G45" s="19"/>
      <c r="H45" s="19"/>
      <c r="I45" s="7"/>
      <c r="J45" s="19"/>
      <c r="K45" s="19"/>
      <c r="L45" s="20"/>
      <c r="M45" s="32"/>
      <c r="U45" s="31"/>
      <c r="V45" s="7" t="s">
        <v>12105</v>
      </c>
      <c r="W45" s="29">
        <v>6</v>
      </c>
    </row>
    <row r="46" spans="1:23" ht="26" x14ac:dyDescent="0.35">
      <c r="A46" s="57">
        <v>45</v>
      </c>
      <c r="B46" s="21" t="s">
        <v>12103</v>
      </c>
      <c r="C46" s="29" t="s">
        <v>12104</v>
      </c>
      <c r="D46" s="29" t="s">
        <v>12104</v>
      </c>
      <c r="E46" s="21" t="s">
        <v>12103</v>
      </c>
      <c r="F46" s="16"/>
      <c r="G46" s="7"/>
      <c r="H46" s="7"/>
      <c r="I46" s="7" t="s">
        <v>34</v>
      </c>
      <c r="J46" s="7"/>
      <c r="K46" s="7"/>
      <c r="L46" s="16"/>
      <c r="M46" s="30" t="s">
        <v>34</v>
      </c>
      <c r="N46" s="29" t="s">
        <v>34</v>
      </c>
      <c r="O46" s="29" t="s">
        <v>34</v>
      </c>
      <c r="P46" s="29" t="s">
        <v>34</v>
      </c>
      <c r="Q46" s="29" t="s">
        <v>34</v>
      </c>
      <c r="R46" s="29" t="s">
        <v>34</v>
      </c>
      <c r="S46" s="29" t="s">
        <v>34</v>
      </c>
      <c r="T46" s="58">
        <v>3</v>
      </c>
      <c r="U46" s="31"/>
      <c r="W46" s="29"/>
    </row>
    <row r="47" spans="1:23" ht="65" x14ac:dyDescent="0.35">
      <c r="A47" s="57">
        <v>46</v>
      </c>
      <c r="B47" s="18" t="s">
        <v>12101</v>
      </c>
      <c r="C47" s="35" t="s">
        <v>12102</v>
      </c>
      <c r="D47" s="35" t="s">
        <v>12102</v>
      </c>
      <c r="E47" s="18" t="s">
        <v>12101</v>
      </c>
      <c r="F47" s="20"/>
      <c r="G47" s="19"/>
      <c r="H47" s="19"/>
      <c r="I47" s="7"/>
      <c r="J47" s="19"/>
      <c r="K47" s="19"/>
      <c r="L47" s="20"/>
      <c r="M47" s="32"/>
      <c r="U47" s="31"/>
      <c r="V47" s="7" t="s">
        <v>12100</v>
      </c>
      <c r="W47" s="29">
        <v>6</v>
      </c>
    </row>
    <row r="48" spans="1:23" ht="26" x14ac:dyDescent="0.35">
      <c r="A48" s="57">
        <v>47</v>
      </c>
      <c r="B48" s="21" t="s">
        <v>12098</v>
      </c>
      <c r="C48" s="29" t="s">
        <v>12099</v>
      </c>
      <c r="D48" s="29" t="s">
        <v>12099</v>
      </c>
      <c r="E48" s="21" t="s">
        <v>12098</v>
      </c>
      <c r="F48" s="16"/>
      <c r="G48" s="7"/>
      <c r="H48" s="7"/>
      <c r="I48" s="7" t="s">
        <v>34</v>
      </c>
      <c r="J48" s="7"/>
      <c r="K48" s="7"/>
      <c r="L48" s="16"/>
      <c r="M48" s="30" t="s">
        <v>34</v>
      </c>
      <c r="N48" s="29" t="s">
        <v>34</v>
      </c>
      <c r="O48" s="29" t="s">
        <v>34</v>
      </c>
      <c r="P48" s="29" t="s">
        <v>34</v>
      </c>
      <c r="Q48" s="29" t="s">
        <v>34</v>
      </c>
      <c r="R48" s="29" t="s">
        <v>34</v>
      </c>
      <c r="S48" s="29" t="s">
        <v>34</v>
      </c>
      <c r="T48" s="58">
        <v>3</v>
      </c>
      <c r="U48" s="59">
        <v>2</v>
      </c>
      <c r="W48" s="29"/>
    </row>
    <row r="49" spans="1:23" x14ac:dyDescent="0.35">
      <c r="A49" s="57">
        <v>48</v>
      </c>
      <c r="B49" s="21" t="s">
        <v>12096</v>
      </c>
      <c r="C49" s="29" t="s">
        <v>12097</v>
      </c>
      <c r="D49" s="29" t="s">
        <v>12097</v>
      </c>
      <c r="E49" s="21" t="s">
        <v>12096</v>
      </c>
      <c r="F49" s="16"/>
      <c r="G49" s="7"/>
      <c r="H49" s="7"/>
      <c r="I49" s="7" t="s">
        <v>34</v>
      </c>
      <c r="J49" s="7"/>
      <c r="K49" s="7"/>
      <c r="L49" s="16"/>
      <c r="M49" s="30" t="s">
        <v>34</v>
      </c>
      <c r="N49" s="29" t="s">
        <v>34</v>
      </c>
      <c r="O49" s="29" t="s">
        <v>34</v>
      </c>
      <c r="P49" s="29" t="s">
        <v>34</v>
      </c>
      <c r="Q49" s="29" t="s">
        <v>34</v>
      </c>
      <c r="R49" s="29" t="s">
        <v>34</v>
      </c>
      <c r="S49" s="29" t="s">
        <v>34</v>
      </c>
      <c r="T49" s="58">
        <v>3</v>
      </c>
      <c r="U49" s="59">
        <v>2</v>
      </c>
      <c r="W49" s="29"/>
    </row>
    <row r="50" spans="1:23" ht="52" x14ac:dyDescent="0.35">
      <c r="A50" s="57">
        <v>49</v>
      </c>
      <c r="B50" s="18" t="s">
        <v>12094</v>
      </c>
      <c r="C50" s="35" t="s">
        <v>12095</v>
      </c>
      <c r="D50" s="35" t="s">
        <v>12095</v>
      </c>
      <c r="E50" s="18" t="s">
        <v>12094</v>
      </c>
      <c r="F50" s="20"/>
      <c r="G50" s="19"/>
      <c r="H50" s="19"/>
      <c r="I50" s="7"/>
      <c r="J50" s="19"/>
      <c r="K50" s="19"/>
      <c r="L50" s="20"/>
      <c r="M50" s="32"/>
      <c r="U50" s="31"/>
      <c r="V50" s="7" t="s">
        <v>12093</v>
      </c>
      <c r="W50" s="29">
        <v>6</v>
      </c>
    </row>
    <row r="51" spans="1:23" ht="26" x14ac:dyDescent="0.35">
      <c r="A51" s="57">
        <v>50</v>
      </c>
      <c r="B51" s="21" t="s">
        <v>12091</v>
      </c>
      <c r="C51" s="29" t="s">
        <v>12092</v>
      </c>
      <c r="D51" s="29" t="s">
        <v>12092</v>
      </c>
      <c r="E51" s="21" t="s">
        <v>12091</v>
      </c>
      <c r="F51" s="16"/>
      <c r="G51" s="7"/>
      <c r="H51" s="7"/>
      <c r="I51" s="7" t="s">
        <v>34</v>
      </c>
      <c r="J51" s="7"/>
      <c r="K51" s="7"/>
      <c r="L51" s="16"/>
      <c r="M51" s="30" t="s">
        <v>34</v>
      </c>
      <c r="N51" s="29" t="s">
        <v>34</v>
      </c>
      <c r="O51" s="29" t="s">
        <v>34</v>
      </c>
      <c r="P51" s="29" t="s">
        <v>34</v>
      </c>
      <c r="Q51" s="29" t="s">
        <v>34</v>
      </c>
      <c r="R51" s="29" t="s">
        <v>34</v>
      </c>
      <c r="S51" s="29" t="s">
        <v>34</v>
      </c>
      <c r="T51" s="58">
        <v>3</v>
      </c>
      <c r="U51" s="59">
        <v>2</v>
      </c>
      <c r="W51" s="29"/>
    </row>
    <row r="52" spans="1:23" ht="26" x14ac:dyDescent="0.35">
      <c r="A52" s="57">
        <v>51</v>
      </c>
      <c r="B52" s="21" t="s">
        <v>12089</v>
      </c>
      <c r="C52" s="29" t="s">
        <v>12090</v>
      </c>
      <c r="D52" s="29" t="s">
        <v>12090</v>
      </c>
      <c r="E52" s="21" t="s">
        <v>12089</v>
      </c>
      <c r="F52" s="16"/>
      <c r="G52" s="7"/>
      <c r="H52" s="7"/>
      <c r="I52" s="7" t="s">
        <v>34</v>
      </c>
      <c r="J52" s="7"/>
      <c r="K52" s="7"/>
      <c r="L52" s="16"/>
      <c r="M52" s="30" t="s">
        <v>34</v>
      </c>
      <c r="N52" s="29" t="s">
        <v>34</v>
      </c>
      <c r="O52" s="29" t="s">
        <v>34</v>
      </c>
      <c r="P52" s="29" t="s">
        <v>34</v>
      </c>
      <c r="Q52" s="29" t="s">
        <v>34</v>
      </c>
      <c r="R52" s="29" t="s">
        <v>34</v>
      </c>
      <c r="S52" s="29" t="s">
        <v>34</v>
      </c>
      <c r="T52" s="58">
        <v>3</v>
      </c>
      <c r="U52" s="59">
        <v>2</v>
      </c>
      <c r="W52" s="29"/>
    </row>
    <row r="53" spans="1:23" ht="26" x14ac:dyDescent="0.35">
      <c r="A53" s="57">
        <v>52</v>
      </c>
      <c r="B53" s="21" t="s">
        <v>12087</v>
      </c>
      <c r="C53" s="29" t="s">
        <v>12088</v>
      </c>
      <c r="D53" s="29" t="s">
        <v>12088</v>
      </c>
      <c r="E53" s="21" t="s">
        <v>12087</v>
      </c>
      <c r="F53" s="16"/>
      <c r="G53" s="7"/>
      <c r="H53" s="7"/>
      <c r="I53" s="7" t="s">
        <v>34</v>
      </c>
      <c r="J53" s="7"/>
      <c r="K53" s="7"/>
      <c r="L53" s="16"/>
      <c r="M53" s="30" t="s">
        <v>34</v>
      </c>
      <c r="N53" s="29" t="s">
        <v>34</v>
      </c>
      <c r="O53" s="29" t="s">
        <v>34</v>
      </c>
      <c r="P53" s="29" t="s">
        <v>34</v>
      </c>
      <c r="Q53" s="29" t="s">
        <v>34</v>
      </c>
      <c r="R53" s="29" t="s">
        <v>34</v>
      </c>
      <c r="S53" s="29" t="s">
        <v>34</v>
      </c>
      <c r="T53" s="29">
        <v>3</v>
      </c>
      <c r="U53" s="59">
        <v>2</v>
      </c>
      <c r="W53" s="29"/>
    </row>
    <row r="54" spans="1:23" ht="39" x14ac:dyDescent="0.35">
      <c r="A54" s="57">
        <v>53</v>
      </c>
      <c r="B54" s="21" t="s">
        <v>12085</v>
      </c>
      <c r="C54" s="29" t="s">
        <v>12086</v>
      </c>
      <c r="D54" s="29" t="s">
        <v>12086</v>
      </c>
      <c r="E54" s="21" t="s">
        <v>12085</v>
      </c>
      <c r="F54" s="16"/>
      <c r="G54" s="7"/>
      <c r="H54" s="7"/>
      <c r="I54" s="7" t="s">
        <v>34</v>
      </c>
      <c r="J54" s="7"/>
      <c r="K54" s="7"/>
      <c r="L54" s="16"/>
      <c r="M54" s="30" t="s">
        <v>34</v>
      </c>
      <c r="N54" s="29" t="s">
        <v>34</v>
      </c>
      <c r="O54" s="29" t="s">
        <v>34</v>
      </c>
      <c r="P54" s="29" t="s">
        <v>34</v>
      </c>
      <c r="Q54" s="29" t="s">
        <v>34</v>
      </c>
      <c r="R54" s="29" t="s">
        <v>34</v>
      </c>
      <c r="S54" s="29" t="s">
        <v>34</v>
      </c>
      <c r="T54" s="29">
        <v>3</v>
      </c>
      <c r="U54" s="59">
        <v>2</v>
      </c>
      <c r="W54" s="29"/>
    </row>
    <row r="55" spans="1:23" ht="65" x14ac:dyDescent="0.35">
      <c r="A55" s="57">
        <v>54</v>
      </c>
      <c r="B55" s="18" t="s">
        <v>12083</v>
      </c>
      <c r="C55" s="35" t="s">
        <v>12084</v>
      </c>
      <c r="D55" s="35" t="s">
        <v>12084</v>
      </c>
      <c r="E55" s="18" t="s">
        <v>12083</v>
      </c>
      <c r="F55" s="20"/>
      <c r="G55" s="19"/>
      <c r="H55" s="19"/>
      <c r="I55" s="7"/>
      <c r="J55" s="19"/>
      <c r="K55" s="19"/>
      <c r="L55" s="20"/>
      <c r="M55" s="32"/>
      <c r="U55" s="31"/>
      <c r="V55" s="7" t="s">
        <v>12082</v>
      </c>
      <c r="W55" s="29">
        <v>6</v>
      </c>
    </row>
    <row r="56" spans="1:23" ht="39" x14ac:dyDescent="0.35">
      <c r="A56" s="57">
        <v>55</v>
      </c>
      <c r="B56" s="21" t="s">
        <v>12080</v>
      </c>
      <c r="C56" s="29" t="s">
        <v>12081</v>
      </c>
      <c r="D56" s="29" t="s">
        <v>12081</v>
      </c>
      <c r="E56" s="21" t="s">
        <v>12080</v>
      </c>
      <c r="F56" s="16"/>
      <c r="G56" s="7"/>
      <c r="H56" s="7"/>
      <c r="I56" s="7" t="s">
        <v>34</v>
      </c>
      <c r="J56" s="7"/>
      <c r="K56" s="7"/>
      <c r="L56" s="16"/>
      <c r="M56" s="30" t="s">
        <v>34</v>
      </c>
      <c r="N56" s="29" t="s">
        <v>34</v>
      </c>
      <c r="O56" s="29" t="s">
        <v>34</v>
      </c>
      <c r="P56" s="29" t="s">
        <v>34</v>
      </c>
      <c r="Q56" s="29" t="s">
        <v>34</v>
      </c>
      <c r="R56" s="29" t="s">
        <v>34</v>
      </c>
      <c r="S56" s="29" t="s">
        <v>34</v>
      </c>
      <c r="T56" s="29">
        <v>3</v>
      </c>
      <c r="U56" s="59">
        <v>2</v>
      </c>
      <c r="W56" s="29"/>
    </row>
    <row r="57" spans="1:23" ht="78" x14ac:dyDescent="0.35">
      <c r="A57" s="57">
        <v>56</v>
      </c>
      <c r="B57" s="18" t="s">
        <v>12078</v>
      </c>
      <c r="C57" s="35" t="s">
        <v>12079</v>
      </c>
      <c r="D57" s="35" t="s">
        <v>12079</v>
      </c>
      <c r="E57" s="18" t="s">
        <v>12078</v>
      </c>
      <c r="F57" s="20"/>
      <c r="G57" s="19"/>
      <c r="H57" s="19"/>
      <c r="I57" s="7"/>
      <c r="J57" s="19"/>
      <c r="K57" s="19"/>
      <c r="L57" s="20"/>
      <c r="M57" s="32"/>
      <c r="U57" s="31"/>
      <c r="V57" s="7" t="s">
        <v>12077</v>
      </c>
      <c r="W57" s="29">
        <v>6</v>
      </c>
    </row>
    <row r="58" spans="1:23" ht="52" x14ac:dyDescent="0.35">
      <c r="A58" s="57">
        <v>57</v>
      </c>
      <c r="B58" s="21" t="s">
        <v>12075</v>
      </c>
      <c r="C58" s="29" t="s">
        <v>12076</v>
      </c>
      <c r="D58" s="29" t="s">
        <v>12076</v>
      </c>
      <c r="E58" s="21" t="s">
        <v>12075</v>
      </c>
      <c r="F58" s="16"/>
      <c r="G58" s="7"/>
      <c r="H58" s="7"/>
      <c r="I58" s="7" t="s">
        <v>34</v>
      </c>
      <c r="J58" s="7"/>
      <c r="K58" s="7"/>
      <c r="L58" s="16"/>
      <c r="M58" s="30" t="s">
        <v>34</v>
      </c>
      <c r="N58" s="29" t="s">
        <v>34</v>
      </c>
      <c r="O58" s="29" t="s">
        <v>34</v>
      </c>
      <c r="P58" s="29" t="s">
        <v>34</v>
      </c>
      <c r="Q58" s="29" t="s">
        <v>34</v>
      </c>
      <c r="R58" s="29" t="s">
        <v>34</v>
      </c>
      <c r="S58" s="29" t="s">
        <v>34</v>
      </c>
      <c r="T58" s="29">
        <v>3</v>
      </c>
      <c r="U58" s="31"/>
      <c r="W58" s="29"/>
    </row>
    <row r="59" spans="1:23" ht="78" x14ac:dyDescent="0.35">
      <c r="A59" s="57">
        <v>58</v>
      </c>
      <c r="B59" s="18" t="s">
        <v>12073</v>
      </c>
      <c r="C59" s="35" t="s">
        <v>12074</v>
      </c>
      <c r="D59" s="35" t="s">
        <v>12074</v>
      </c>
      <c r="E59" s="18" t="s">
        <v>12073</v>
      </c>
      <c r="F59" s="20"/>
      <c r="G59" s="19"/>
      <c r="H59" s="19"/>
      <c r="I59" s="7"/>
      <c r="J59" s="19"/>
      <c r="K59" s="19"/>
      <c r="L59" s="20"/>
      <c r="M59" s="32"/>
      <c r="U59" s="31"/>
      <c r="V59" s="7" t="s">
        <v>12072</v>
      </c>
      <c r="W59" s="29">
        <v>6</v>
      </c>
    </row>
    <row r="60" spans="1:23" ht="39" x14ac:dyDescent="0.35">
      <c r="A60" s="57">
        <v>59</v>
      </c>
      <c r="B60" s="21" t="s">
        <v>12070</v>
      </c>
      <c r="C60" s="29" t="s">
        <v>12071</v>
      </c>
      <c r="D60" s="29" t="s">
        <v>12071</v>
      </c>
      <c r="E60" s="21" t="s">
        <v>12070</v>
      </c>
      <c r="F60" s="16"/>
      <c r="G60" s="7"/>
      <c r="H60" s="7"/>
      <c r="I60" s="7" t="s">
        <v>34</v>
      </c>
      <c r="J60" s="7"/>
      <c r="K60" s="7"/>
      <c r="L60" s="16"/>
      <c r="M60" s="30" t="s">
        <v>34</v>
      </c>
      <c r="N60" s="29" t="s">
        <v>34</v>
      </c>
      <c r="O60" s="29" t="s">
        <v>34</v>
      </c>
      <c r="P60" s="29" t="s">
        <v>34</v>
      </c>
      <c r="Q60" s="29" t="s">
        <v>34</v>
      </c>
      <c r="R60" s="29" t="s">
        <v>34</v>
      </c>
      <c r="S60" s="29" t="s">
        <v>34</v>
      </c>
      <c r="U60" s="31"/>
      <c r="W60" s="29"/>
    </row>
    <row r="61" spans="1:23" ht="26" x14ac:dyDescent="0.35">
      <c r="A61" s="57">
        <v>60</v>
      </c>
      <c r="B61" s="21" t="s">
        <v>12068</v>
      </c>
      <c r="C61" s="29" t="s">
        <v>12069</v>
      </c>
      <c r="D61" s="29" t="s">
        <v>12069</v>
      </c>
      <c r="E61" s="21" t="s">
        <v>12068</v>
      </c>
      <c r="F61" s="16"/>
      <c r="G61" s="7"/>
      <c r="H61" s="7"/>
      <c r="I61" s="7" t="s">
        <v>34</v>
      </c>
      <c r="J61" s="7"/>
      <c r="K61" s="7"/>
      <c r="L61" s="16"/>
      <c r="M61" s="30" t="s">
        <v>34</v>
      </c>
      <c r="N61" s="29" t="s">
        <v>34</v>
      </c>
      <c r="O61" s="29" t="s">
        <v>34</v>
      </c>
      <c r="P61" s="29" t="s">
        <v>34</v>
      </c>
      <c r="Q61" s="29" t="s">
        <v>34</v>
      </c>
      <c r="R61" s="29" t="s">
        <v>34</v>
      </c>
      <c r="S61" s="29" t="s">
        <v>34</v>
      </c>
      <c r="U61" s="31"/>
      <c r="V61" s="7" t="s">
        <v>12067</v>
      </c>
      <c r="W61" s="29">
        <v>6</v>
      </c>
    </row>
    <row r="62" spans="1:23" ht="65" x14ac:dyDescent="0.35">
      <c r="A62" s="57">
        <v>61</v>
      </c>
      <c r="B62" s="21" t="s">
        <v>12065</v>
      </c>
      <c r="C62" s="29" t="s">
        <v>12066</v>
      </c>
      <c r="D62" s="29" t="s">
        <v>12066</v>
      </c>
      <c r="E62" s="21" t="s">
        <v>12065</v>
      </c>
      <c r="F62" s="16"/>
      <c r="G62" s="7"/>
      <c r="H62" s="7"/>
      <c r="I62" s="7" t="s">
        <v>34</v>
      </c>
      <c r="J62" s="7"/>
      <c r="K62" s="7"/>
      <c r="L62" s="16"/>
      <c r="M62" s="30" t="s">
        <v>34</v>
      </c>
      <c r="N62" s="29" t="s">
        <v>34</v>
      </c>
      <c r="O62" s="29" t="s">
        <v>34</v>
      </c>
      <c r="P62" s="29" t="s">
        <v>34</v>
      </c>
      <c r="Q62" s="29" t="s">
        <v>34</v>
      </c>
      <c r="R62" s="29" t="s">
        <v>34</v>
      </c>
      <c r="S62" s="29" t="s">
        <v>34</v>
      </c>
      <c r="U62" s="31"/>
      <c r="W62" s="29"/>
    </row>
    <row r="63" spans="1:23" x14ac:dyDescent="0.35">
      <c r="A63" s="57">
        <v>62</v>
      </c>
      <c r="B63" s="9" t="s">
        <v>12063</v>
      </c>
      <c r="C63" s="37" t="s">
        <v>12064</v>
      </c>
      <c r="D63" s="37" t="s">
        <v>12064</v>
      </c>
      <c r="E63" s="9" t="s">
        <v>12063</v>
      </c>
      <c r="F63" s="15"/>
      <c r="G63" s="10"/>
      <c r="H63" s="10"/>
      <c r="I63" s="7"/>
      <c r="J63" s="10"/>
      <c r="K63" s="10"/>
      <c r="L63" s="15"/>
      <c r="M63" s="32"/>
      <c r="U63" s="31"/>
      <c r="W63" s="29"/>
    </row>
    <row r="64" spans="1:23" ht="117" x14ac:dyDescent="0.35">
      <c r="A64" s="57">
        <v>63</v>
      </c>
      <c r="B64" s="9" t="s">
        <v>12061</v>
      </c>
      <c r="C64" s="37" t="s">
        <v>12062</v>
      </c>
      <c r="D64" s="37" t="s">
        <v>12062</v>
      </c>
      <c r="E64" s="9" t="s">
        <v>12061</v>
      </c>
      <c r="F64" s="15"/>
      <c r="G64" s="10"/>
      <c r="H64" s="10"/>
      <c r="I64" s="7"/>
      <c r="J64" s="10"/>
      <c r="K64" s="10"/>
      <c r="L64" s="15"/>
      <c r="M64" s="32"/>
      <c r="U64" s="31"/>
      <c r="V64" s="7" t="s">
        <v>12060</v>
      </c>
      <c r="W64" s="29">
        <v>6</v>
      </c>
    </row>
    <row r="65" spans="1:23" x14ac:dyDescent="0.35">
      <c r="A65" s="57">
        <v>64</v>
      </c>
      <c r="B65" s="18" t="s">
        <v>12058</v>
      </c>
      <c r="C65" s="35" t="s">
        <v>12059</v>
      </c>
      <c r="D65" s="35" t="s">
        <v>12059</v>
      </c>
      <c r="E65" s="18" t="s">
        <v>12058</v>
      </c>
      <c r="F65" s="20"/>
      <c r="G65" s="19"/>
      <c r="H65" s="19"/>
      <c r="I65" s="7"/>
      <c r="J65" s="19"/>
      <c r="K65" s="19"/>
      <c r="L65" s="20"/>
      <c r="M65" s="32"/>
      <c r="U65" s="31"/>
      <c r="W65" s="29"/>
    </row>
    <row r="66" spans="1:23" ht="130" x14ac:dyDescent="0.35">
      <c r="A66" s="57">
        <v>65</v>
      </c>
      <c r="B66" s="21" t="s">
        <v>12056</v>
      </c>
      <c r="C66" s="29" t="s">
        <v>12057</v>
      </c>
      <c r="D66" s="29" t="s">
        <v>12057</v>
      </c>
      <c r="E66" s="21" t="s">
        <v>12056</v>
      </c>
      <c r="F66" s="16"/>
      <c r="G66" s="7"/>
      <c r="H66" s="7"/>
      <c r="I66" s="7" t="s">
        <v>34</v>
      </c>
      <c r="J66" s="7"/>
      <c r="K66" s="7"/>
      <c r="L66" s="16"/>
      <c r="M66" s="30" t="s">
        <v>34</v>
      </c>
      <c r="N66" s="29" t="s">
        <v>34</v>
      </c>
      <c r="O66" s="29" t="s">
        <v>34</v>
      </c>
      <c r="P66" s="29" t="s">
        <v>34</v>
      </c>
      <c r="Q66" s="29" t="s">
        <v>34</v>
      </c>
      <c r="R66" s="29" t="s">
        <v>34</v>
      </c>
      <c r="S66" s="29" t="s">
        <v>34</v>
      </c>
      <c r="T66" s="29">
        <v>3</v>
      </c>
      <c r="U66" s="31"/>
      <c r="W66" s="29"/>
    </row>
    <row r="67" spans="1:23" x14ac:dyDescent="0.35">
      <c r="A67" s="57">
        <v>66</v>
      </c>
      <c r="B67" s="18" t="s">
        <v>12054</v>
      </c>
      <c r="C67" s="35" t="s">
        <v>12055</v>
      </c>
      <c r="D67" s="35" t="s">
        <v>12055</v>
      </c>
      <c r="E67" s="18" t="s">
        <v>12054</v>
      </c>
      <c r="F67" s="20"/>
      <c r="G67" s="19"/>
      <c r="H67" s="19"/>
      <c r="I67" s="7"/>
      <c r="J67" s="19"/>
      <c r="K67" s="19"/>
      <c r="L67" s="20"/>
      <c r="M67" s="32"/>
      <c r="U67" s="31"/>
      <c r="W67" s="29"/>
    </row>
    <row r="68" spans="1:23" ht="52" x14ac:dyDescent="0.35">
      <c r="A68" s="57">
        <v>67</v>
      </c>
      <c r="B68" s="21" t="s">
        <v>12052</v>
      </c>
      <c r="C68" s="29" t="s">
        <v>12053</v>
      </c>
      <c r="D68" s="29" t="s">
        <v>12053</v>
      </c>
      <c r="E68" s="21" t="s">
        <v>12052</v>
      </c>
      <c r="F68" s="16"/>
      <c r="G68" s="7"/>
      <c r="H68" s="7"/>
      <c r="I68" s="7" t="s">
        <v>34</v>
      </c>
      <c r="J68" s="7"/>
      <c r="K68" s="7"/>
      <c r="L68" s="16"/>
      <c r="M68" s="30" t="s">
        <v>34</v>
      </c>
      <c r="N68" s="29" t="s">
        <v>34</v>
      </c>
      <c r="O68" s="29" t="s">
        <v>34</v>
      </c>
      <c r="P68" s="29" t="s">
        <v>34</v>
      </c>
      <c r="Q68" s="29" t="s">
        <v>34</v>
      </c>
      <c r="R68" s="29" t="s">
        <v>34</v>
      </c>
      <c r="S68" s="29" t="s">
        <v>34</v>
      </c>
      <c r="U68" s="31"/>
      <c r="W68" s="29"/>
    </row>
    <row r="69" spans="1:23" ht="26" x14ac:dyDescent="0.35">
      <c r="A69" s="57">
        <v>68</v>
      </c>
      <c r="B69" s="21" t="s">
        <v>12050</v>
      </c>
      <c r="C69" s="29" t="s">
        <v>12051</v>
      </c>
      <c r="D69" s="29" t="s">
        <v>12051</v>
      </c>
      <c r="E69" s="21" t="s">
        <v>12050</v>
      </c>
      <c r="F69" s="16"/>
      <c r="G69" s="7"/>
      <c r="H69" s="7"/>
      <c r="I69" s="7" t="s">
        <v>34</v>
      </c>
      <c r="J69" s="7"/>
      <c r="K69" s="7"/>
      <c r="L69" s="16" t="s">
        <v>34</v>
      </c>
      <c r="M69" s="30" t="s">
        <v>34</v>
      </c>
      <c r="N69" s="29" t="s">
        <v>34</v>
      </c>
      <c r="O69" s="29" t="s">
        <v>34</v>
      </c>
      <c r="P69" s="29" t="s">
        <v>34</v>
      </c>
      <c r="Q69" s="29" t="s">
        <v>34</v>
      </c>
      <c r="R69" s="29" t="s">
        <v>34</v>
      </c>
      <c r="S69" s="29" t="s">
        <v>34</v>
      </c>
      <c r="U69" s="31"/>
      <c r="W69" s="29"/>
    </row>
    <row r="70" spans="1:23" ht="26" x14ac:dyDescent="0.35">
      <c r="A70" s="57">
        <v>69</v>
      </c>
      <c r="B70" s="21" t="s">
        <v>12048</v>
      </c>
      <c r="C70" s="29" t="s">
        <v>12049</v>
      </c>
      <c r="D70" s="29" t="s">
        <v>12049</v>
      </c>
      <c r="E70" s="21" t="s">
        <v>12048</v>
      </c>
      <c r="F70" s="16"/>
      <c r="G70" s="7"/>
      <c r="H70" s="7"/>
      <c r="I70" s="7" t="s">
        <v>34</v>
      </c>
      <c r="J70" s="7"/>
      <c r="K70" s="7"/>
      <c r="L70" s="16"/>
      <c r="M70" s="30" t="s">
        <v>34</v>
      </c>
      <c r="N70" s="29" t="s">
        <v>34</v>
      </c>
      <c r="O70" s="29" t="s">
        <v>34</v>
      </c>
      <c r="P70" s="29" t="s">
        <v>34</v>
      </c>
      <c r="Q70" s="29" t="s">
        <v>34</v>
      </c>
      <c r="R70" s="29" t="s">
        <v>34</v>
      </c>
      <c r="S70" s="29" t="s">
        <v>34</v>
      </c>
      <c r="T70" s="29">
        <v>3</v>
      </c>
      <c r="U70" s="31"/>
      <c r="W70" s="29"/>
    </row>
    <row r="71" spans="1:23" ht="26" x14ac:dyDescent="0.35">
      <c r="A71" s="57">
        <v>70</v>
      </c>
      <c r="B71" s="21" t="s">
        <v>12046</v>
      </c>
      <c r="C71" s="29" t="s">
        <v>12047</v>
      </c>
      <c r="D71" s="29" t="s">
        <v>12047</v>
      </c>
      <c r="E71" s="21" t="s">
        <v>12046</v>
      </c>
      <c r="F71" s="16"/>
      <c r="G71" s="7"/>
      <c r="H71" s="7"/>
      <c r="I71" s="7" t="s">
        <v>34</v>
      </c>
      <c r="J71" s="7"/>
      <c r="K71" s="7"/>
      <c r="L71" s="16"/>
      <c r="M71" s="30" t="s">
        <v>34</v>
      </c>
      <c r="N71" s="29" t="s">
        <v>34</v>
      </c>
      <c r="O71" s="29" t="s">
        <v>34</v>
      </c>
      <c r="P71" s="29" t="s">
        <v>34</v>
      </c>
      <c r="Q71" s="29" t="s">
        <v>34</v>
      </c>
      <c r="R71" s="29" t="s">
        <v>34</v>
      </c>
      <c r="S71" s="29" t="s">
        <v>34</v>
      </c>
      <c r="U71" s="31"/>
      <c r="W71" s="29"/>
    </row>
    <row r="72" spans="1:23" ht="65" x14ac:dyDescent="0.35">
      <c r="A72" s="57">
        <v>71</v>
      </c>
      <c r="B72" s="9" t="s">
        <v>12044</v>
      </c>
      <c r="C72" s="37" t="s">
        <v>12045</v>
      </c>
      <c r="D72" s="37" t="s">
        <v>12045</v>
      </c>
      <c r="E72" s="9" t="s">
        <v>12044</v>
      </c>
      <c r="F72" s="15"/>
      <c r="G72" s="10"/>
      <c r="H72" s="10"/>
      <c r="I72" s="7"/>
      <c r="J72" s="10"/>
      <c r="K72" s="10"/>
      <c r="L72" s="15"/>
      <c r="M72" s="32"/>
      <c r="U72" s="31"/>
      <c r="V72" s="2" t="s">
        <v>12043</v>
      </c>
      <c r="W72" s="29">
        <v>6</v>
      </c>
    </row>
    <row r="73" spans="1:23" x14ac:dyDescent="0.35">
      <c r="A73" s="57">
        <v>72</v>
      </c>
      <c r="B73" s="9" t="s">
        <v>12041</v>
      </c>
      <c r="C73" s="37" t="s">
        <v>12042</v>
      </c>
      <c r="D73" s="37" t="s">
        <v>12042</v>
      </c>
      <c r="E73" s="9" t="s">
        <v>12041</v>
      </c>
      <c r="F73" s="15"/>
      <c r="G73" s="10"/>
      <c r="H73" s="10"/>
      <c r="I73" s="7"/>
      <c r="J73" s="10"/>
      <c r="K73" s="10"/>
      <c r="L73" s="15"/>
      <c r="M73" s="32"/>
      <c r="U73" s="31"/>
      <c r="V73" s="2"/>
      <c r="W73" s="29"/>
    </row>
    <row r="74" spans="1:23" ht="26" x14ac:dyDescent="0.35">
      <c r="A74" s="57">
        <v>73</v>
      </c>
      <c r="B74" s="18" t="s">
        <v>12039</v>
      </c>
      <c r="C74" s="35" t="s">
        <v>12040</v>
      </c>
      <c r="D74" s="35" t="s">
        <v>12040</v>
      </c>
      <c r="E74" s="18" t="s">
        <v>12039</v>
      </c>
      <c r="F74" s="20"/>
      <c r="G74" s="19"/>
      <c r="H74" s="19"/>
      <c r="I74" s="7"/>
      <c r="J74" s="19"/>
      <c r="K74" s="19"/>
      <c r="L74" s="20"/>
      <c r="M74" s="32"/>
      <c r="U74" s="31"/>
      <c r="V74" s="2"/>
      <c r="W74" s="29"/>
    </row>
    <row r="75" spans="1:23" ht="26" x14ac:dyDescent="0.35">
      <c r="A75" s="57">
        <v>74</v>
      </c>
      <c r="B75" s="21" t="s">
        <v>12037</v>
      </c>
      <c r="C75" s="29" t="s">
        <v>12038</v>
      </c>
      <c r="D75" s="29" t="s">
        <v>12038</v>
      </c>
      <c r="E75" s="21" t="s">
        <v>12037</v>
      </c>
      <c r="F75" s="16"/>
      <c r="G75" s="7"/>
      <c r="H75" s="7"/>
      <c r="I75" s="7" t="s">
        <v>34</v>
      </c>
      <c r="J75" s="7"/>
      <c r="K75" s="7"/>
      <c r="L75" s="16"/>
      <c r="M75" s="30" t="s">
        <v>34</v>
      </c>
      <c r="N75" s="29" t="s">
        <v>34</v>
      </c>
      <c r="O75" s="29" t="s">
        <v>34</v>
      </c>
      <c r="P75" s="29" t="s">
        <v>34</v>
      </c>
      <c r="Q75" s="29" t="s">
        <v>34</v>
      </c>
      <c r="R75" s="29" t="s">
        <v>34</v>
      </c>
      <c r="S75" s="29" t="s">
        <v>34</v>
      </c>
      <c r="U75" s="31"/>
      <c r="V75" s="2"/>
      <c r="W75" s="29"/>
    </row>
    <row r="76" spans="1:23" ht="26" x14ac:dyDescent="0.35">
      <c r="A76" s="57">
        <v>75</v>
      </c>
      <c r="B76" s="21" t="s">
        <v>12035</v>
      </c>
      <c r="C76" s="29" t="s">
        <v>12036</v>
      </c>
      <c r="D76" s="29" t="s">
        <v>12036</v>
      </c>
      <c r="E76" s="21" t="s">
        <v>12035</v>
      </c>
      <c r="F76" s="16"/>
      <c r="G76" s="7"/>
      <c r="H76" s="7"/>
      <c r="I76" s="7" t="s">
        <v>34</v>
      </c>
      <c r="J76" s="7"/>
      <c r="K76" s="7"/>
      <c r="L76" s="16"/>
      <c r="M76" s="30" t="s">
        <v>34</v>
      </c>
      <c r="N76" s="29" t="s">
        <v>34</v>
      </c>
      <c r="O76" s="29" t="s">
        <v>34</v>
      </c>
      <c r="P76" s="29" t="s">
        <v>34</v>
      </c>
      <c r="Q76" s="29" t="s">
        <v>34</v>
      </c>
      <c r="R76" s="29" t="s">
        <v>34</v>
      </c>
      <c r="S76" s="29" t="s">
        <v>34</v>
      </c>
      <c r="U76" s="31"/>
      <c r="V76" s="2"/>
      <c r="W76" s="29"/>
    </row>
    <row r="77" spans="1:23" ht="26" x14ac:dyDescent="0.35">
      <c r="A77" s="57">
        <v>76</v>
      </c>
      <c r="B77" s="21" t="s">
        <v>12033</v>
      </c>
      <c r="C77" s="29" t="s">
        <v>12034</v>
      </c>
      <c r="D77" s="29" t="s">
        <v>12034</v>
      </c>
      <c r="E77" s="21" t="s">
        <v>12033</v>
      </c>
      <c r="F77" s="16"/>
      <c r="G77" s="7"/>
      <c r="H77" s="7"/>
      <c r="I77" s="7" t="s">
        <v>34</v>
      </c>
      <c r="J77" s="7"/>
      <c r="K77" s="7"/>
      <c r="L77" s="16"/>
      <c r="M77" s="30" t="s">
        <v>34</v>
      </c>
      <c r="N77" s="29" t="s">
        <v>34</v>
      </c>
      <c r="O77" s="29" t="s">
        <v>34</v>
      </c>
      <c r="P77" s="29" t="s">
        <v>34</v>
      </c>
      <c r="Q77" s="29" t="s">
        <v>34</v>
      </c>
      <c r="R77" s="29" t="s">
        <v>34</v>
      </c>
      <c r="S77" s="29" t="s">
        <v>34</v>
      </c>
      <c r="U77" s="31"/>
      <c r="V77" s="2"/>
      <c r="W77" s="29"/>
    </row>
    <row r="78" spans="1:23" ht="26" x14ac:dyDescent="0.35">
      <c r="A78" s="57">
        <v>77</v>
      </c>
      <c r="B78" s="21" t="s">
        <v>12031</v>
      </c>
      <c r="C78" s="29" t="s">
        <v>12032</v>
      </c>
      <c r="D78" s="29" t="s">
        <v>12032</v>
      </c>
      <c r="E78" s="21" t="s">
        <v>12031</v>
      </c>
      <c r="F78" s="16"/>
      <c r="G78" s="7"/>
      <c r="H78" s="7"/>
      <c r="I78" s="7" t="s">
        <v>34</v>
      </c>
      <c r="J78" s="7"/>
      <c r="K78" s="7"/>
      <c r="L78" s="16"/>
      <c r="M78" s="30" t="s">
        <v>34</v>
      </c>
      <c r="N78" s="29" t="s">
        <v>34</v>
      </c>
      <c r="O78" s="29" t="s">
        <v>34</v>
      </c>
      <c r="P78" s="29" t="s">
        <v>34</v>
      </c>
      <c r="Q78" s="29" t="s">
        <v>34</v>
      </c>
      <c r="R78" s="29" t="s">
        <v>34</v>
      </c>
      <c r="S78" s="29" t="s">
        <v>34</v>
      </c>
      <c r="U78" s="31"/>
      <c r="V78" s="2"/>
      <c r="W78" s="29"/>
    </row>
    <row r="79" spans="1:23" ht="39" x14ac:dyDescent="0.35">
      <c r="A79" s="57">
        <v>78</v>
      </c>
      <c r="B79" s="21" t="s">
        <v>12029</v>
      </c>
      <c r="C79" s="29" t="s">
        <v>12030</v>
      </c>
      <c r="D79" s="29" t="s">
        <v>12030</v>
      </c>
      <c r="E79" s="21" t="s">
        <v>12029</v>
      </c>
      <c r="F79" s="16"/>
      <c r="G79" s="7"/>
      <c r="H79" s="7"/>
      <c r="I79" s="7" t="s">
        <v>34</v>
      </c>
      <c r="J79" s="7"/>
      <c r="K79" s="7"/>
      <c r="L79" s="16"/>
      <c r="M79" s="30" t="s">
        <v>34</v>
      </c>
      <c r="N79" s="29" t="s">
        <v>34</v>
      </c>
      <c r="O79" s="29" t="s">
        <v>34</v>
      </c>
      <c r="P79" s="29" t="s">
        <v>34</v>
      </c>
      <c r="Q79" s="29" t="s">
        <v>34</v>
      </c>
      <c r="R79" s="29" t="s">
        <v>34</v>
      </c>
      <c r="S79" s="29" t="s">
        <v>34</v>
      </c>
      <c r="U79" s="31"/>
      <c r="V79" s="2"/>
      <c r="W79" s="29"/>
    </row>
    <row r="80" spans="1:23" ht="26" x14ac:dyDescent="0.35">
      <c r="A80" s="57">
        <v>79</v>
      </c>
      <c r="B80" s="21" t="s">
        <v>12027</v>
      </c>
      <c r="C80" s="29" t="s">
        <v>12028</v>
      </c>
      <c r="D80" s="29" t="s">
        <v>12028</v>
      </c>
      <c r="E80" s="21" t="s">
        <v>12027</v>
      </c>
      <c r="F80" s="16"/>
      <c r="G80" s="7"/>
      <c r="H80" s="7"/>
      <c r="I80" s="7" t="s">
        <v>34</v>
      </c>
      <c r="J80" s="7"/>
      <c r="K80" s="7"/>
      <c r="L80" s="16"/>
      <c r="M80" s="30" t="s">
        <v>34</v>
      </c>
      <c r="N80" s="29" t="s">
        <v>34</v>
      </c>
      <c r="O80" s="29" t="s">
        <v>34</v>
      </c>
      <c r="P80" s="29" t="s">
        <v>34</v>
      </c>
      <c r="Q80" s="29" t="s">
        <v>34</v>
      </c>
      <c r="R80" s="29" t="s">
        <v>34</v>
      </c>
      <c r="S80" s="29" t="s">
        <v>34</v>
      </c>
      <c r="T80" s="29">
        <v>3</v>
      </c>
      <c r="U80" s="31"/>
      <c r="V80" s="2"/>
      <c r="W80" s="29"/>
    </row>
    <row r="81" spans="1:23" ht="52" x14ac:dyDescent="0.35">
      <c r="A81" s="57">
        <v>80</v>
      </c>
      <c r="B81" s="21" t="s">
        <v>12025</v>
      </c>
      <c r="C81" s="29" t="s">
        <v>12026</v>
      </c>
      <c r="D81" s="29" t="s">
        <v>12026</v>
      </c>
      <c r="E81" s="21" t="s">
        <v>12025</v>
      </c>
      <c r="F81" s="16"/>
      <c r="G81" s="7"/>
      <c r="H81" s="7"/>
      <c r="I81" s="7" t="s">
        <v>34</v>
      </c>
      <c r="J81" s="7"/>
      <c r="K81" s="7"/>
      <c r="L81" s="16"/>
      <c r="M81" s="30" t="s">
        <v>34</v>
      </c>
      <c r="N81" s="29" t="s">
        <v>34</v>
      </c>
      <c r="O81" s="29" t="s">
        <v>34</v>
      </c>
      <c r="P81" s="29" t="s">
        <v>34</v>
      </c>
      <c r="Q81" s="29" t="s">
        <v>34</v>
      </c>
      <c r="R81" s="29" t="s">
        <v>34</v>
      </c>
      <c r="S81" s="29" t="s">
        <v>34</v>
      </c>
      <c r="T81" s="29">
        <v>3</v>
      </c>
      <c r="U81" s="31"/>
      <c r="W81" s="29"/>
    </row>
    <row r="82" spans="1:23" ht="39" x14ac:dyDescent="0.35">
      <c r="A82" s="57">
        <v>81</v>
      </c>
      <c r="B82" s="21" t="s">
        <v>12023</v>
      </c>
      <c r="C82" s="29" t="s">
        <v>12024</v>
      </c>
      <c r="D82" s="29" t="s">
        <v>12024</v>
      </c>
      <c r="E82" s="21" t="s">
        <v>12023</v>
      </c>
      <c r="F82" s="16"/>
      <c r="G82" s="7"/>
      <c r="H82" s="7"/>
      <c r="I82" s="7" t="s">
        <v>34</v>
      </c>
      <c r="J82" s="7"/>
      <c r="K82" s="7"/>
      <c r="L82" s="16"/>
      <c r="M82" s="30" t="s">
        <v>34</v>
      </c>
      <c r="N82" s="29" t="s">
        <v>34</v>
      </c>
      <c r="O82" s="29" t="s">
        <v>34</v>
      </c>
      <c r="P82" s="29" t="s">
        <v>34</v>
      </c>
      <c r="Q82" s="29" t="s">
        <v>34</v>
      </c>
      <c r="R82" s="29" t="s">
        <v>34</v>
      </c>
      <c r="S82" s="29" t="s">
        <v>34</v>
      </c>
      <c r="T82" s="29">
        <v>3</v>
      </c>
      <c r="U82" s="31"/>
      <c r="W82" s="29"/>
    </row>
    <row r="83" spans="1:23" ht="26" x14ac:dyDescent="0.35">
      <c r="A83" s="57">
        <v>82</v>
      </c>
      <c r="B83" s="21" t="s">
        <v>12021</v>
      </c>
      <c r="C83" s="29" t="s">
        <v>12022</v>
      </c>
      <c r="D83" s="29" t="s">
        <v>12022</v>
      </c>
      <c r="E83" s="21" t="s">
        <v>12021</v>
      </c>
      <c r="F83" s="16"/>
      <c r="G83" s="7"/>
      <c r="H83" s="7"/>
      <c r="I83" s="7" t="s">
        <v>34</v>
      </c>
      <c r="J83" s="7"/>
      <c r="K83" s="7"/>
      <c r="L83" s="16"/>
      <c r="M83" s="30" t="s">
        <v>34</v>
      </c>
      <c r="N83" s="29" t="s">
        <v>34</v>
      </c>
      <c r="O83" s="29" t="s">
        <v>34</v>
      </c>
      <c r="P83" s="29" t="s">
        <v>34</v>
      </c>
      <c r="Q83" s="29" t="s">
        <v>34</v>
      </c>
      <c r="R83" s="29" t="s">
        <v>34</v>
      </c>
      <c r="S83" s="29" t="s">
        <v>34</v>
      </c>
      <c r="T83" s="29">
        <v>3</v>
      </c>
      <c r="U83" s="31"/>
      <c r="W83" s="29"/>
    </row>
    <row r="84" spans="1:23" ht="78" x14ac:dyDescent="0.35">
      <c r="A84" s="57">
        <v>83</v>
      </c>
      <c r="B84" s="9" t="s">
        <v>12019</v>
      </c>
      <c r="C84" s="37" t="s">
        <v>12020</v>
      </c>
      <c r="D84" s="37" t="s">
        <v>12020</v>
      </c>
      <c r="E84" s="9" t="s">
        <v>12019</v>
      </c>
      <c r="F84" s="15"/>
      <c r="G84" s="10"/>
      <c r="H84" s="10"/>
      <c r="I84" s="7"/>
      <c r="J84" s="10"/>
      <c r="K84" s="10"/>
      <c r="L84" s="15"/>
      <c r="M84" s="32"/>
      <c r="U84" s="31"/>
      <c r="V84" s="7" t="s">
        <v>12018</v>
      </c>
      <c r="W84" s="29">
        <v>6</v>
      </c>
    </row>
    <row r="85" spans="1:23" x14ac:dyDescent="0.35">
      <c r="A85" s="57">
        <v>84</v>
      </c>
      <c r="B85" s="9" t="s">
        <v>12016</v>
      </c>
      <c r="C85" s="37" t="s">
        <v>12017</v>
      </c>
      <c r="D85" s="37" t="s">
        <v>12017</v>
      </c>
      <c r="E85" s="9" t="s">
        <v>12016</v>
      </c>
      <c r="F85" s="15"/>
      <c r="G85" s="10"/>
      <c r="H85" s="10"/>
      <c r="I85" s="7"/>
      <c r="J85" s="10"/>
      <c r="K85" s="10"/>
      <c r="L85" s="15"/>
      <c r="M85" s="32"/>
      <c r="U85" s="31"/>
      <c r="W85" s="29"/>
    </row>
    <row r="86" spans="1:23" x14ac:dyDescent="0.35">
      <c r="A86" s="57">
        <v>85</v>
      </c>
      <c r="B86" s="18" t="s">
        <v>12014</v>
      </c>
      <c r="C86" s="35" t="s">
        <v>12015</v>
      </c>
      <c r="D86" s="35" t="s">
        <v>12015</v>
      </c>
      <c r="E86" s="18" t="s">
        <v>12014</v>
      </c>
      <c r="F86" s="20"/>
      <c r="G86" s="19"/>
      <c r="H86" s="19"/>
      <c r="I86" s="7"/>
      <c r="J86" s="19"/>
      <c r="K86" s="19"/>
      <c r="L86" s="20"/>
      <c r="M86" s="32"/>
      <c r="U86" s="31"/>
      <c r="W86" s="29"/>
    </row>
    <row r="87" spans="1:23" ht="26" x14ac:dyDescent="0.35">
      <c r="A87" s="57">
        <v>86</v>
      </c>
      <c r="B87" s="21" t="s">
        <v>12012</v>
      </c>
      <c r="C87" s="29" t="s">
        <v>12013</v>
      </c>
      <c r="D87" s="29" t="s">
        <v>12013</v>
      </c>
      <c r="E87" s="21" t="s">
        <v>12012</v>
      </c>
      <c r="F87" s="16"/>
      <c r="G87" s="7"/>
      <c r="H87" s="7"/>
      <c r="I87" s="7" t="s">
        <v>34</v>
      </c>
      <c r="J87" s="7"/>
      <c r="K87" s="7"/>
      <c r="L87" s="16"/>
      <c r="M87" s="30" t="s">
        <v>34</v>
      </c>
      <c r="N87" s="29" t="s">
        <v>34</v>
      </c>
      <c r="O87" s="29" t="s">
        <v>34</v>
      </c>
      <c r="P87" s="29" t="s">
        <v>34</v>
      </c>
      <c r="Q87" s="29" t="s">
        <v>34</v>
      </c>
      <c r="R87" s="29" t="s">
        <v>34</v>
      </c>
      <c r="S87" s="29" t="s">
        <v>34</v>
      </c>
      <c r="U87" s="60">
        <v>3</v>
      </c>
      <c r="W87" s="29"/>
    </row>
    <row r="88" spans="1:23" x14ac:dyDescent="0.35">
      <c r="A88" s="57">
        <v>87</v>
      </c>
      <c r="B88" s="21" t="s">
        <v>12010</v>
      </c>
      <c r="C88" s="29" t="s">
        <v>12011</v>
      </c>
      <c r="D88" s="29" t="s">
        <v>12011</v>
      </c>
      <c r="E88" s="21" t="s">
        <v>12010</v>
      </c>
      <c r="F88" s="16"/>
      <c r="G88" s="7"/>
      <c r="H88" s="7"/>
      <c r="I88" s="7" t="s">
        <v>34</v>
      </c>
      <c r="J88" s="7"/>
      <c r="K88" s="7"/>
      <c r="L88" s="16"/>
      <c r="M88" s="30" t="s">
        <v>34</v>
      </c>
      <c r="N88" s="29" t="s">
        <v>34</v>
      </c>
      <c r="O88" s="29" t="s">
        <v>34</v>
      </c>
      <c r="P88" s="29" t="s">
        <v>34</v>
      </c>
      <c r="Q88" s="29" t="s">
        <v>34</v>
      </c>
      <c r="R88" s="29" t="s">
        <v>34</v>
      </c>
      <c r="S88" s="29" t="s">
        <v>34</v>
      </c>
      <c r="U88" s="60">
        <v>3</v>
      </c>
      <c r="W88" s="29"/>
    </row>
    <row r="89" spans="1:23" ht="26" x14ac:dyDescent="0.35">
      <c r="A89" s="57">
        <v>88</v>
      </c>
      <c r="B89" s="21" t="s">
        <v>12008</v>
      </c>
      <c r="C89" s="29" t="s">
        <v>12009</v>
      </c>
      <c r="D89" s="29" t="s">
        <v>12009</v>
      </c>
      <c r="E89" s="21" t="s">
        <v>12008</v>
      </c>
      <c r="F89" s="16"/>
      <c r="G89" s="7"/>
      <c r="H89" s="7"/>
      <c r="I89" s="7" t="s">
        <v>34</v>
      </c>
      <c r="J89" s="7"/>
      <c r="K89" s="7"/>
      <c r="L89" s="16"/>
      <c r="M89" s="30" t="s">
        <v>34</v>
      </c>
      <c r="N89" s="29" t="s">
        <v>34</v>
      </c>
      <c r="O89" s="29" t="s">
        <v>34</v>
      </c>
      <c r="P89" s="29" t="s">
        <v>34</v>
      </c>
      <c r="Q89" s="29" t="s">
        <v>34</v>
      </c>
      <c r="R89" s="29" t="s">
        <v>34</v>
      </c>
      <c r="S89" s="29" t="s">
        <v>34</v>
      </c>
      <c r="T89" s="29">
        <v>3</v>
      </c>
      <c r="U89" s="31"/>
      <c r="W89" s="29"/>
    </row>
    <row r="90" spans="1:23" ht="26" x14ac:dyDescent="0.35">
      <c r="A90" s="57">
        <v>89</v>
      </c>
      <c r="B90" s="21" t="s">
        <v>12006</v>
      </c>
      <c r="C90" s="29" t="s">
        <v>12007</v>
      </c>
      <c r="D90" s="29" t="s">
        <v>12007</v>
      </c>
      <c r="E90" s="21" t="s">
        <v>12006</v>
      </c>
      <c r="F90" s="16"/>
      <c r="G90" s="7"/>
      <c r="H90" s="7"/>
      <c r="I90" s="7" t="s">
        <v>34</v>
      </c>
      <c r="J90" s="7"/>
      <c r="K90" s="7"/>
      <c r="L90" s="16"/>
      <c r="M90" s="30" t="s">
        <v>34</v>
      </c>
      <c r="N90" s="29" t="s">
        <v>34</v>
      </c>
      <c r="O90" s="29" t="s">
        <v>34</v>
      </c>
      <c r="P90" s="29" t="s">
        <v>34</v>
      </c>
      <c r="Q90" s="29" t="s">
        <v>34</v>
      </c>
      <c r="R90" s="29" t="s">
        <v>34</v>
      </c>
      <c r="S90" s="29" t="s">
        <v>34</v>
      </c>
      <c r="T90" s="29">
        <v>3</v>
      </c>
      <c r="U90" s="31"/>
      <c r="W90" s="29"/>
    </row>
    <row r="91" spans="1:23" ht="26" x14ac:dyDescent="0.35">
      <c r="A91" s="57">
        <v>90</v>
      </c>
      <c r="B91" s="21" t="s">
        <v>12004</v>
      </c>
      <c r="C91" s="29" t="s">
        <v>12005</v>
      </c>
      <c r="D91" s="29" t="s">
        <v>12005</v>
      </c>
      <c r="E91" s="21" t="s">
        <v>12004</v>
      </c>
      <c r="F91" s="16"/>
      <c r="G91" s="7"/>
      <c r="H91" s="7"/>
      <c r="I91" s="7" t="s">
        <v>34</v>
      </c>
      <c r="J91" s="7"/>
      <c r="K91" s="7"/>
      <c r="L91" s="16"/>
      <c r="M91" s="30" t="s">
        <v>34</v>
      </c>
      <c r="N91" s="29" t="s">
        <v>34</v>
      </c>
      <c r="O91" s="29" t="s">
        <v>34</v>
      </c>
      <c r="P91" s="29" t="s">
        <v>34</v>
      </c>
      <c r="Q91" s="29" t="s">
        <v>34</v>
      </c>
      <c r="R91" s="29" t="s">
        <v>34</v>
      </c>
      <c r="S91" s="29" t="s">
        <v>34</v>
      </c>
      <c r="T91" s="29">
        <v>3</v>
      </c>
      <c r="U91" s="31"/>
      <c r="W91" s="29"/>
    </row>
    <row r="92" spans="1:23" ht="26" x14ac:dyDescent="0.35">
      <c r="A92" s="57">
        <v>91</v>
      </c>
      <c r="B92" s="21" t="s">
        <v>12002</v>
      </c>
      <c r="C92" s="29" t="s">
        <v>12003</v>
      </c>
      <c r="D92" s="29" t="s">
        <v>12003</v>
      </c>
      <c r="E92" s="21" t="s">
        <v>12002</v>
      </c>
      <c r="F92" s="16"/>
      <c r="G92" s="7"/>
      <c r="H92" s="7"/>
      <c r="I92" s="7" t="s">
        <v>34</v>
      </c>
      <c r="J92" s="7"/>
      <c r="K92" s="7"/>
      <c r="L92" s="16"/>
      <c r="M92" s="30" t="s">
        <v>34</v>
      </c>
      <c r="N92" s="29" t="s">
        <v>34</v>
      </c>
      <c r="O92" s="29" t="s">
        <v>34</v>
      </c>
      <c r="P92" s="29" t="s">
        <v>34</v>
      </c>
      <c r="Q92" s="29" t="s">
        <v>34</v>
      </c>
      <c r="R92" s="29" t="s">
        <v>34</v>
      </c>
      <c r="S92" s="29" t="s">
        <v>34</v>
      </c>
      <c r="T92" s="29">
        <v>3</v>
      </c>
      <c r="U92" s="31"/>
      <c r="W92" s="29"/>
    </row>
    <row r="93" spans="1:23" ht="26" x14ac:dyDescent="0.35">
      <c r="A93" s="57">
        <v>92</v>
      </c>
      <c r="B93" s="21" t="s">
        <v>12000</v>
      </c>
      <c r="C93" s="29" t="s">
        <v>12001</v>
      </c>
      <c r="D93" s="29" t="s">
        <v>12001</v>
      </c>
      <c r="E93" s="21" t="s">
        <v>12000</v>
      </c>
      <c r="F93" s="16"/>
      <c r="G93" s="7"/>
      <c r="H93" s="7"/>
      <c r="I93" s="7" t="s">
        <v>34</v>
      </c>
      <c r="J93" s="7"/>
      <c r="K93" s="7"/>
      <c r="L93" s="16"/>
      <c r="M93" s="30" t="s">
        <v>34</v>
      </c>
      <c r="N93" s="29" t="s">
        <v>34</v>
      </c>
      <c r="O93" s="29" t="s">
        <v>34</v>
      </c>
      <c r="P93" s="29" t="s">
        <v>34</v>
      </c>
      <c r="Q93" s="29" t="s">
        <v>34</v>
      </c>
      <c r="R93" s="29" t="s">
        <v>34</v>
      </c>
      <c r="S93" s="29" t="s">
        <v>34</v>
      </c>
      <c r="U93" s="60">
        <v>3</v>
      </c>
      <c r="W93" s="29"/>
    </row>
    <row r="94" spans="1:23" ht="26" x14ac:dyDescent="0.35">
      <c r="A94" s="57">
        <v>93</v>
      </c>
      <c r="B94" s="21" t="s">
        <v>11998</v>
      </c>
      <c r="C94" s="29" t="s">
        <v>11999</v>
      </c>
      <c r="D94" s="29" t="s">
        <v>11999</v>
      </c>
      <c r="E94" s="21" t="s">
        <v>11998</v>
      </c>
      <c r="F94" s="16"/>
      <c r="G94" s="7"/>
      <c r="H94" s="7"/>
      <c r="I94" s="7" t="s">
        <v>34</v>
      </c>
      <c r="J94" s="7"/>
      <c r="K94" s="7"/>
      <c r="L94" s="16"/>
      <c r="M94" s="30" t="s">
        <v>34</v>
      </c>
      <c r="N94" s="29" t="s">
        <v>34</v>
      </c>
      <c r="O94" s="29" t="s">
        <v>34</v>
      </c>
      <c r="P94" s="29" t="s">
        <v>34</v>
      </c>
      <c r="Q94" s="29" t="s">
        <v>34</v>
      </c>
      <c r="R94" s="29" t="s">
        <v>34</v>
      </c>
      <c r="S94" s="29" t="s">
        <v>34</v>
      </c>
      <c r="U94" s="31"/>
      <c r="W94" s="29"/>
    </row>
    <row r="95" spans="1:23" ht="26" x14ac:dyDescent="0.35">
      <c r="A95" s="57">
        <v>94</v>
      </c>
      <c r="B95" s="21" t="s">
        <v>11996</v>
      </c>
      <c r="C95" s="29" t="s">
        <v>11997</v>
      </c>
      <c r="D95" s="29" t="s">
        <v>11997</v>
      </c>
      <c r="E95" s="21" t="s">
        <v>11996</v>
      </c>
      <c r="F95" s="16"/>
      <c r="G95" s="7"/>
      <c r="H95" s="7"/>
      <c r="I95" s="7" t="s">
        <v>34</v>
      </c>
      <c r="J95" s="7"/>
      <c r="K95" s="7"/>
      <c r="L95" s="16"/>
      <c r="M95" s="30" t="s">
        <v>34</v>
      </c>
      <c r="N95" s="29" t="s">
        <v>34</v>
      </c>
      <c r="O95" s="29" t="s">
        <v>34</v>
      </c>
      <c r="P95" s="29" t="s">
        <v>34</v>
      </c>
      <c r="Q95" s="29" t="s">
        <v>34</v>
      </c>
      <c r="R95" s="29" t="s">
        <v>34</v>
      </c>
      <c r="S95" s="29" t="s">
        <v>34</v>
      </c>
      <c r="T95" s="29">
        <v>3</v>
      </c>
      <c r="U95" s="31"/>
      <c r="W95" s="29"/>
    </row>
    <row r="96" spans="1:23" x14ac:dyDescent="0.35">
      <c r="A96" s="57">
        <v>95</v>
      </c>
      <c r="B96" s="18" t="s">
        <v>11994</v>
      </c>
      <c r="C96" s="35" t="s">
        <v>11995</v>
      </c>
      <c r="D96" s="35" t="s">
        <v>11995</v>
      </c>
      <c r="E96" s="18" t="s">
        <v>11994</v>
      </c>
      <c r="F96" s="20"/>
      <c r="G96" s="19"/>
      <c r="H96" s="19"/>
      <c r="I96" s="7"/>
      <c r="J96" s="19"/>
      <c r="K96" s="19"/>
      <c r="L96" s="20"/>
      <c r="M96" s="32"/>
      <c r="U96" s="31"/>
      <c r="W96" s="29"/>
    </row>
    <row r="97" spans="1:23" ht="26" x14ac:dyDescent="0.35">
      <c r="A97" s="57">
        <v>96</v>
      </c>
      <c r="B97" s="21" t="s">
        <v>11992</v>
      </c>
      <c r="C97" s="29" t="s">
        <v>11993</v>
      </c>
      <c r="D97" s="29" t="s">
        <v>11993</v>
      </c>
      <c r="E97" s="21" t="s">
        <v>11992</v>
      </c>
      <c r="F97" s="16"/>
      <c r="G97" s="7"/>
      <c r="H97" s="7"/>
      <c r="I97" s="7" t="s">
        <v>34</v>
      </c>
      <c r="J97" s="7"/>
      <c r="K97" s="7"/>
      <c r="L97" s="16"/>
      <c r="M97" s="30" t="s">
        <v>34</v>
      </c>
      <c r="N97" s="29" t="s">
        <v>34</v>
      </c>
      <c r="O97" s="29" t="s">
        <v>34</v>
      </c>
      <c r="P97" s="29" t="s">
        <v>34</v>
      </c>
      <c r="Q97" s="29" t="s">
        <v>34</v>
      </c>
      <c r="R97" s="29" t="s">
        <v>34</v>
      </c>
      <c r="S97" s="29" t="s">
        <v>34</v>
      </c>
      <c r="U97" s="60">
        <v>3</v>
      </c>
      <c r="W97" s="29"/>
    </row>
    <row r="98" spans="1:23" x14ac:dyDescent="0.35">
      <c r="A98" s="57">
        <v>97</v>
      </c>
      <c r="B98" s="21" t="s">
        <v>11990</v>
      </c>
      <c r="C98" s="29" t="s">
        <v>11991</v>
      </c>
      <c r="D98" s="29" t="s">
        <v>11991</v>
      </c>
      <c r="E98" s="21" t="s">
        <v>11990</v>
      </c>
      <c r="F98" s="16"/>
      <c r="G98" s="7"/>
      <c r="H98" s="7"/>
      <c r="I98" s="7" t="s">
        <v>34</v>
      </c>
      <c r="J98" s="7"/>
      <c r="K98" s="7"/>
      <c r="L98" s="16"/>
      <c r="M98" s="30" t="s">
        <v>34</v>
      </c>
      <c r="N98" s="29" t="s">
        <v>34</v>
      </c>
      <c r="O98" s="29" t="s">
        <v>34</v>
      </c>
      <c r="P98" s="29" t="s">
        <v>34</v>
      </c>
      <c r="Q98" s="29" t="s">
        <v>34</v>
      </c>
      <c r="R98" s="29" t="s">
        <v>34</v>
      </c>
      <c r="S98" s="29" t="s">
        <v>34</v>
      </c>
      <c r="U98" s="60">
        <v>3</v>
      </c>
      <c r="W98" s="29"/>
    </row>
    <row r="99" spans="1:23" ht="26" x14ac:dyDescent="0.35">
      <c r="A99" s="57">
        <v>98</v>
      </c>
      <c r="B99" s="21" t="s">
        <v>11988</v>
      </c>
      <c r="C99" s="29" t="s">
        <v>11989</v>
      </c>
      <c r="D99" s="29" t="s">
        <v>11989</v>
      </c>
      <c r="E99" s="21" t="s">
        <v>11988</v>
      </c>
      <c r="F99" s="16"/>
      <c r="G99" s="7"/>
      <c r="H99" s="7"/>
      <c r="I99" s="7" t="s">
        <v>34</v>
      </c>
      <c r="J99" s="7"/>
      <c r="K99" s="7"/>
      <c r="L99" s="16"/>
      <c r="M99" s="30" t="s">
        <v>34</v>
      </c>
      <c r="N99" s="29" t="s">
        <v>34</v>
      </c>
      <c r="O99" s="29" t="s">
        <v>34</v>
      </c>
      <c r="P99" s="29" t="s">
        <v>34</v>
      </c>
      <c r="Q99" s="29" t="s">
        <v>34</v>
      </c>
      <c r="R99" s="29" t="s">
        <v>34</v>
      </c>
      <c r="S99" s="29" t="s">
        <v>34</v>
      </c>
      <c r="T99" s="29">
        <v>3</v>
      </c>
      <c r="U99" s="31"/>
      <c r="W99" s="29"/>
    </row>
    <row r="100" spans="1:23" ht="26" x14ac:dyDescent="0.35">
      <c r="A100" s="57">
        <v>99</v>
      </c>
      <c r="B100" s="21" t="s">
        <v>11986</v>
      </c>
      <c r="C100" s="29" t="s">
        <v>11987</v>
      </c>
      <c r="D100" s="29" t="s">
        <v>11987</v>
      </c>
      <c r="E100" s="21" t="s">
        <v>11986</v>
      </c>
      <c r="F100" s="16"/>
      <c r="G100" s="7"/>
      <c r="H100" s="7"/>
      <c r="I100" s="7" t="s">
        <v>34</v>
      </c>
      <c r="J100" s="7"/>
      <c r="K100" s="7"/>
      <c r="L100" s="16"/>
      <c r="M100" s="30" t="s">
        <v>34</v>
      </c>
      <c r="N100" s="29" t="s">
        <v>34</v>
      </c>
      <c r="O100" s="29" t="s">
        <v>34</v>
      </c>
      <c r="P100" s="29" t="s">
        <v>34</v>
      </c>
      <c r="Q100" s="29" t="s">
        <v>34</v>
      </c>
      <c r="R100" s="29" t="s">
        <v>34</v>
      </c>
      <c r="S100" s="29" t="s">
        <v>34</v>
      </c>
      <c r="T100" s="29">
        <v>3</v>
      </c>
      <c r="U100" s="31"/>
      <c r="W100" s="29"/>
    </row>
    <row r="101" spans="1:23" ht="26" x14ac:dyDescent="0.35">
      <c r="A101" s="57">
        <v>100</v>
      </c>
      <c r="B101" s="21" t="s">
        <v>11984</v>
      </c>
      <c r="C101" s="29" t="s">
        <v>11985</v>
      </c>
      <c r="D101" s="29" t="s">
        <v>11985</v>
      </c>
      <c r="E101" s="21" t="s">
        <v>11984</v>
      </c>
      <c r="F101" s="16"/>
      <c r="G101" s="7"/>
      <c r="H101" s="7"/>
      <c r="I101" s="7" t="s">
        <v>34</v>
      </c>
      <c r="J101" s="7"/>
      <c r="K101" s="7"/>
      <c r="L101" s="16"/>
      <c r="M101" s="30" t="s">
        <v>34</v>
      </c>
      <c r="N101" s="29" t="s">
        <v>34</v>
      </c>
      <c r="O101" s="29" t="s">
        <v>34</v>
      </c>
      <c r="P101" s="29" t="s">
        <v>34</v>
      </c>
      <c r="Q101" s="29" t="s">
        <v>34</v>
      </c>
      <c r="R101" s="29" t="s">
        <v>34</v>
      </c>
      <c r="S101" s="29" t="s">
        <v>34</v>
      </c>
      <c r="U101" s="31"/>
      <c r="W101" s="29"/>
    </row>
    <row r="102" spans="1:23" ht="39" x14ac:dyDescent="0.35">
      <c r="A102" s="57">
        <v>101</v>
      </c>
      <c r="B102" s="21" t="s">
        <v>11982</v>
      </c>
      <c r="C102" s="29" t="s">
        <v>11983</v>
      </c>
      <c r="D102" s="29" t="s">
        <v>11983</v>
      </c>
      <c r="E102" s="21" t="s">
        <v>11982</v>
      </c>
      <c r="F102" s="16"/>
      <c r="G102" s="7"/>
      <c r="H102" s="7"/>
      <c r="I102" s="7" t="s">
        <v>34</v>
      </c>
      <c r="J102" s="7"/>
      <c r="K102" s="7"/>
      <c r="L102" s="16"/>
      <c r="M102" s="30" t="s">
        <v>34</v>
      </c>
      <c r="N102" s="29" t="s">
        <v>34</v>
      </c>
      <c r="O102" s="29" t="s">
        <v>34</v>
      </c>
      <c r="P102" s="29" t="s">
        <v>34</v>
      </c>
      <c r="Q102" s="29" t="s">
        <v>34</v>
      </c>
      <c r="R102" s="29" t="s">
        <v>34</v>
      </c>
      <c r="S102" s="29" t="s">
        <v>34</v>
      </c>
      <c r="U102" s="60">
        <v>3</v>
      </c>
      <c r="W102" s="29"/>
    </row>
    <row r="103" spans="1:23" ht="26" x14ac:dyDescent="0.35">
      <c r="A103" s="57">
        <v>102</v>
      </c>
      <c r="B103" s="21" t="s">
        <v>11980</v>
      </c>
      <c r="C103" s="29" t="s">
        <v>11981</v>
      </c>
      <c r="D103" s="29" t="s">
        <v>11981</v>
      </c>
      <c r="E103" s="21" t="s">
        <v>11980</v>
      </c>
      <c r="F103" s="16"/>
      <c r="G103" s="7"/>
      <c r="H103" s="7"/>
      <c r="I103" s="7" t="s">
        <v>34</v>
      </c>
      <c r="J103" s="7"/>
      <c r="K103" s="7"/>
      <c r="L103" s="16"/>
      <c r="M103" s="30" t="s">
        <v>34</v>
      </c>
      <c r="N103" s="29" t="s">
        <v>34</v>
      </c>
      <c r="O103" s="29" t="s">
        <v>34</v>
      </c>
      <c r="P103" s="29" t="s">
        <v>34</v>
      </c>
      <c r="Q103" s="29" t="s">
        <v>34</v>
      </c>
      <c r="R103" s="29" t="s">
        <v>34</v>
      </c>
      <c r="S103" s="29" t="s">
        <v>34</v>
      </c>
      <c r="T103" s="29">
        <v>3</v>
      </c>
      <c r="U103" s="31"/>
      <c r="W103" s="29"/>
    </row>
    <row r="104" spans="1:23" ht="26" x14ac:dyDescent="0.35">
      <c r="A104" s="57">
        <v>103</v>
      </c>
      <c r="B104" s="9" t="s">
        <v>11978</v>
      </c>
      <c r="C104" s="37" t="s">
        <v>11979</v>
      </c>
      <c r="D104" s="37" t="s">
        <v>11979</v>
      </c>
      <c r="E104" s="9" t="s">
        <v>11978</v>
      </c>
      <c r="F104" s="15"/>
      <c r="G104" s="10"/>
      <c r="H104" s="10"/>
      <c r="I104" s="7"/>
      <c r="J104" s="10"/>
      <c r="K104" s="10"/>
      <c r="L104" s="15"/>
      <c r="M104" s="32"/>
      <c r="U104" s="31"/>
      <c r="W104" s="29"/>
    </row>
    <row r="105" spans="1:23" x14ac:dyDescent="0.35">
      <c r="A105" s="57">
        <v>104</v>
      </c>
      <c r="B105" s="9" t="s">
        <v>2059</v>
      </c>
      <c r="C105" s="37" t="s">
        <v>11977</v>
      </c>
      <c r="D105" s="37" t="s">
        <v>11977</v>
      </c>
      <c r="E105" s="9" t="s">
        <v>2059</v>
      </c>
      <c r="F105" s="15"/>
      <c r="G105" s="10"/>
      <c r="H105" s="10"/>
      <c r="I105" s="7"/>
      <c r="J105" s="10"/>
      <c r="K105" s="10"/>
      <c r="L105" s="15"/>
      <c r="M105" s="32"/>
      <c r="U105" s="31"/>
      <c r="W105" s="29"/>
    </row>
    <row r="106" spans="1:23" ht="26" x14ac:dyDescent="0.35">
      <c r="A106" s="57">
        <v>105</v>
      </c>
      <c r="B106" s="18" t="s">
        <v>11975</v>
      </c>
      <c r="C106" s="35" t="s">
        <v>11976</v>
      </c>
      <c r="D106" s="35" t="s">
        <v>11976</v>
      </c>
      <c r="E106" s="18" t="s">
        <v>11975</v>
      </c>
      <c r="F106" s="20"/>
      <c r="G106" s="19"/>
      <c r="H106" s="19"/>
      <c r="I106" s="7"/>
      <c r="J106" s="19"/>
      <c r="K106" s="19"/>
      <c r="L106" s="20"/>
      <c r="M106" s="32"/>
      <c r="U106" s="31"/>
      <c r="V106" s="7" t="s">
        <v>11974</v>
      </c>
      <c r="W106" s="29">
        <v>6</v>
      </c>
    </row>
    <row r="107" spans="1:23" ht="26" x14ac:dyDescent="0.35">
      <c r="A107" s="57">
        <v>106</v>
      </c>
      <c r="B107" s="21" t="s">
        <v>11972</v>
      </c>
      <c r="C107" s="29" t="s">
        <v>11973</v>
      </c>
      <c r="D107" s="29" t="s">
        <v>11973</v>
      </c>
      <c r="E107" s="21" t="s">
        <v>11972</v>
      </c>
      <c r="F107" s="16"/>
      <c r="G107" s="7"/>
      <c r="H107" s="7"/>
      <c r="I107" s="7" t="s">
        <v>34</v>
      </c>
      <c r="J107" s="7"/>
      <c r="K107" s="7"/>
      <c r="L107" s="16"/>
      <c r="M107" s="30" t="s">
        <v>34</v>
      </c>
      <c r="N107" s="29" t="s">
        <v>34</v>
      </c>
      <c r="O107" s="29" t="s">
        <v>34</v>
      </c>
      <c r="P107" s="29" t="s">
        <v>34</v>
      </c>
      <c r="Q107" s="29" t="s">
        <v>34</v>
      </c>
      <c r="R107" s="29" t="s">
        <v>34</v>
      </c>
      <c r="S107" s="29" t="s">
        <v>34</v>
      </c>
      <c r="U107" s="60">
        <v>3</v>
      </c>
      <c r="W107" s="29"/>
    </row>
    <row r="108" spans="1:23" ht="26" x14ac:dyDescent="0.35">
      <c r="A108" s="57">
        <v>107</v>
      </c>
      <c r="B108" s="21" t="s">
        <v>11970</v>
      </c>
      <c r="C108" s="29" t="s">
        <v>11971</v>
      </c>
      <c r="D108" s="29" t="s">
        <v>11971</v>
      </c>
      <c r="E108" s="21" t="s">
        <v>11970</v>
      </c>
      <c r="F108" s="16"/>
      <c r="G108" s="7"/>
      <c r="H108" s="7"/>
      <c r="I108" s="7" t="s">
        <v>34</v>
      </c>
      <c r="J108" s="7"/>
      <c r="K108" s="7"/>
      <c r="L108" s="16"/>
      <c r="M108" s="30" t="s">
        <v>34</v>
      </c>
      <c r="N108" s="29" t="s">
        <v>34</v>
      </c>
      <c r="O108" s="29" t="s">
        <v>34</v>
      </c>
      <c r="P108" s="29" t="s">
        <v>34</v>
      </c>
      <c r="Q108" s="29" t="s">
        <v>34</v>
      </c>
      <c r="R108" s="29" t="s">
        <v>34</v>
      </c>
      <c r="S108" s="29" t="s">
        <v>34</v>
      </c>
      <c r="U108" s="60">
        <v>3</v>
      </c>
      <c r="W108" s="29"/>
    </row>
    <row r="109" spans="1:23" x14ac:dyDescent="0.35">
      <c r="A109" s="57">
        <v>108</v>
      </c>
      <c r="B109" s="21" t="s">
        <v>11968</v>
      </c>
      <c r="C109" s="29" t="s">
        <v>11969</v>
      </c>
      <c r="D109" s="29" t="s">
        <v>11969</v>
      </c>
      <c r="E109" s="21" t="s">
        <v>11968</v>
      </c>
      <c r="F109" s="16"/>
      <c r="G109" s="7"/>
      <c r="H109" s="7"/>
      <c r="I109" s="7" t="s">
        <v>34</v>
      </c>
      <c r="J109" s="7"/>
      <c r="K109" s="7"/>
      <c r="L109" s="16"/>
      <c r="M109" s="30" t="s">
        <v>34</v>
      </c>
      <c r="N109" s="29" t="s">
        <v>34</v>
      </c>
      <c r="O109" s="29" t="s">
        <v>34</v>
      </c>
      <c r="P109" s="29" t="s">
        <v>34</v>
      </c>
      <c r="Q109" s="29" t="s">
        <v>34</v>
      </c>
      <c r="R109" s="29" t="s">
        <v>34</v>
      </c>
      <c r="S109" s="29" t="s">
        <v>34</v>
      </c>
      <c r="T109" s="29">
        <v>3</v>
      </c>
      <c r="U109" s="31"/>
      <c r="W109" s="29"/>
    </row>
    <row r="110" spans="1:23" ht="26" x14ac:dyDescent="0.35">
      <c r="A110" s="57">
        <v>109</v>
      </c>
      <c r="B110" s="21" t="s">
        <v>11966</v>
      </c>
      <c r="C110" s="29" t="s">
        <v>11967</v>
      </c>
      <c r="D110" s="29" t="s">
        <v>11967</v>
      </c>
      <c r="E110" s="21" t="s">
        <v>11966</v>
      </c>
      <c r="F110" s="16"/>
      <c r="G110" s="7"/>
      <c r="H110" s="7"/>
      <c r="I110" s="7" t="s">
        <v>34</v>
      </c>
      <c r="J110" s="7"/>
      <c r="K110" s="7"/>
      <c r="L110" s="16"/>
      <c r="M110" s="30" t="s">
        <v>34</v>
      </c>
      <c r="N110" s="29" t="s">
        <v>34</v>
      </c>
      <c r="O110" s="29" t="s">
        <v>34</v>
      </c>
      <c r="P110" s="29" t="s">
        <v>34</v>
      </c>
      <c r="Q110" s="29" t="s">
        <v>34</v>
      </c>
      <c r="R110" s="29" t="s">
        <v>34</v>
      </c>
      <c r="S110" s="29" t="s">
        <v>34</v>
      </c>
      <c r="T110" s="29">
        <v>3</v>
      </c>
      <c r="U110" s="31"/>
      <c r="W110" s="29"/>
    </row>
    <row r="111" spans="1:23" ht="26" x14ac:dyDescent="0.35">
      <c r="A111" s="57">
        <v>110</v>
      </c>
      <c r="B111" s="21" t="s">
        <v>11964</v>
      </c>
      <c r="C111" s="29" t="s">
        <v>11965</v>
      </c>
      <c r="D111" s="29" t="s">
        <v>11965</v>
      </c>
      <c r="E111" s="21" t="s">
        <v>11964</v>
      </c>
      <c r="F111" s="16"/>
      <c r="G111" s="7"/>
      <c r="H111" s="7"/>
      <c r="I111" s="7" t="s">
        <v>34</v>
      </c>
      <c r="J111" s="7"/>
      <c r="K111" s="7"/>
      <c r="L111" s="16"/>
      <c r="M111" s="30" t="s">
        <v>34</v>
      </c>
      <c r="N111" s="29" t="s">
        <v>34</v>
      </c>
      <c r="O111" s="29" t="s">
        <v>34</v>
      </c>
      <c r="P111" s="29" t="s">
        <v>34</v>
      </c>
      <c r="Q111" s="29" t="s">
        <v>34</v>
      </c>
      <c r="R111" s="29" t="s">
        <v>34</v>
      </c>
      <c r="S111" s="29" t="s">
        <v>34</v>
      </c>
      <c r="T111" s="58">
        <v>3</v>
      </c>
      <c r="U111" s="31"/>
      <c r="W111" s="29"/>
    </row>
    <row r="112" spans="1:23" ht="26" x14ac:dyDescent="0.35">
      <c r="A112" s="57">
        <v>111</v>
      </c>
      <c r="B112" s="21" t="s">
        <v>11962</v>
      </c>
      <c r="C112" s="29" t="s">
        <v>11963</v>
      </c>
      <c r="D112" s="29" t="s">
        <v>11963</v>
      </c>
      <c r="E112" s="21" t="s">
        <v>11962</v>
      </c>
      <c r="F112" s="16"/>
      <c r="G112" s="7"/>
      <c r="H112" s="7"/>
      <c r="I112" s="7" t="s">
        <v>34</v>
      </c>
      <c r="J112" s="7"/>
      <c r="K112" s="7"/>
      <c r="L112" s="16"/>
      <c r="M112" s="30" t="s">
        <v>34</v>
      </c>
      <c r="N112" s="29" t="s">
        <v>34</v>
      </c>
      <c r="O112" s="29" t="s">
        <v>34</v>
      </c>
      <c r="P112" s="29" t="s">
        <v>34</v>
      </c>
      <c r="Q112" s="29" t="s">
        <v>34</v>
      </c>
      <c r="R112" s="29" t="s">
        <v>34</v>
      </c>
      <c r="S112" s="29" t="s">
        <v>34</v>
      </c>
      <c r="T112" s="29">
        <v>3</v>
      </c>
      <c r="U112" s="31"/>
      <c r="W112" s="29"/>
    </row>
    <row r="113" spans="1:23" x14ac:dyDescent="0.35">
      <c r="A113" s="57">
        <v>112</v>
      </c>
      <c r="B113" s="9" t="s">
        <v>11960</v>
      </c>
      <c r="C113" s="37" t="s">
        <v>11961</v>
      </c>
      <c r="D113" s="37" t="s">
        <v>11961</v>
      </c>
      <c r="E113" s="9" t="s">
        <v>11960</v>
      </c>
      <c r="F113" s="15"/>
      <c r="G113" s="10"/>
      <c r="H113" s="10"/>
      <c r="I113" s="7"/>
      <c r="J113" s="10"/>
      <c r="K113" s="10"/>
      <c r="L113" s="15"/>
      <c r="M113" s="32"/>
      <c r="U113" s="31"/>
      <c r="W113" s="29"/>
    </row>
    <row r="114" spans="1:23" x14ac:dyDescent="0.35">
      <c r="A114" s="57">
        <v>113</v>
      </c>
      <c r="B114" s="9" t="s">
        <v>11958</v>
      </c>
      <c r="C114" s="37" t="s">
        <v>11959</v>
      </c>
      <c r="D114" s="37" t="s">
        <v>11959</v>
      </c>
      <c r="E114" s="9" t="s">
        <v>11958</v>
      </c>
      <c r="F114" s="15"/>
      <c r="G114" s="10"/>
      <c r="H114" s="10"/>
      <c r="I114" s="7"/>
      <c r="J114" s="10"/>
      <c r="K114" s="10"/>
      <c r="L114" s="15"/>
      <c r="M114" s="32"/>
      <c r="U114" s="31"/>
      <c r="W114" s="29"/>
    </row>
    <row r="115" spans="1:23" ht="52" x14ac:dyDescent="0.35">
      <c r="A115" s="57">
        <v>114</v>
      </c>
      <c r="B115" s="18" t="s">
        <v>11956</v>
      </c>
      <c r="C115" s="35" t="s">
        <v>11957</v>
      </c>
      <c r="D115" s="35" t="s">
        <v>11957</v>
      </c>
      <c r="E115" s="18" t="s">
        <v>11956</v>
      </c>
      <c r="F115" s="20"/>
      <c r="G115" s="19"/>
      <c r="H115" s="19"/>
      <c r="I115" s="7"/>
      <c r="J115" s="19"/>
      <c r="K115" s="19"/>
      <c r="L115" s="20"/>
      <c r="M115" s="32"/>
      <c r="U115" s="31"/>
      <c r="V115" s="7" t="s">
        <v>11955</v>
      </c>
      <c r="W115" s="29">
        <v>6</v>
      </c>
    </row>
    <row r="116" spans="1:23" ht="26" x14ac:dyDescent="0.35">
      <c r="A116" s="57">
        <v>115</v>
      </c>
      <c r="B116" s="21" t="s">
        <v>11953</v>
      </c>
      <c r="C116" s="29" t="s">
        <v>11954</v>
      </c>
      <c r="D116" s="29" t="s">
        <v>11954</v>
      </c>
      <c r="E116" s="21" t="s">
        <v>11953</v>
      </c>
      <c r="F116" s="16"/>
      <c r="G116" s="7"/>
      <c r="H116" s="7"/>
      <c r="I116" s="7" t="s">
        <v>34</v>
      </c>
      <c r="J116" s="7"/>
      <c r="K116" s="7"/>
      <c r="L116" s="16"/>
      <c r="M116" s="30" t="s">
        <v>34</v>
      </c>
      <c r="N116" s="29" t="s">
        <v>34</v>
      </c>
      <c r="O116" s="29" t="s">
        <v>34</v>
      </c>
      <c r="P116" s="29" t="s">
        <v>34</v>
      </c>
      <c r="Q116" s="29" t="s">
        <v>34</v>
      </c>
      <c r="R116" s="29" t="s">
        <v>34</v>
      </c>
      <c r="S116" s="29" t="s">
        <v>34</v>
      </c>
      <c r="T116" s="29">
        <v>3</v>
      </c>
      <c r="U116" s="31"/>
      <c r="W116" s="29"/>
    </row>
    <row r="117" spans="1:23" ht="26" x14ac:dyDescent="0.35">
      <c r="A117" s="57">
        <v>116</v>
      </c>
      <c r="B117" s="21" t="s">
        <v>11951</v>
      </c>
      <c r="C117" s="29" t="s">
        <v>11952</v>
      </c>
      <c r="D117" s="29" t="s">
        <v>11952</v>
      </c>
      <c r="E117" s="21" t="s">
        <v>11951</v>
      </c>
      <c r="F117" s="16"/>
      <c r="G117" s="7"/>
      <c r="H117" s="7"/>
      <c r="I117" s="7" t="s">
        <v>34</v>
      </c>
      <c r="J117" s="7"/>
      <c r="K117" s="7"/>
      <c r="L117" s="16"/>
      <c r="M117" s="30" t="s">
        <v>34</v>
      </c>
      <c r="N117" s="29" t="s">
        <v>34</v>
      </c>
      <c r="O117" s="29" t="s">
        <v>34</v>
      </c>
      <c r="P117" s="29" t="s">
        <v>34</v>
      </c>
      <c r="Q117" s="29" t="s">
        <v>34</v>
      </c>
      <c r="R117" s="29" t="s">
        <v>34</v>
      </c>
      <c r="S117" s="29" t="s">
        <v>34</v>
      </c>
      <c r="T117" s="29">
        <v>3</v>
      </c>
      <c r="U117" s="31"/>
      <c r="W117" s="29"/>
    </row>
    <row r="118" spans="1:23" x14ac:dyDescent="0.35">
      <c r="A118" s="57">
        <v>117</v>
      </c>
      <c r="B118" s="18" t="s">
        <v>11949</v>
      </c>
      <c r="C118" s="35" t="s">
        <v>11950</v>
      </c>
      <c r="D118" s="35" t="s">
        <v>11950</v>
      </c>
      <c r="E118" s="18" t="s">
        <v>11949</v>
      </c>
      <c r="F118" s="20"/>
      <c r="G118" s="19"/>
      <c r="H118" s="19"/>
      <c r="I118" s="7"/>
      <c r="J118" s="19"/>
      <c r="K118" s="19"/>
      <c r="L118" s="20"/>
      <c r="M118" s="32"/>
      <c r="U118" s="31"/>
      <c r="W118" s="29"/>
    </row>
    <row r="119" spans="1:23" x14ac:dyDescent="0.35">
      <c r="A119" s="57">
        <v>118</v>
      </c>
      <c r="B119" s="21" t="s">
        <v>11947</v>
      </c>
      <c r="C119" s="29" t="s">
        <v>11948</v>
      </c>
      <c r="D119" s="29" t="s">
        <v>11948</v>
      </c>
      <c r="E119" s="21" t="s">
        <v>11947</v>
      </c>
      <c r="F119" s="16"/>
      <c r="G119" s="7"/>
      <c r="H119" s="7"/>
      <c r="I119" s="7" t="s">
        <v>34</v>
      </c>
      <c r="J119" s="7"/>
      <c r="K119" s="7"/>
      <c r="L119" s="16" t="s">
        <v>34</v>
      </c>
      <c r="M119" s="30" t="s">
        <v>34</v>
      </c>
      <c r="N119" s="29" t="s">
        <v>34</v>
      </c>
      <c r="O119" s="29" t="s">
        <v>34</v>
      </c>
      <c r="P119" s="29" t="s">
        <v>34</v>
      </c>
      <c r="Q119" s="29" t="s">
        <v>34</v>
      </c>
      <c r="R119" s="29" t="s">
        <v>34</v>
      </c>
      <c r="S119" s="29" t="s">
        <v>34</v>
      </c>
      <c r="U119" s="31"/>
      <c r="W119" s="29"/>
    </row>
    <row r="120" spans="1:23" ht="65" x14ac:dyDescent="0.35">
      <c r="A120" s="57">
        <v>119</v>
      </c>
      <c r="B120" s="21" t="s">
        <v>11945</v>
      </c>
      <c r="C120" s="29" t="s">
        <v>11946</v>
      </c>
      <c r="D120" s="29" t="s">
        <v>11946</v>
      </c>
      <c r="E120" s="21" t="s">
        <v>11945</v>
      </c>
      <c r="F120" s="16"/>
      <c r="G120" s="7"/>
      <c r="H120" s="7"/>
      <c r="I120" s="7" t="s">
        <v>34</v>
      </c>
      <c r="J120" s="7"/>
      <c r="K120" s="7"/>
      <c r="L120" s="16"/>
      <c r="M120" s="30" t="s">
        <v>34</v>
      </c>
      <c r="N120" s="29" t="s">
        <v>34</v>
      </c>
      <c r="O120" s="29" t="s">
        <v>34</v>
      </c>
      <c r="P120" s="29" t="s">
        <v>34</v>
      </c>
      <c r="Q120" s="29" t="s">
        <v>34</v>
      </c>
      <c r="R120" s="29" t="s">
        <v>34</v>
      </c>
      <c r="S120" s="29" t="s">
        <v>34</v>
      </c>
      <c r="T120" s="29">
        <v>3</v>
      </c>
      <c r="U120" s="31"/>
      <c r="W120" s="29"/>
    </row>
    <row r="121" spans="1:23" x14ac:dyDescent="0.35">
      <c r="A121" s="29" t="s">
        <v>2200</v>
      </c>
      <c r="B121" s="21"/>
      <c r="C121" s="29"/>
      <c r="D121" s="29"/>
      <c r="E121" s="21"/>
      <c r="F121" s="7">
        <f>SUBTOTAL(103,Table11621[Renumbered])</f>
        <v>0</v>
      </c>
      <c r="G121" s="7">
        <f>SUBTOTAL(103,Table11621[New])</f>
        <v>0</v>
      </c>
      <c r="H121" s="7">
        <f>SUBTOTAL(103,Table11621[Deleted])</f>
        <v>0</v>
      </c>
      <c r="I121" s="7">
        <f>SUBTOTAL(103,Table11621[Text unmodified])</f>
        <v>79</v>
      </c>
      <c r="J121" s="7">
        <f>SUBTOTAL(103,Table11621[Reworded, intent the same])</f>
        <v>0</v>
      </c>
      <c r="K121" s="7">
        <f>SUBTOTAL(103,Table11621[Reworded, intent modified])</f>
        <v>0</v>
      </c>
      <c r="L121" s="16">
        <f>SUBTOTAL(103,Table11621[BK])</f>
        <v>3</v>
      </c>
      <c r="M121" s="30">
        <f>SUBTOTAL(103,Table11621[ATPL(A)])</f>
        <v>79</v>
      </c>
      <c r="N121" s="29">
        <f>SUBTOTAL(103,Table11621[CPL(A)])</f>
        <v>79</v>
      </c>
      <c r="O121" s="29">
        <f>SUBTOTAL(103,Table11621[ATPL(H)/IR])</f>
        <v>79</v>
      </c>
      <c r="P121" s="29">
        <f>SUBTOTAL(103,Table11621[ATPL(H)/VFR])</f>
        <v>79</v>
      </c>
      <c r="Q121" s="29">
        <f>SUBTOTAL(103,Table11621[CPL(H)])</f>
        <v>79</v>
      </c>
      <c r="R121" s="29">
        <f>SUBTOTAL(103,Table11621[IR])</f>
        <v>79</v>
      </c>
      <c r="S121" s="29">
        <f>SUBTOTAL(103,Table11621[CBIR(A)])</f>
        <v>79</v>
      </c>
      <c r="T121" s="29">
        <f>SUBTOTAL(103,Table11621[BIR exam])</f>
        <v>43</v>
      </c>
      <c r="U121" s="30">
        <f>SUBTOTAL(103,Table11621[BIR BK])</f>
        <v>22</v>
      </c>
      <c r="W121" s="29"/>
    </row>
  </sheetData>
  <pageMargins left="0.70866141732283472" right="0.70866141732283472" top="0.74803149606299213" bottom="0.74803149606299213" header="0.31496062992125984" footer="0.31496062992125984"/>
  <pageSetup paperSize="9" scale="78" fitToHeight="0" orientation="portrait" r:id="rId1"/>
  <headerFooter>
    <oddHeader>&amp;LTK Syllabus Comparision Doc v.6</oddHeader>
    <oddFooter>&amp;LEASA&amp;R17/12/2025</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E8B17-C152-4B58-8F91-840AABD484B9}">
  <sheetPr>
    <tabColor rgb="FFC00000"/>
    <pageSetUpPr fitToPage="1"/>
  </sheetPr>
  <dimension ref="A1:D73"/>
  <sheetViews>
    <sheetView topLeftCell="A5" zoomScaleNormal="100" workbookViewId="0">
      <selection activeCell="B9" sqref="B9"/>
    </sheetView>
  </sheetViews>
  <sheetFormatPr defaultRowHeight="14.5" x14ac:dyDescent="0.35"/>
  <cols>
    <col min="1" max="1" width="37.81640625" style="26" customWidth="1"/>
    <col min="2" max="2" width="41.1796875" customWidth="1"/>
    <col min="3" max="3" width="36.08984375" customWidth="1"/>
    <col min="4" max="4" width="15.81640625" style="27" customWidth="1"/>
    <col min="5" max="5" width="16.81640625" customWidth="1"/>
  </cols>
  <sheetData>
    <row r="1" spans="1:4" ht="18.5" x14ac:dyDescent="0.35">
      <c r="A1" s="93" t="s">
        <v>12238</v>
      </c>
      <c r="B1" s="93"/>
      <c r="C1" s="93"/>
      <c r="D1" s="89" t="s">
        <v>14756</v>
      </c>
    </row>
    <row r="3" spans="1:4" ht="141" customHeight="1" x14ac:dyDescent="0.35">
      <c r="A3" s="94" t="s">
        <v>13796</v>
      </c>
      <c r="B3" s="94"/>
      <c r="C3" s="94"/>
      <c r="D3" s="94"/>
    </row>
    <row r="5" spans="1:4" ht="30.75" customHeight="1" x14ac:dyDescent="0.35">
      <c r="A5" s="94" t="s">
        <v>12239</v>
      </c>
      <c r="B5" s="94"/>
      <c r="C5" s="94"/>
      <c r="D5" s="94"/>
    </row>
    <row r="7" spans="1:4" ht="39" x14ac:dyDescent="0.35">
      <c r="A7" s="7" t="s">
        <v>12240</v>
      </c>
      <c r="B7" s="7" t="s">
        <v>12241</v>
      </c>
      <c r="C7" s="7" t="s">
        <v>12242</v>
      </c>
      <c r="D7" s="7" t="s">
        <v>21</v>
      </c>
    </row>
    <row r="8" spans="1:4" ht="26" x14ac:dyDescent="0.35">
      <c r="A8" s="7" t="s">
        <v>12362</v>
      </c>
      <c r="B8" s="2" t="s">
        <v>12363</v>
      </c>
      <c r="C8" s="80" t="s">
        <v>12243</v>
      </c>
      <c r="D8" s="7">
        <v>6</v>
      </c>
    </row>
    <row r="9" spans="1:4" ht="149.5" customHeight="1" x14ac:dyDescent="0.35">
      <c r="A9" s="7" t="s">
        <v>12244</v>
      </c>
      <c r="B9" s="2" t="s">
        <v>12245</v>
      </c>
      <c r="C9" s="80" t="s">
        <v>12246</v>
      </c>
      <c r="D9" s="7">
        <v>6</v>
      </c>
    </row>
    <row r="10" spans="1:4" ht="39" x14ac:dyDescent="0.35">
      <c r="A10" s="7" t="s">
        <v>12361</v>
      </c>
      <c r="B10" s="2" t="s">
        <v>12247</v>
      </c>
      <c r="C10" s="80" t="s">
        <v>12243</v>
      </c>
      <c r="D10" s="7">
        <v>6</v>
      </c>
    </row>
    <row r="11" spans="1:4" ht="26" x14ac:dyDescent="0.35">
      <c r="A11" s="7" t="s">
        <v>12360</v>
      </c>
      <c r="B11" s="2" t="s">
        <v>12358</v>
      </c>
      <c r="C11" s="80" t="s">
        <v>12243</v>
      </c>
      <c r="D11" s="7">
        <v>6</v>
      </c>
    </row>
    <row r="12" spans="1:4" ht="26" x14ac:dyDescent="0.35">
      <c r="A12" s="7" t="s">
        <v>12359</v>
      </c>
      <c r="B12" s="2" t="s">
        <v>12357</v>
      </c>
      <c r="C12" s="80" t="s">
        <v>12243</v>
      </c>
      <c r="D12" s="7">
        <v>6</v>
      </c>
    </row>
    <row r="13" spans="1:4" ht="26" x14ac:dyDescent="0.35">
      <c r="A13" s="7" t="s">
        <v>12248</v>
      </c>
      <c r="B13" s="2"/>
      <c r="C13" s="80" t="s">
        <v>12249</v>
      </c>
      <c r="D13" s="7">
        <v>3</v>
      </c>
    </row>
    <row r="14" spans="1:4" ht="26" x14ac:dyDescent="0.35">
      <c r="A14" s="7" t="s">
        <v>12250</v>
      </c>
      <c r="B14" s="2"/>
      <c r="C14" s="80" t="s">
        <v>12251</v>
      </c>
      <c r="D14" s="7">
        <v>3</v>
      </c>
    </row>
    <row r="15" spans="1:4" ht="91" x14ac:dyDescent="0.35">
      <c r="A15" s="7" t="s">
        <v>12252</v>
      </c>
      <c r="B15" s="2" t="s">
        <v>12253</v>
      </c>
      <c r="C15" s="80" t="s">
        <v>12254</v>
      </c>
      <c r="D15" s="2">
        <v>5</v>
      </c>
    </row>
    <row r="16" spans="1:4" ht="26" x14ac:dyDescent="0.35">
      <c r="A16" s="7" t="s">
        <v>12255</v>
      </c>
      <c r="B16" s="2" t="s">
        <v>12256</v>
      </c>
      <c r="C16" s="80" t="s">
        <v>12254</v>
      </c>
      <c r="D16" s="2">
        <v>6</v>
      </c>
    </row>
    <row r="17" spans="1:4" ht="26" x14ac:dyDescent="0.35">
      <c r="A17" s="2" t="s">
        <v>12257</v>
      </c>
      <c r="B17" s="2" t="s">
        <v>12258</v>
      </c>
      <c r="C17" s="80" t="s">
        <v>12254</v>
      </c>
      <c r="D17" s="2">
        <v>5</v>
      </c>
    </row>
    <row r="18" spans="1:4" ht="26" x14ac:dyDescent="0.35">
      <c r="A18" s="2" t="s">
        <v>12259</v>
      </c>
      <c r="B18" s="2" t="s">
        <v>12260</v>
      </c>
      <c r="C18" s="80" t="s">
        <v>12254</v>
      </c>
      <c r="D18" s="2">
        <v>6</v>
      </c>
    </row>
    <row r="19" spans="1:4" ht="29" x14ac:dyDescent="0.35">
      <c r="A19" s="81" t="s">
        <v>12261</v>
      </c>
      <c r="B19" s="81" t="s">
        <v>12262</v>
      </c>
      <c r="C19" s="82" t="s">
        <v>12254</v>
      </c>
      <c r="D19" s="83">
        <v>6</v>
      </c>
    </row>
    <row r="20" spans="1:4" ht="26" x14ac:dyDescent="0.35">
      <c r="A20" s="81" t="s">
        <v>12263</v>
      </c>
      <c r="B20" s="81" t="s">
        <v>12264</v>
      </c>
      <c r="C20" s="84" t="s">
        <v>12254</v>
      </c>
      <c r="D20" s="83">
        <v>6</v>
      </c>
    </row>
    <row r="21" spans="1:4" ht="26" x14ac:dyDescent="0.35">
      <c r="A21" s="81" t="s">
        <v>12265</v>
      </c>
      <c r="B21" s="81" t="s">
        <v>12266</v>
      </c>
      <c r="C21" s="84" t="s">
        <v>12254</v>
      </c>
      <c r="D21" s="83">
        <v>6</v>
      </c>
    </row>
    <row r="22" spans="1:4" x14ac:dyDescent="0.35">
      <c r="A22" s="7" t="s">
        <v>12355</v>
      </c>
      <c r="B22" s="2" t="s">
        <v>12356</v>
      </c>
      <c r="C22" s="80" t="s">
        <v>12243</v>
      </c>
      <c r="D22" s="2">
        <v>6</v>
      </c>
    </row>
    <row r="23" spans="1:4" x14ac:dyDescent="0.35">
      <c r="A23" s="7" t="s">
        <v>187</v>
      </c>
      <c r="B23" s="2" t="s">
        <v>12267</v>
      </c>
      <c r="C23" s="7"/>
      <c r="D23" s="7">
        <v>6</v>
      </c>
    </row>
    <row r="24" spans="1:4" ht="65" x14ac:dyDescent="0.35">
      <c r="A24" s="2" t="s">
        <v>12268</v>
      </c>
      <c r="B24" s="23" t="s">
        <v>12269</v>
      </c>
      <c r="C24" s="7"/>
      <c r="D24" s="7">
        <v>6</v>
      </c>
    </row>
    <row r="25" spans="1:4" x14ac:dyDescent="0.35">
      <c r="A25" s="7" t="s">
        <v>12270</v>
      </c>
      <c r="B25" s="2" t="s">
        <v>12271</v>
      </c>
      <c r="C25" s="7"/>
      <c r="D25" s="7">
        <v>6</v>
      </c>
    </row>
    <row r="26" spans="1:4" x14ac:dyDescent="0.35">
      <c r="A26" s="7" t="s">
        <v>1999</v>
      </c>
      <c r="B26" s="2" t="s">
        <v>12272</v>
      </c>
      <c r="C26" s="7"/>
      <c r="D26" s="7">
        <v>6</v>
      </c>
    </row>
    <row r="27" spans="1:4" x14ac:dyDescent="0.35">
      <c r="A27" s="7" t="s">
        <v>2141</v>
      </c>
      <c r="B27" s="2" t="s">
        <v>12273</v>
      </c>
      <c r="C27" s="7"/>
      <c r="D27" s="7">
        <v>6</v>
      </c>
    </row>
    <row r="28" spans="1:4" ht="26" x14ac:dyDescent="0.35">
      <c r="A28" s="7" t="s">
        <v>12274</v>
      </c>
      <c r="B28" s="2" t="s">
        <v>12275</v>
      </c>
      <c r="C28" s="7"/>
      <c r="D28" s="7">
        <v>6</v>
      </c>
    </row>
    <row r="29" spans="1:4" x14ac:dyDescent="0.35">
      <c r="A29" s="7" t="s">
        <v>12276</v>
      </c>
      <c r="B29" s="2" t="s">
        <v>12277</v>
      </c>
      <c r="C29" s="7"/>
      <c r="D29" s="7">
        <v>6</v>
      </c>
    </row>
    <row r="30" spans="1:4" x14ac:dyDescent="0.35">
      <c r="A30" s="7" t="s">
        <v>2050</v>
      </c>
      <c r="B30" s="2" t="s">
        <v>12278</v>
      </c>
      <c r="C30" s="7"/>
      <c r="D30" s="7">
        <v>6</v>
      </c>
    </row>
    <row r="31" spans="1:4" x14ac:dyDescent="0.35">
      <c r="A31" s="7" t="s">
        <v>9930</v>
      </c>
      <c r="B31" s="2" t="s">
        <v>12279</v>
      </c>
      <c r="C31" s="7"/>
      <c r="D31" s="7">
        <v>6</v>
      </c>
    </row>
    <row r="32" spans="1:4" x14ac:dyDescent="0.35">
      <c r="A32" s="85" t="s">
        <v>12280</v>
      </c>
      <c r="B32" s="85" t="s">
        <v>12281</v>
      </c>
      <c r="C32" s="83"/>
      <c r="D32" s="83"/>
    </row>
    <row r="33" spans="1:4" x14ac:dyDescent="0.35">
      <c r="A33" s="7" t="s">
        <v>12282</v>
      </c>
      <c r="B33" s="23" t="s">
        <v>12283</v>
      </c>
      <c r="C33" s="7"/>
      <c r="D33" s="7">
        <v>6</v>
      </c>
    </row>
    <row r="34" spans="1:4" x14ac:dyDescent="0.35">
      <c r="A34" s="85" t="s">
        <v>12284</v>
      </c>
      <c r="B34" s="85" t="s">
        <v>12285</v>
      </c>
      <c r="C34" s="83"/>
      <c r="D34" s="83"/>
    </row>
    <row r="35" spans="1:4" x14ac:dyDescent="0.35">
      <c r="A35" s="85" t="s">
        <v>12286</v>
      </c>
      <c r="B35" s="81" t="s">
        <v>12287</v>
      </c>
      <c r="C35" s="83"/>
      <c r="D35" s="83"/>
    </row>
    <row r="36" spans="1:4" ht="26" x14ac:dyDescent="0.35">
      <c r="A36" s="7" t="s">
        <v>11339</v>
      </c>
      <c r="B36" s="2" t="s">
        <v>12288</v>
      </c>
      <c r="C36" s="7"/>
      <c r="D36" s="7">
        <v>6</v>
      </c>
    </row>
    <row r="37" spans="1:4" x14ac:dyDescent="0.35">
      <c r="A37" s="7" t="s">
        <v>175</v>
      </c>
      <c r="B37" s="2" t="s">
        <v>12289</v>
      </c>
      <c r="C37" s="7"/>
      <c r="D37" s="7">
        <v>6</v>
      </c>
    </row>
    <row r="38" spans="1:4" x14ac:dyDescent="0.35">
      <c r="A38" s="7" t="s">
        <v>12290</v>
      </c>
      <c r="B38" s="2" t="s">
        <v>12291</v>
      </c>
      <c r="C38" s="7"/>
      <c r="D38" s="7">
        <v>6</v>
      </c>
    </row>
    <row r="39" spans="1:4" x14ac:dyDescent="0.35">
      <c r="A39" s="7" t="s">
        <v>12292</v>
      </c>
      <c r="B39" s="2" t="s">
        <v>12293</v>
      </c>
      <c r="C39" s="7"/>
      <c r="D39" s="7">
        <v>6</v>
      </c>
    </row>
    <row r="40" spans="1:4" ht="39" x14ac:dyDescent="0.35">
      <c r="A40" s="7" t="s">
        <v>12294</v>
      </c>
      <c r="B40" s="2">
        <v>1987</v>
      </c>
      <c r="C40" s="7"/>
      <c r="D40" s="7">
        <v>6</v>
      </c>
    </row>
    <row r="41" spans="1:4" x14ac:dyDescent="0.35">
      <c r="A41" s="23" t="s">
        <v>14755</v>
      </c>
      <c r="B41" s="92" t="s">
        <v>12347</v>
      </c>
      <c r="C41" s="7"/>
      <c r="D41" s="7">
        <v>6</v>
      </c>
    </row>
    <row r="42" spans="1:4" ht="26" x14ac:dyDescent="0.35">
      <c r="A42" s="7" t="s">
        <v>12295</v>
      </c>
      <c r="B42" s="2" t="s">
        <v>12296</v>
      </c>
      <c r="C42" s="7"/>
      <c r="D42" s="7">
        <v>6</v>
      </c>
    </row>
    <row r="43" spans="1:4" x14ac:dyDescent="0.35">
      <c r="A43" s="7" t="s">
        <v>12297</v>
      </c>
      <c r="B43" s="2" t="s">
        <v>12298</v>
      </c>
      <c r="C43" s="7"/>
      <c r="D43" s="7">
        <v>6</v>
      </c>
    </row>
    <row r="44" spans="1:4" ht="26" x14ac:dyDescent="0.35">
      <c r="A44" s="7" t="s">
        <v>12299</v>
      </c>
      <c r="B44" s="2" t="s">
        <v>12300</v>
      </c>
      <c r="C44" s="7"/>
      <c r="D44" s="7">
        <v>6</v>
      </c>
    </row>
    <row r="45" spans="1:4" x14ac:dyDescent="0.35">
      <c r="A45" s="7" t="s">
        <v>12301</v>
      </c>
      <c r="B45" s="2" t="s">
        <v>12302</v>
      </c>
      <c r="C45" s="7"/>
      <c r="D45" s="7">
        <v>5</v>
      </c>
    </row>
    <row r="46" spans="1:4" ht="39" x14ac:dyDescent="0.35">
      <c r="A46" s="81" t="s">
        <v>12303</v>
      </c>
      <c r="B46" s="81" t="s">
        <v>12304</v>
      </c>
      <c r="C46" s="83"/>
      <c r="D46" s="83">
        <v>6</v>
      </c>
    </row>
    <row r="47" spans="1:4" ht="26" x14ac:dyDescent="0.35">
      <c r="A47" s="81" t="s">
        <v>12305</v>
      </c>
      <c r="B47" s="81">
        <v>1954</v>
      </c>
      <c r="C47" s="83"/>
      <c r="D47" s="83">
        <v>6</v>
      </c>
    </row>
    <row r="48" spans="1:4" ht="39" x14ac:dyDescent="0.35">
      <c r="A48" s="7" t="s">
        <v>12306</v>
      </c>
      <c r="B48" s="85" t="s">
        <v>12307</v>
      </c>
      <c r="C48" s="7"/>
      <c r="D48" s="7">
        <v>6</v>
      </c>
    </row>
    <row r="49" spans="1:4" ht="39" x14ac:dyDescent="0.35">
      <c r="A49" s="7" t="s">
        <v>12308</v>
      </c>
      <c r="B49" s="2">
        <v>1963</v>
      </c>
      <c r="C49" s="7"/>
      <c r="D49" s="7">
        <v>3</v>
      </c>
    </row>
    <row r="50" spans="1:4" x14ac:dyDescent="0.35">
      <c r="A50" s="81" t="s">
        <v>12309</v>
      </c>
      <c r="B50" s="81" t="s">
        <v>12310</v>
      </c>
      <c r="C50" s="83"/>
      <c r="D50" s="83"/>
    </row>
    <row r="51" spans="1:4" ht="39" x14ac:dyDescent="0.35">
      <c r="A51" s="7" t="s">
        <v>12311</v>
      </c>
      <c r="B51" s="2" t="s">
        <v>12312</v>
      </c>
      <c r="C51" s="7"/>
      <c r="D51" s="7">
        <v>6</v>
      </c>
    </row>
    <row r="52" spans="1:4" x14ac:dyDescent="0.35">
      <c r="A52" s="81" t="s">
        <v>12313</v>
      </c>
      <c r="B52" s="81" t="s">
        <v>12314</v>
      </c>
      <c r="C52" s="83"/>
      <c r="D52" s="83">
        <v>6</v>
      </c>
    </row>
    <row r="53" spans="1:4" ht="26" x14ac:dyDescent="0.35">
      <c r="A53" s="7" t="s">
        <v>9903</v>
      </c>
      <c r="B53" s="2" t="s">
        <v>12315</v>
      </c>
      <c r="C53" s="7"/>
      <c r="D53" s="2">
        <v>5</v>
      </c>
    </row>
    <row r="54" spans="1:4" ht="26" x14ac:dyDescent="0.35">
      <c r="A54" s="7" t="s">
        <v>12316</v>
      </c>
      <c r="B54" s="2" t="s">
        <v>12317</v>
      </c>
      <c r="C54" s="7"/>
      <c r="D54" s="2">
        <v>3</v>
      </c>
    </row>
    <row r="55" spans="1:4" x14ac:dyDescent="0.35">
      <c r="A55" s="81" t="s">
        <v>12318</v>
      </c>
      <c r="B55" s="81" t="s">
        <v>12319</v>
      </c>
      <c r="C55" s="83"/>
      <c r="D55" s="83">
        <v>6</v>
      </c>
    </row>
    <row r="56" spans="1:4" ht="39" x14ac:dyDescent="0.35">
      <c r="A56" s="81" t="s">
        <v>12320</v>
      </c>
      <c r="B56" s="81" t="s">
        <v>12321</v>
      </c>
      <c r="C56" s="83"/>
      <c r="D56" s="83">
        <v>6</v>
      </c>
    </row>
    <row r="57" spans="1:4" x14ac:dyDescent="0.35">
      <c r="A57" s="23" t="s">
        <v>12322</v>
      </c>
      <c r="B57" s="23" t="s">
        <v>12323</v>
      </c>
      <c r="C57" s="7"/>
      <c r="D57" s="7">
        <v>6</v>
      </c>
    </row>
    <row r="58" spans="1:4" x14ac:dyDescent="0.35">
      <c r="A58" s="7" t="s">
        <v>12324</v>
      </c>
      <c r="B58" s="2" t="s">
        <v>12325</v>
      </c>
      <c r="C58" s="7"/>
      <c r="D58" s="2">
        <v>3</v>
      </c>
    </row>
    <row r="59" spans="1:4" ht="26" x14ac:dyDescent="0.35">
      <c r="A59" s="7" t="s">
        <v>12326</v>
      </c>
      <c r="B59" s="2" t="s">
        <v>12325</v>
      </c>
      <c r="C59" s="7"/>
      <c r="D59" s="2">
        <v>3</v>
      </c>
    </row>
    <row r="60" spans="1:4" x14ac:dyDescent="0.35">
      <c r="A60" s="81" t="s">
        <v>12327</v>
      </c>
      <c r="B60" s="81" t="s">
        <v>12328</v>
      </c>
      <c r="C60" s="83"/>
      <c r="D60" s="83">
        <v>6</v>
      </c>
    </row>
    <row r="61" spans="1:4" ht="39" x14ac:dyDescent="0.35">
      <c r="A61" s="7" t="s">
        <v>95</v>
      </c>
      <c r="B61" s="2" t="s">
        <v>12329</v>
      </c>
      <c r="C61" s="7"/>
      <c r="D61" s="2">
        <v>6</v>
      </c>
    </row>
    <row r="62" spans="1:4" x14ac:dyDescent="0.35">
      <c r="A62" s="81" t="s">
        <v>12330</v>
      </c>
      <c r="B62" s="81" t="s">
        <v>12331</v>
      </c>
      <c r="C62" s="83"/>
      <c r="D62" s="83">
        <v>6</v>
      </c>
    </row>
    <row r="63" spans="1:4" x14ac:dyDescent="0.35">
      <c r="A63" s="81" t="s">
        <v>12332</v>
      </c>
      <c r="B63" s="81" t="s">
        <v>12333</v>
      </c>
      <c r="C63" s="83"/>
      <c r="D63" s="83">
        <v>6</v>
      </c>
    </row>
    <row r="64" spans="1:4" x14ac:dyDescent="0.35">
      <c r="A64" s="81" t="s">
        <v>12334</v>
      </c>
      <c r="B64" s="81" t="s">
        <v>12335</v>
      </c>
      <c r="C64" s="83"/>
      <c r="D64" s="83"/>
    </row>
    <row r="65" spans="1:4" x14ac:dyDescent="0.35">
      <c r="A65" s="81" t="s">
        <v>12336</v>
      </c>
      <c r="B65" s="81" t="s">
        <v>12337</v>
      </c>
      <c r="C65" s="83"/>
      <c r="D65" s="83">
        <v>6</v>
      </c>
    </row>
    <row r="66" spans="1:4" ht="26" x14ac:dyDescent="0.35">
      <c r="A66" s="7" t="s">
        <v>12338</v>
      </c>
      <c r="B66" s="23" t="s">
        <v>13797</v>
      </c>
      <c r="C66" s="7" t="s">
        <v>12339</v>
      </c>
      <c r="D66" s="2">
        <v>6</v>
      </c>
    </row>
    <row r="67" spans="1:4" x14ac:dyDescent="0.35">
      <c r="A67" s="81" t="s">
        <v>12340</v>
      </c>
      <c r="B67" s="81" t="s">
        <v>12348</v>
      </c>
      <c r="C67" s="83"/>
      <c r="D67" s="83"/>
    </row>
    <row r="68" spans="1:4" ht="26" x14ac:dyDescent="0.35">
      <c r="A68" s="7" t="s">
        <v>12354</v>
      </c>
      <c r="B68" s="23" t="s">
        <v>12349</v>
      </c>
      <c r="C68" s="80" t="s">
        <v>12341</v>
      </c>
      <c r="D68" s="7">
        <v>6</v>
      </c>
    </row>
    <row r="69" spans="1:4" ht="39" x14ac:dyDescent="0.35">
      <c r="A69" s="7" t="s">
        <v>12342</v>
      </c>
      <c r="B69" s="2">
        <v>1983</v>
      </c>
      <c r="C69" s="80" t="s">
        <v>12343</v>
      </c>
      <c r="D69" s="7">
        <v>3</v>
      </c>
    </row>
    <row r="70" spans="1:4" ht="26" x14ac:dyDescent="0.35">
      <c r="A70" s="7" t="s">
        <v>12353</v>
      </c>
      <c r="B70" s="2" t="s">
        <v>12350</v>
      </c>
      <c r="C70" s="80" t="s">
        <v>12243</v>
      </c>
      <c r="D70" s="7">
        <v>6</v>
      </c>
    </row>
    <row r="71" spans="1:4" ht="39" x14ac:dyDescent="0.35">
      <c r="A71" s="7" t="s">
        <v>12344</v>
      </c>
      <c r="B71" s="2" t="s">
        <v>12345</v>
      </c>
      <c r="C71" s="80" t="s">
        <v>12246</v>
      </c>
      <c r="D71" s="7">
        <v>6</v>
      </c>
    </row>
    <row r="72" spans="1:4" ht="26" x14ac:dyDescent="0.35">
      <c r="A72" s="7" t="s">
        <v>12352</v>
      </c>
      <c r="B72" s="2" t="s">
        <v>12351</v>
      </c>
      <c r="C72" s="80" t="s">
        <v>12243</v>
      </c>
      <c r="D72" s="7">
        <v>6</v>
      </c>
    </row>
    <row r="73" spans="1:4" ht="29" x14ac:dyDescent="0.35">
      <c r="A73" s="81" t="s">
        <v>12346</v>
      </c>
      <c r="B73" s="85"/>
      <c r="C73" s="82" t="s">
        <v>12243</v>
      </c>
      <c r="D73" s="83">
        <v>6</v>
      </c>
    </row>
  </sheetData>
  <mergeCells count="3">
    <mergeCell ref="A1:C1"/>
    <mergeCell ref="A3:D3"/>
    <mergeCell ref="A5:D5"/>
  </mergeCells>
  <hyperlinks>
    <hyperlink ref="C69" r:id="rId1" xr:uid="{C878C048-1C5A-4445-897F-5E75C1ACDC54}"/>
    <hyperlink ref="C14" r:id="rId2" xr:uid="{D352602B-D291-4149-BC35-91DC055568DA}"/>
    <hyperlink ref="C68" r:id="rId3" xr:uid="{F43FC6F9-B94F-4B2D-8EDD-8523648D621E}"/>
    <hyperlink ref="C9" r:id="rId4" xr:uid="{06711859-1E00-4880-B2EF-0F2E62FF891E}"/>
    <hyperlink ref="C71" r:id="rId5" xr:uid="{DEDAA808-6474-4A5B-B755-0D8CA4A95965}"/>
    <hyperlink ref="C10" r:id="rId6" xr:uid="{1AF12CCE-E99F-466F-A244-8AB9A16BDF11}"/>
    <hyperlink ref="C11" r:id="rId7" xr:uid="{84DB4643-9383-4841-B8B0-EB9D80A3907E}"/>
    <hyperlink ref="C8" r:id="rId8" xr:uid="{7D61A0A1-03EB-4DF5-BE35-ABD70A2FCA56}"/>
    <hyperlink ref="C12" r:id="rId9" xr:uid="{E760E595-13F0-410F-A556-3EEA7E05B0D6}"/>
    <hyperlink ref="C22" r:id="rId10" xr:uid="{E251B5A8-4783-4F70-AD37-758D5EA1CFE7}"/>
    <hyperlink ref="C72" r:id="rId11" xr:uid="{606393CB-6E8B-421A-8EE6-B87C4DC65F64}"/>
    <hyperlink ref="C70" r:id="rId12" xr:uid="{5A290837-9073-4423-B11D-0A6D66FEAB6F}"/>
    <hyperlink ref="C15" r:id="rId13" xr:uid="{DAE6D729-6F1F-4214-AFFA-7F228D93411E}"/>
    <hyperlink ref="C16" r:id="rId14" xr:uid="{E069947E-DE60-4F60-A914-74E738FC66FF}"/>
    <hyperlink ref="C13" r:id="rId15" xr:uid="{967F36C1-EB8A-438A-9AC1-D10D2235B6DC}"/>
    <hyperlink ref="C17" r:id="rId16" xr:uid="{A67B54CB-ECD4-4844-81EC-2E94CE54E88E}"/>
    <hyperlink ref="C18" r:id="rId17" xr:uid="{2F669B5F-9BE4-43E3-B7D4-0B7427F3E33B}"/>
    <hyperlink ref="C21" r:id="rId18" xr:uid="{B8467170-FDC0-4CC5-B09D-05B89F5239D3}"/>
    <hyperlink ref="C19" r:id="rId19" xr:uid="{0EAA75A7-6A23-41DC-90B4-12CBBBD9758E}"/>
    <hyperlink ref="C20" r:id="rId20" xr:uid="{A7BE422F-E264-45B1-A42F-F7CE83EA5EEE}"/>
    <hyperlink ref="C73" r:id="rId21" xr:uid="{8076CA4A-FBD5-40B2-8FD4-5D854C152BD0}"/>
  </hyperlinks>
  <pageMargins left="0.70866141732283472" right="0.70866141732283472" top="0.74803149606299213" bottom="0.74803149606299213" header="0.31496062992125984" footer="0.31496062992125984"/>
  <pageSetup paperSize="9" fitToHeight="0" orientation="landscape" r:id="rId22"/>
  <headerFooter>
    <oddHeader>&amp;LTK Syllabus Comparison Doc v.6</oddHeader>
    <oddFooter>&amp;R17/12/2025</oddFooter>
  </headerFooter>
  <tableParts count="1">
    <tablePart r:id="rId2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492B8-7FED-496B-8B61-4B2ED6E0F41D}">
  <sheetPr>
    <pageSetUpPr fitToPage="1"/>
  </sheetPr>
  <dimension ref="A1:W711"/>
  <sheetViews>
    <sheetView zoomScaleNormal="100" workbookViewId="0">
      <pane ySplit="1" topLeftCell="A2" activePane="bottomLeft" state="frozen"/>
      <selection pane="bottomLeft" activeCell="D2" sqref="D2"/>
    </sheetView>
  </sheetViews>
  <sheetFormatPr defaultColWidth="9" defaultRowHeight="13" outlineLevelCol="1" x14ac:dyDescent="0.35"/>
  <cols>
    <col min="1" max="1" width="4.453125" style="7" customWidth="1"/>
    <col min="2" max="2" width="41.81640625" style="7" hidden="1" customWidth="1" outlineLevel="1"/>
    <col min="3" max="3" width="14.1796875" style="21" hidden="1" customWidth="1" outlineLevel="1"/>
    <col min="4" max="4" width="13.81640625" style="7" customWidth="1" collapsed="1"/>
    <col min="5" max="5" width="41.81640625" style="7" customWidth="1"/>
    <col min="6" max="6" width="2.08984375" style="21" hidden="1" customWidth="1" outlineLevel="1"/>
    <col min="7" max="11" width="2.08984375" style="7" hidden="1" customWidth="1" outlineLevel="1"/>
    <col min="12" max="12" width="2.1796875" style="7" customWidth="1" collapsed="1"/>
    <col min="13" max="21" width="2.1796875" style="7" customWidth="1"/>
    <col min="22" max="22" width="20.81640625" style="7" customWidth="1"/>
    <col min="23" max="16384" width="9" style="7"/>
  </cols>
  <sheetData>
    <row r="1" spans="1:23" ht="83.15" customHeight="1" x14ac:dyDescent="0.35">
      <c r="A1" s="1" t="s">
        <v>0</v>
      </c>
      <c r="B1" s="2" t="s">
        <v>1</v>
      </c>
      <c r="C1" s="2" t="s">
        <v>2</v>
      </c>
      <c r="D1" s="2" t="s">
        <v>3</v>
      </c>
      <c r="E1" s="2" t="s">
        <v>4</v>
      </c>
      <c r="F1" s="3" t="s">
        <v>5</v>
      </c>
      <c r="G1" s="3" t="s">
        <v>6</v>
      </c>
      <c r="H1" s="3" t="s">
        <v>7</v>
      </c>
      <c r="I1" s="3" t="s">
        <v>8</v>
      </c>
      <c r="J1" s="3" t="s">
        <v>9</v>
      </c>
      <c r="K1" s="4" t="s">
        <v>10</v>
      </c>
      <c r="L1" s="5" t="s">
        <v>11</v>
      </c>
      <c r="M1" s="6" t="s">
        <v>12</v>
      </c>
      <c r="N1" s="6" t="s">
        <v>13</v>
      </c>
      <c r="O1" s="6" t="s">
        <v>14</v>
      </c>
      <c r="P1" s="6" t="s">
        <v>15</v>
      </c>
      <c r="Q1" s="6" t="s">
        <v>16</v>
      </c>
      <c r="R1" s="6" t="s">
        <v>17</v>
      </c>
      <c r="S1" s="6" t="s">
        <v>18</v>
      </c>
      <c r="T1" s="6" t="s">
        <v>19</v>
      </c>
      <c r="U1" s="5" t="s">
        <v>20</v>
      </c>
      <c r="V1" s="2" t="s">
        <v>2201</v>
      </c>
      <c r="W1" s="2" t="s">
        <v>14757</v>
      </c>
    </row>
    <row r="2" spans="1:23" ht="26" x14ac:dyDescent="0.35">
      <c r="A2" s="8">
        <v>1</v>
      </c>
      <c r="B2" s="9" t="s">
        <v>22</v>
      </c>
      <c r="C2" s="10" t="s">
        <v>23</v>
      </c>
      <c r="D2" s="10" t="s">
        <v>23</v>
      </c>
      <c r="E2" s="9" t="s">
        <v>22</v>
      </c>
      <c r="F2" s="11"/>
      <c r="G2" s="10"/>
      <c r="H2" s="10"/>
      <c r="J2" s="10"/>
      <c r="K2" s="10"/>
      <c r="L2" s="12"/>
      <c r="M2" s="12"/>
      <c r="U2" s="13"/>
      <c r="V2" s="2" t="s">
        <v>12230</v>
      </c>
      <c r="W2" s="7">
        <v>6</v>
      </c>
    </row>
    <row r="3" spans="1:23" ht="26" x14ac:dyDescent="0.35">
      <c r="A3" s="8">
        <v>2</v>
      </c>
      <c r="B3" s="14" t="s">
        <v>24</v>
      </c>
      <c r="C3" s="10" t="s">
        <v>25</v>
      </c>
      <c r="D3" s="10" t="s">
        <v>25</v>
      </c>
      <c r="E3" s="9" t="s">
        <v>24</v>
      </c>
      <c r="F3" s="15"/>
      <c r="G3" s="10"/>
      <c r="H3" s="10"/>
      <c r="J3" s="10"/>
      <c r="K3" s="10"/>
      <c r="L3" s="15"/>
      <c r="M3" s="16"/>
      <c r="U3" s="17"/>
      <c r="V3" s="2"/>
    </row>
    <row r="4" spans="1:23" ht="39" x14ac:dyDescent="0.35">
      <c r="A4" s="8">
        <v>3</v>
      </c>
      <c r="B4" s="14" t="s">
        <v>26</v>
      </c>
      <c r="C4" s="10" t="s">
        <v>27</v>
      </c>
      <c r="D4" s="10" t="s">
        <v>27</v>
      </c>
      <c r="E4" s="9" t="s">
        <v>28</v>
      </c>
      <c r="F4" s="15"/>
      <c r="G4" s="10"/>
      <c r="H4" s="10"/>
      <c r="J4" s="10"/>
      <c r="K4" s="10"/>
      <c r="L4" s="15"/>
      <c r="M4" s="16"/>
      <c r="U4" s="17"/>
      <c r="V4" s="2"/>
    </row>
    <row r="5" spans="1:23" ht="39" x14ac:dyDescent="0.35">
      <c r="A5" s="8">
        <v>4</v>
      </c>
      <c r="B5" s="18" t="s">
        <v>29</v>
      </c>
      <c r="C5" s="19" t="s">
        <v>30</v>
      </c>
      <c r="D5" s="19" t="s">
        <v>30</v>
      </c>
      <c r="E5" s="18" t="s">
        <v>29</v>
      </c>
      <c r="F5" s="20"/>
      <c r="G5" s="19"/>
      <c r="H5" s="19"/>
      <c r="J5" s="19"/>
      <c r="K5" s="19"/>
      <c r="L5" s="20"/>
      <c r="M5" s="16"/>
      <c r="U5" s="17"/>
      <c r="V5" s="2"/>
    </row>
    <row r="6" spans="1:23" ht="52" x14ac:dyDescent="0.35">
      <c r="A6" s="8">
        <v>5</v>
      </c>
      <c r="B6" s="21" t="s">
        <v>31</v>
      </c>
      <c r="C6" s="7" t="s">
        <v>32</v>
      </c>
      <c r="D6" s="7" t="s">
        <v>32</v>
      </c>
      <c r="E6" s="21" t="s">
        <v>33</v>
      </c>
      <c r="F6" s="16"/>
      <c r="J6" s="7" t="s">
        <v>34</v>
      </c>
      <c r="L6" s="16" t="s">
        <v>34</v>
      </c>
      <c r="M6" s="16" t="s">
        <v>34</v>
      </c>
      <c r="N6" s="7" t="s">
        <v>34</v>
      </c>
      <c r="O6" s="7" t="s">
        <v>34</v>
      </c>
      <c r="P6" s="7" t="s">
        <v>34</v>
      </c>
      <c r="Q6" s="7" t="s">
        <v>34</v>
      </c>
      <c r="U6" s="17"/>
      <c r="V6" s="2" t="s">
        <v>35</v>
      </c>
      <c r="W6" s="7">
        <v>3</v>
      </c>
    </row>
    <row r="7" spans="1:23" x14ac:dyDescent="0.35">
      <c r="A7" s="8">
        <v>6</v>
      </c>
      <c r="B7" s="18" t="s">
        <v>36</v>
      </c>
      <c r="C7" s="19" t="s">
        <v>37</v>
      </c>
      <c r="D7" s="19" t="s">
        <v>37</v>
      </c>
      <c r="E7" s="18" t="s">
        <v>36</v>
      </c>
      <c r="F7" s="20"/>
      <c r="G7" s="19"/>
      <c r="H7" s="19"/>
      <c r="J7" s="19"/>
      <c r="K7" s="19"/>
      <c r="L7" s="20"/>
      <c r="M7" s="16"/>
      <c r="U7" s="17"/>
      <c r="V7" s="2"/>
    </row>
    <row r="8" spans="1:23" ht="117" x14ac:dyDescent="0.35">
      <c r="A8" s="8">
        <v>7</v>
      </c>
      <c r="B8" s="21" t="s">
        <v>38</v>
      </c>
      <c r="C8" s="7" t="s">
        <v>39</v>
      </c>
      <c r="D8" s="7" t="s">
        <v>39</v>
      </c>
      <c r="E8" s="21" t="s">
        <v>40</v>
      </c>
      <c r="F8" s="16"/>
      <c r="J8" s="7" t="s">
        <v>34</v>
      </c>
      <c r="L8" s="16" t="s">
        <v>34</v>
      </c>
      <c r="M8" s="16" t="s">
        <v>34</v>
      </c>
      <c r="N8" s="7" t="s">
        <v>34</v>
      </c>
      <c r="O8" s="7" t="s">
        <v>34</v>
      </c>
      <c r="P8" s="7" t="s">
        <v>34</v>
      </c>
      <c r="Q8" s="7" t="s">
        <v>34</v>
      </c>
      <c r="U8" s="17"/>
      <c r="V8" s="2" t="s">
        <v>41</v>
      </c>
      <c r="W8" s="7">
        <v>3</v>
      </c>
    </row>
    <row r="9" spans="1:23" ht="78" x14ac:dyDescent="0.35">
      <c r="A9" s="8">
        <v>8</v>
      </c>
      <c r="B9" s="21" t="s">
        <v>42</v>
      </c>
      <c r="C9" s="7" t="s">
        <v>43</v>
      </c>
      <c r="D9" s="7" t="s">
        <v>43</v>
      </c>
      <c r="E9" s="21" t="s">
        <v>44</v>
      </c>
      <c r="F9" s="16"/>
      <c r="J9" s="7" t="s">
        <v>34</v>
      </c>
      <c r="L9" s="16" t="s">
        <v>34</v>
      </c>
      <c r="M9" s="16" t="s">
        <v>34</v>
      </c>
      <c r="N9" s="7" t="s">
        <v>34</v>
      </c>
      <c r="O9" s="7" t="s">
        <v>34</v>
      </c>
      <c r="P9" s="7" t="s">
        <v>34</v>
      </c>
      <c r="Q9" s="7" t="s">
        <v>34</v>
      </c>
      <c r="U9" s="17"/>
      <c r="V9" s="2" t="s">
        <v>45</v>
      </c>
      <c r="W9" s="7">
        <v>3</v>
      </c>
    </row>
    <row r="10" spans="1:23" ht="78" x14ac:dyDescent="0.35">
      <c r="A10" s="8">
        <v>9</v>
      </c>
      <c r="B10" s="21" t="s">
        <v>46</v>
      </c>
      <c r="C10" s="7" t="s">
        <v>47</v>
      </c>
      <c r="D10" s="7" t="s">
        <v>47</v>
      </c>
      <c r="E10" s="21" t="s">
        <v>48</v>
      </c>
      <c r="F10" s="16"/>
      <c r="J10" s="7" t="s">
        <v>34</v>
      </c>
      <c r="L10" s="16"/>
      <c r="M10" s="16" t="s">
        <v>34</v>
      </c>
      <c r="N10" s="7" t="s">
        <v>34</v>
      </c>
      <c r="O10" s="7" t="s">
        <v>34</v>
      </c>
      <c r="P10" s="7" t="s">
        <v>34</v>
      </c>
      <c r="Q10" s="7" t="s">
        <v>34</v>
      </c>
      <c r="U10" s="17"/>
      <c r="V10" s="2" t="s">
        <v>49</v>
      </c>
      <c r="W10" s="7">
        <v>3</v>
      </c>
    </row>
    <row r="11" spans="1:23" ht="91" x14ac:dyDescent="0.35">
      <c r="A11" s="8">
        <v>10</v>
      </c>
      <c r="B11" s="21" t="s">
        <v>50</v>
      </c>
      <c r="C11" s="7" t="s">
        <v>51</v>
      </c>
      <c r="D11" s="7" t="s">
        <v>51</v>
      </c>
      <c r="E11" s="21" t="s">
        <v>52</v>
      </c>
      <c r="F11" s="16"/>
      <c r="J11" s="7" t="s">
        <v>34</v>
      </c>
      <c r="L11" s="16" t="s">
        <v>34</v>
      </c>
      <c r="M11" s="16" t="s">
        <v>34</v>
      </c>
      <c r="N11" s="7" t="s">
        <v>34</v>
      </c>
      <c r="O11" s="7" t="s">
        <v>34</v>
      </c>
      <c r="P11" s="7" t="s">
        <v>34</v>
      </c>
      <c r="Q11" s="7" t="s">
        <v>34</v>
      </c>
      <c r="U11" s="17"/>
      <c r="V11" s="2" t="s">
        <v>53</v>
      </c>
      <c r="W11" s="7">
        <v>3</v>
      </c>
    </row>
    <row r="12" spans="1:23" ht="26" x14ac:dyDescent="0.35">
      <c r="A12" s="8">
        <v>11</v>
      </c>
      <c r="B12" s="18" t="s">
        <v>54</v>
      </c>
      <c r="C12" s="19" t="s">
        <v>55</v>
      </c>
      <c r="D12" s="19" t="s">
        <v>55</v>
      </c>
      <c r="E12" s="18" t="s">
        <v>54</v>
      </c>
      <c r="F12" s="20"/>
      <c r="G12" s="19"/>
      <c r="H12" s="19"/>
      <c r="J12" s="19"/>
      <c r="K12" s="19"/>
      <c r="L12" s="20"/>
      <c r="M12" s="16"/>
      <c r="U12" s="17"/>
      <c r="V12" s="2"/>
    </row>
    <row r="13" spans="1:23" ht="26" x14ac:dyDescent="0.35">
      <c r="A13" s="8">
        <v>12</v>
      </c>
      <c r="B13" s="21" t="s">
        <v>56</v>
      </c>
      <c r="C13" s="7" t="s">
        <v>57</v>
      </c>
      <c r="D13" s="7" t="s">
        <v>57</v>
      </c>
      <c r="E13" s="21" t="s">
        <v>58</v>
      </c>
      <c r="F13" s="16"/>
      <c r="J13" s="7" t="s">
        <v>34</v>
      </c>
      <c r="L13" s="16" t="s">
        <v>34</v>
      </c>
      <c r="M13" s="16" t="s">
        <v>34</v>
      </c>
      <c r="N13" s="7" t="s">
        <v>34</v>
      </c>
      <c r="O13" s="7" t="s">
        <v>34</v>
      </c>
      <c r="P13" s="7" t="s">
        <v>34</v>
      </c>
      <c r="Q13" s="7" t="s">
        <v>34</v>
      </c>
      <c r="U13" s="17"/>
      <c r="V13" s="2" t="s">
        <v>59</v>
      </c>
      <c r="W13" s="7">
        <v>3</v>
      </c>
    </row>
    <row r="14" spans="1:23" ht="52" x14ac:dyDescent="0.35">
      <c r="A14" s="8">
        <v>13</v>
      </c>
      <c r="B14" s="21" t="s">
        <v>60</v>
      </c>
      <c r="C14" s="7" t="s">
        <v>61</v>
      </c>
      <c r="D14" s="7" t="s">
        <v>61</v>
      </c>
      <c r="E14" s="21" t="s">
        <v>62</v>
      </c>
      <c r="F14" s="16"/>
      <c r="J14" s="7" t="s">
        <v>34</v>
      </c>
      <c r="L14" s="16" t="s">
        <v>34</v>
      </c>
      <c r="M14" s="16" t="s">
        <v>34</v>
      </c>
      <c r="N14" s="7" t="s">
        <v>34</v>
      </c>
      <c r="O14" s="7" t="s">
        <v>34</v>
      </c>
      <c r="P14" s="7" t="s">
        <v>34</v>
      </c>
      <c r="Q14" s="7" t="s">
        <v>34</v>
      </c>
      <c r="U14" s="17"/>
      <c r="V14" s="2" t="s">
        <v>63</v>
      </c>
      <c r="W14" s="7">
        <v>3</v>
      </c>
    </row>
    <row r="15" spans="1:23" ht="26" x14ac:dyDescent="0.35">
      <c r="A15" s="8">
        <v>14</v>
      </c>
      <c r="B15" s="21" t="s">
        <v>64</v>
      </c>
      <c r="C15" s="7" t="s">
        <v>65</v>
      </c>
      <c r="D15" s="7" t="s">
        <v>65</v>
      </c>
      <c r="E15" s="21" t="s">
        <v>66</v>
      </c>
      <c r="F15" s="16"/>
      <c r="J15" s="7" t="s">
        <v>34</v>
      </c>
      <c r="L15" s="16" t="s">
        <v>34</v>
      </c>
      <c r="M15" s="16" t="s">
        <v>34</v>
      </c>
      <c r="N15" s="7" t="s">
        <v>34</v>
      </c>
      <c r="O15" s="7" t="s">
        <v>34</v>
      </c>
      <c r="P15" s="7" t="s">
        <v>34</v>
      </c>
      <c r="Q15" s="7" t="s">
        <v>34</v>
      </c>
      <c r="U15" s="17"/>
      <c r="V15" s="2" t="s">
        <v>67</v>
      </c>
      <c r="W15" s="7">
        <v>3</v>
      </c>
    </row>
    <row r="16" spans="1:23" x14ac:dyDescent="0.35">
      <c r="A16" s="8">
        <v>15</v>
      </c>
      <c r="B16" s="9" t="s">
        <v>68</v>
      </c>
      <c r="C16" s="10" t="s">
        <v>69</v>
      </c>
      <c r="D16" s="10" t="s">
        <v>69</v>
      </c>
      <c r="E16" s="9" t="s">
        <v>68</v>
      </c>
      <c r="F16" s="15"/>
      <c r="G16" s="10"/>
      <c r="H16" s="10"/>
      <c r="J16" s="10"/>
      <c r="K16" s="10"/>
      <c r="L16" s="15"/>
      <c r="M16" s="16"/>
      <c r="U16" s="17"/>
      <c r="V16" s="2"/>
    </row>
    <row r="17" spans="1:23" ht="26" x14ac:dyDescent="0.35">
      <c r="A17" s="8">
        <v>16</v>
      </c>
      <c r="B17" s="18" t="s">
        <v>70</v>
      </c>
      <c r="C17" s="19" t="s">
        <v>71</v>
      </c>
      <c r="D17" s="19" t="s">
        <v>71</v>
      </c>
      <c r="E17" s="18" t="s">
        <v>70</v>
      </c>
      <c r="F17" s="20"/>
      <c r="G17" s="19"/>
      <c r="H17" s="19"/>
      <c r="J17" s="19"/>
      <c r="K17" s="19"/>
      <c r="L17" s="20"/>
      <c r="M17" s="16"/>
      <c r="U17" s="17"/>
      <c r="V17" s="2"/>
    </row>
    <row r="18" spans="1:23" ht="26" x14ac:dyDescent="0.35">
      <c r="A18" s="8">
        <v>17</v>
      </c>
      <c r="B18" s="21" t="s">
        <v>72</v>
      </c>
      <c r="C18" s="7" t="s">
        <v>73</v>
      </c>
      <c r="D18" s="7" t="s">
        <v>73</v>
      </c>
      <c r="E18" s="21" t="s">
        <v>74</v>
      </c>
      <c r="F18" s="16"/>
      <c r="J18" s="7" t="s">
        <v>34</v>
      </c>
      <c r="L18" s="16"/>
      <c r="M18" s="16" t="s">
        <v>34</v>
      </c>
      <c r="N18" s="7" t="s">
        <v>34</v>
      </c>
      <c r="O18" s="7" t="s">
        <v>34</v>
      </c>
      <c r="P18" s="7" t="s">
        <v>34</v>
      </c>
      <c r="Q18" s="7" t="s">
        <v>34</v>
      </c>
      <c r="U18" s="17"/>
      <c r="V18" s="2" t="s">
        <v>75</v>
      </c>
      <c r="W18" s="7">
        <v>6</v>
      </c>
    </row>
    <row r="19" spans="1:23" ht="26" x14ac:dyDescent="0.35">
      <c r="A19" s="8">
        <v>18</v>
      </c>
      <c r="B19" s="18" t="s">
        <v>76</v>
      </c>
      <c r="C19" s="19" t="s">
        <v>77</v>
      </c>
      <c r="D19" s="19" t="s">
        <v>77</v>
      </c>
      <c r="E19" s="18" t="s">
        <v>76</v>
      </c>
      <c r="F19" s="20"/>
      <c r="G19" s="19"/>
      <c r="H19" s="19"/>
      <c r="J19" s="19"/>
      <c r="K19" s="19"/>
      <c r="L19" s="20"/>
      <c r="M19" s="16"/>
      <c r="U19" s="17"/>
      <c r="V19" s="2"/>
    </row>
    <row r="20" spans="1:23" ht="39" x14ac:dyDescent="0.35">
      <c r="A20" s="8">
        <v>19</v>
      </c>
      <c r="B20" s="21" t="s">
        <v>78</v>
      </c>
      <c r="C20" s="7" t="s">
        <v>79</v>
      </c>
      <c r="D20" s="7" t="s">
        <v>79</v>
      </c>
      <c r="E20" s="21" t="s">
        <v>80</v>
      </c>
      <c r="F20" s="16"/>
      <c r="J20" s="7" t="s">
        <v>34</v>
      </c>
      <c r="L20" s="16"/>
      <c r="M20" s="16" t="s">
        <v>34</v>
      </c>
      <c r="N20" s="7" t="s">
        <v>34</v>
      </c>
      <c r="O20" s="7" t="s">
        <v>34</v>
      </c>
      <c r="P20" s="7" t="s">
        <v>34</v>
      </c>
      <c r="Q20" s="7" t="s">
        <v>34</v>
      </c>
      <c r="U20" s="17"/>
      <c r="V20" s="2" t="s">
        <v>81</v>
      </c>
      <c r="W20" s="7">
        <v>6</v>
      </c>
    </row>
    <row r="21" spans="1:23" ht="26" x14ac:dyDescent="0.35">
      <c r="A21" s="8">
        <v>20</v>
      </c>
      <c r="B21" s="18" t="s">
        <v>82</v>
      </c>
      <c r="C21" s="19" t="s">
        <v>83</v>
      </c>
      <c r="D21" s="19" t="s">
        <v>83</v>
      </c>
      <c r="E21" s="18" t="s">
        <v>82</v>
      </c>
      <c r="F21" s="20"/>
      <c r="G21" s="19"/>
      <c r="H21" s="19"/>
      <c r="J21" s="19"/>
      <c r="K21" s="19"/>
      <c r="L21" s="20"/>
      <c r="M21" s="16"/>
      <c r="U21" s="17"/>
      <c r="V21" s="2"/>
    </row>
    <row r="22" spans="1:23" ht="103.4" customHeight="1" x14ac:dyDescent="0.35">
      <c r="A22" s="8">
        <v>21</v>
      </c>
      <c r="B22" s="21" t="s">
        <v>84</v>
      </c>
      <c r="C22" s="7" t="s">
        <v>85</v>
      </c>
      <c r="D22" s="7" t="s">
        <v>85</v>
      </c>
      <c r="E22" s="21" t="s">
        <v>86</v>
      </c>
      <c r="F22" s="16"/>
      <c r="J22" s="7" t="s">
        <v>34</v>
      </c>
      <c r="L22" s="16"/>
      <c r="M22" s="16" t="s">
        <v>34</v>
      </c>
      <c r="N22" s="7" t="s">
        <v>34</v>
      </c>
      <c r="O22" s="7" t="s">
        <v>34</v>
      </c>
      <c r="P22" s="7" t="s">
        <v>34</v>
      </c>
      <c r="Q22" s="7" t="s">
        <v>34</v>
      </c>
      <c r="U22" s="17"/>
      <c r="V22" s="2" t="s">
        <v>87</v>
      </c>
      <c r="W22" s="7">
        <v>6</v>
      </c>
    </row>
    <row r="23" spans="1:23" x14ac:dyDescent="0.35">
      <c r="A23" s="8">
        <v>22</v>
      </c>
      <c r="B23" s="18" t="s">
        <v>88</v>
      </c>
      <c r="C23" s="19" t="s">
        <v>89</v>
      </c>
      <c r="D23" s="19" t="s">
        <v>89</v>
      </c>
      <c r="E23" s="18" t="s">
        <v>88</v>
      </c>
      <c r="F23" s="20"/>
      <c r="G23" s="19"/>
      <c r="H23" s="19"/>
      <c r="J23" s="19"/>
      <c r="K23" s="19"/>
      <c r="L23" s="20"/>
      <c r="M23" s="16"/>
      <c r="U23" s="17"/>
      <c r="V23" s="2"/>
    </row>
    <row r="24" spans="1:23" x14ac:dyDescent="0.35">
      <c r="A24" s="8">
        <v>23</v>
      </c>
      <c r="B24" s="18" t="s">
        <v>90</v>
      </c>
      <c r="C24" s="19" t="s">
        <v>91</v>
      </c>
      <c r="D24" s="19" t="s">
        <v>91</v>
      </c>
      <c r="E24" s="18" t="s">
        <v>90</v>
      </c>
      <c r="F24" s="20"/>
      <c r="G24" s="19"/>
      <c r="H24" s="19"/>
      <c r="J24" s="19"/>
      <c r="K24" s="19"/>
      <c r="L24" s="20"/>
      <c r="M24" s="16"/>
      <c r="U24" s="17"/>
      <c r="V24" s="2"/>
    </row>
    <row r="25" spans="1:23" ht="78" x14ac:dyDescent="0.35">
      <c r="A25" s="8">
        <v>24</v>
      </c>
      <c r="B25" s="21" t="s">
        <v>92</v>
      </c>
      <c r="C25" s="7" t="s">
        <v>93</v>
      </c>
      <c r="D25" s="7" t="s">
        <v>93</v>
      </c>
      <c r="E25" s="21" t="s">
        <v>94</v>
      </c>
      <c r="F25" s="16"/>
      <c r="J25" s="7" t="s">
        <v>34</v>
      </c>
      <c r="L25" s="16"/>
      <c r="M25" s="16" t="s">
        <v>34</v>
      </c>
      <c r="N25" s="7" t="s">
        <v>34</v>
      </c>
      <c r="O25" s="7" t="s">
        <v>34</v>
      </c>
      <c r="P25" s="7" t="s">
        <v>34</v>
      </c>
      <c r="Q25" s="7" t="s">
        <v>34</v>
      </c>
      <c r="U25" s="17"/>
      <c r="V25" s="2" t="s">
        <v>95</v>
      </c>
      <c r="W25" s="7">
        <v>3</v>
      </c>
    </row>
    <row r="26" spans="1:23" ht="78" x14ac:dyDescent="0.35">
      <c r="A26" s="8">
        <v>25</v>
      </c>
      <c r="B26" s="21" t="s">
        <v>96</v>
      </c>
      <c r="C26" s="7" t="s">
        <v>97</v>
      </c>
      <c r="D26" s="7" t="s">
        <v>97</v>
      </c>
      <c r="E26" s="21" t="s">
        <v>98</v>
      </c>
      <c r="F26" s="16"/>
      <c r="J26" s="7" t="s">
        <v>34</v>
      </c>
      <c r="L26" s="16"/>
      <c r="M26" s="16" t="s">
        <v>34</v>
      </c>
      <c r="N26" s="7" t="s">
        <v>34</v>
      </c>
      <c r="O26" s="7" t="s">
        <v>34</v>
      </c>
      <c r="P26" s="7" t="s">
        <v>34</v>
      </c>
      <c r="Q26" s="7" t="s">
        <v>34</v>
      </c>
      <c r="U26" s="17"/>
      <c r="V26" s="2" t="s">
        <v>95</v>
      </c>
      <c r="W26" s="7">
        <v>3</v>
      </c>
    </row>
    <row r="27" spans="1:23" ht="52" x14ac:dyDescent="0.35">
      <c r="A27" s="8">
        <v>26</v>
      </c>
      <c r="B27" s="21" t="s">
        <v>99</v>
      </c>
      <c r="C27" s="7" t="s">
        <v>100</v>
      </c>
      <c r="D27" s="7" t="s">
        <v>100</v>
      </c>
      <c r="E27" s="21" t="s">
        <v>101</v>
      </c>
      <c r="F27" s="16"/>
      <c r="J27" s="7" t="s">
        <v>34</v>
      </c>
      <c r="L27" s="16" t="s">
        <v>34</v>
      </c>
      <c r="M27" s="16" t="s">
        <v>34</v>
      </c>
      <c r="N27" s="7" t="s">
        <v>34</v>
      </c>
      <c r="O27" s="7" t="s">
        <v>34</v>
      </c>
      <c r="P27" s="7" t="s">
        <v>34</v>
      </c>
      <c r="Q27" s="7" t="s">
        <v>34</v>
      </c>
      <c r="U27" s="17"/>
      <c r="V27" s="2" t="s">
        <v>102</v>
      </c>
      <c r="W27" s="7">
        <v>3</v>
      </c>
    </row>
    <row r="28" spans="1:23" ht="91" x14ac:dyDescent="0.35">
      <c r="A28" s="8">
        <v>27</v>
      </c>
      <c r="B28" s="21" t="s">
        <v>103</v>
      </c>
      <c r="C28" s="7" t="s">
        <v>104</v>
      </c>
      <c r="D28" s="7" t="s">
        <v>104</v>
      </c>
      <c r="E28" s="21" t="s">
        <v>105</v>
      </c>
      <c r="F28" s="16"/>
      <c r="J28" s="7" t="s">
        <v>34</v>
      </c>
      <c r="L28" s="16"/>
      <c r="M28" s="16" t="s">
        <v>34</v>
      </c>
      <c r="N28" s="7" t="s">
        <v>34</v>
      </c>
      <c r="O28" s="7" t="s">
        <v>34</v>
      </c>
      <c r="P28" s="7" t="s">
        <v>34</v>
      </c>
      <c r="Q28" s="7" t="s">
        <v>34</v>
      </c>
      <c r="U28" s="17"/>
      <c r="V28" s="2" t="s">
        <v>106</v>
      </c>
      <c r="W28" s="7">
        <v>6</v>
      </c>
    </row>
    <row r="29" spans="1:23" x14ac:dyDescent="0.35">
      <c r="A29" s="8">
        <v>28</v>
      </c>
      <c r="B29" s="9" t="s">
        <v>107</v>
      </c>
      <c r="C29" s="10" t="s">
        <v>108</v>
      </c>
      <c r="D29" s="10" t="s">
        <v>108</v>
      </c>
      <c r="E29" s="9" t="s">
        <v>107</v>
      </c>
      <c r="F29" s="15"/>
      <c r="G29" s="10"/>
      <c r="H29" s="10"/>
      <c r="J29" s="10"/>
      <c r="K29" s="10"/>
      <c r="L29" s="15"/>
      <c r="M29" s="16"/>
      <c r="U29" s="17"/>
      <c r="V29" s="2"/>
    </row>
    <row r="30" spans="1:23" x14ac:dyDescent="0.35">
      <c r="A30" s="8">
        <v>29</v>
      </c>
      <c r="B30" s="18" t="s">
        <v>109</v>
      </c>
      <c r="C30" s="19" t="s">
        <v>110</v>
      </c>
      <c r="D30" s="19" t="s">
        <v>110</v>
      </c>
      <c r="E30" s="18" t="s">
        <v>109</v>
      </c>
      <c r="F30" s="20"/>
      <c r="G30" s="19"/>
      <c r="H30" s="19"/>
      <c r="J30" s="19"/>
      <c r="K30" s="19"/>
      <c r="L30" s="20"/>
      <c r="M30" s="16"/>
      <c r="U30" s="17"/>
      <c r="V30" s="2"/>
    </row>
    <row r="31" spans="1:23" ht="39" x14ac:dyDescent="0.35">
      <c r="A31" s="8">
        <v>30</v>
      </c>
      <c r="B31" s="21" t="s">
        <v>111</v>
      </c>
      <c r="C31" s="7" t="s">
        <v>112</v>
      </c>
      <c r="D31" s="7" t="s">
        <v>112</v>
      </c>
      <c r="E31" s="21" t="s">
        <v>113</v>
      </c>
      <c r="F31" s="16"/>
      <c r="J31" s="7" t="s">
        <v>34</v>
      </c>
      <c r="L31" s="16"/>
      <c r="M31" s="16" t="s">
        <v>34</v>
      </c>
      <c r="O31" s="7" t="s">
        <v>34</v>
      </c>
      <c r="P31" s="7" t="s">
        <v>34</v>
      </c>
      <c r="U31" s="17"/>
      <c r="V31" s="2" t="s">
        <v>114</v>
      </c>
      <c r="W31" s="7">
        <v>3</v>
      </c>
    </row>
    <row r="32" spans="1:23" ht="14.5" x14ac:dyDescent="0.35">
      <c r="A32" s="8">
        <v>31</v>
      </c>
      <c r="B32" s="9" t="s">
        <v>115</v>
      </c>
      <c r="C32" s="10" t="s">
        <v>116</v>
      </c>
      <c r="D32" s="10" t="s">
        <v>116</v>
      </c>
      <c r="E32" s="9" t="s">
        <v>115</v>
      </c>
      <c r="F32" s="15"/>
      <c r="G32" s="10"/>
      <c r="H32" s="10"/>
      <c r="J32" s="10"/>
      <c r="K32" s="10"/>
      <c r="L32" s="15"/>
      <c r="M32" s="16"/>
      <c r="U32" s="17"/>
      <c r="V32" s="22"/>
    </row>
    <row r="33" spans="1:23" ht="39" x14ac:dyDescent="0.35">
      <c r="A33" s="8">
        <v>32</v>
      </c>
      <c r="B33" s="18" t="s">
        <v>117</v>
      </c>
      <c r="C33" s="19" t="s">
        <v>118</v>
      </c>
      <c r="D33" s="19" t="s">
        <v>118</v>
      </c>
      <c r="E33" s="18" t="s">
        <v>117</v>
      </c>
      <c r="F33" s="20"/>
      <c r="G33" s="19"/>
      <c r="H33" s="19"/>
      <c r="J33" s="19"/>
      <c r="K33" s="19"/>
      <c r="L33" s="20"/>
      <c r="M33" s="16"/>
      <c r="U33" s="17"/>
      <c r="V33" s="7" t="s">
        <v>119</v>
      </c>
    </row>
    <row r="34" spans="1:23" x14ac:dyDescent="0.35">
      <c r="A34" s="8">
        <v>33</v>
      </c>
      <c r="B34" s="21" t="s">
        <v>120</v>
      </c>
      <c r="C34" s="7" t="s">
        <v>121</v>
      </c>
      <c r="D34" s="7" t="s">
        <v>121</v>
      </c>
      <c r="E34" s="21" t="s">
        <v>120</v>
      </c>
      <c r="F34" s="16"/>
      <c r="I34" s="7" t="s">
        <v>34</v>
      </c>
      <c r="L34" s="16" t="s">
        <v>34</v>
      </c>
      <c r="M34" s="16" t="s">
        <v>34</v>
      </c>
      <c r="N34" s="7" t="s">
        <v>34</v>
      </c>
      <c r="O34" s="7" t="s">
        <v>34</v>
      </c>
      <c r="P34" s="7" t="s">
        <v>34</v>
      </c>
      <c r="Q34" s="7" t="s">
        <v>34</v>
      </c>
      <c r="U34" s="17"/>
      <c r="V34" s="2"/>
    </row>
    <row r="35" spans="1:23" x14ac:dyDescent="0.35">
      <c r="A35" s="8">
        <v>34</v>
      </c>
      <c r="B35" s="21" t="s">
        <v>122</v>
      </c>
      <c r="C35" s="7" t="s">
        <v>123</v>
      </c>
      <c r="D35" s="7" t="s">
        <v>123</v>
      </c>
      <c r="E35" s="21" t="s">
        <v>122</v>
      </c>
      <c r="F35" s="16"/>
      <c r="I35" s="7" t="s">
        <v>34</v>
      </c>
      <c r="L35" s="16"/>
      <c r="M35" s="16" t="s">
        <v>34</v>
      </c>
      <c r="N35" s="7" t="s">
        <v>34</v>
      </c>
      <c r="O35" s="7" t="s">
        <v>34</v>
      </c>
      <c r="P35" s="7" t="s">
        <v>34</v>
      </c>
      <c r="Q35" s="7" t="s">
        <v>34</v>
      </c>
      <c r="U35" s="17"/>
      <c r="V35" s="2"/>
    </row>
    <row r="36" spans="1:23" ht="78" x14ac:dyDescent="0.35">
      <c r="A36" s="8">
        <v>35</v>
      </c>
      <c r="B36" s="21" t="s">
        <v>124</v>
      </c>
      <c r="C36" s="7" t="s">
        <v>125</v>
      </c>
      <c r="D36" s="7" t="s">
        <v>125</v>
      </c>
      <c r="E36" s="21" t="s">
        <v>124</v>
      </c>
      <c r="F36" s="16"/>
      <c r="I36" s="7" t="s">
        <v>34</v>
      </c>
      <c r="L36" s="16"/>
      <c r="M36" s="16" t="s">
        <v>34</v>
      </c>
      <c r="N36" s="7" t="s">
        <v>34</v>
      </c>
      <c r="O36" s="7" t="s">
        <v>34</v>
      </c>
      <c r="P36" s="7" t="s">
        <v>34</v>
      </c>
      <c r="Q36" s="7" t="s">
        <v>34</v>
      </c>
      <c r="U36" s="17"/>
      <c r="V36" s="2" t="s">
        <v>126</v>
      </c>
      <c r="W36" s="7">
        <v>6</v>
      </c>
    </row>
    <row r="37" spans="1:23" ht="143" x14ac:dyDescent="0.35">
      <c r="A37" s="8">
        <v>36</v>
      </c>
      <c r="B37" s="21" t="s">
        <v>127</v>
      </c>
      <c r="C37" s="7" t="s">
        <v>128</v>
      </c>
      <c r="D37" s="7" t="s">
        <v>128</v>
      </c>
      <c r="E37" s="21" t="s">
        <v>127</v>
      </c>
      <c r="F37" s="16"/>
      <c r="I37" s="7" t="s">
        <v>34</v>
      </c>
      <c r="L37" s="16"/>
      <c r="M37" s="16" t="s">
        <v>34</v>
      </c>
      <c r="N37" s="7" t="s">
        <v>34</v>
      </c>
      <c r="O37" s="7" t="s">
        <v>34</v>
      </c>
      <c r="P37" s="7" t="s">
        <v>34</v>
      </c>
      <c r="Q37" s="7" t="s">
        <v>34</v>
      </c>
      <c r="U37" s="17"/>
      <c r="V37" s="2" t="s">
        <v>129</v>
      </c>
      <c r="W37" s="7">
        <v>6</v>
      </c>
    </row>
    <row r="38" spans="1:23" x14ac:dyDescent="0.35">
      <c r="A38" s="8">
        <v>37</v>
      </c>
      <c r="B38" s="18" t="s">
        <v>130</v>
      </c>
      <c r="C38" s="19" t="s">
        <v>131</v>
      </c>
      <c r="D38" s="19" t="s">
        <v>131</v>
      </c>
      <c r="E38" s="18" t="s">
        <v>130</v>
      </c>
      <c r="F38" s="20"/>
      <c r="G38" s="19"/>
      <c r="H38" s="19"/>
      <c r="J38" s="19"/>
      <c r="K38" s="19"/>
      <c r="L38" s="20"/>
      <c r="M38" s="16"/>
      <c r="U38" s="17"/>
      <c r="V38" s="2"/>
    </row>
    <row r="39" spans="1:23" ht="52" x14ac:dyDescent="0.35">
      <c r="A39" s="8">
        <v>38</v>
      </c>
      <c r="B39" s="21" t="s">
        <v>132</v>
      </c>
      <c r="C39" s="7" t="s">
        <v>133</v>
      </c>
      <c r="D39" s="7" t="s">
        <v>133</v>
      </c>
      <c r="E39" s="21" t="s">
        <v>132</v>
      </c>
      <c r="F39" s="16"/>
      <c r="I39" s="7" t="s">
        <v>34</v>
      </c>
      <c r="L39" s="16" t="s">
        <v>34</v>
      </c>
      <c r="M39" s="16" t="s">
        <v>34</v>
      </c>
      <c r="N39" s="7" t="s">
        <v>34</v>
      </c>
      <c r="O39" s="7" t="s">
        <v>34</v>
      </c>
      <c r="P39" s="7" t="s">
        <v>34</v>
      </c>
      <c r="Q39" s="7" t="s">
        <v>34</v>
      </c>
      <c r="U39" s="17"/>
      <c r="V39" s="2" t="s">
        <v>134</v>
      </c>
      <c r="W39" s="7">
        <v>6</v>
      </c>
    </row>
    <row r="40" spans="1:23" ht="26" x14ac:dyDescent="0.35">
      <c r="A40" s="8">
        <v>39</v>
      </c>
      <c r="B40" s="9" t="s">
        <v>135</v>
      </c>
      <c r="C40" s="10" t="s">
        <v>136</v>
      </c>
      <c r="D40" s="10" t="s">
        <v>136</v>
      </c>
      <c r="E40" s="9" t="s">
        <v>135</v>
      </c>
      <c r="F40" s="15"/>
      <c r="G40" s="10"/>
      <c r="H40" s="10"/>
      <c r="J40" s="10"/>
      <c r="K40" s="10"/>
      <c r="L40" s="15"/>
      <c r="M40" s="16"/>
      <c r="U40" s="17"/>
      <c r="V40" s="2"/>
    </row>
    <row r="41" spans="1:23" x14ac:dyDescent="0.35">
      <c r="A41" s="8">
        <v>40</v>
      </c>
      <c r="B41" s="9" t="s">
        <v>137</v>
      </c>
      <c r="C41" s="10" t="s">
        <v>138</v>
      </c>
      <c r="D41" s="10" t="s">
        <v>138</v>
      </c>
      <c r="E41" s="9" t="s">
        <v>137</v>
      </c>
      <c r="F41" s="15"/>
      <c r="G41" s="10"/>
      <c r="H41" s="10"/>
      <c r="J41" s="10"/>
      <c r="K41" s="10"/>
      <c r="L41" s="15"/>
      <c r="M41" s="16"/>
      <c r="U41" s="17"/>
      <c r="V41" s="2"/>
    </row>
    <row r="42" spans="1:23" x14ac:dyDescent="0.35">
      <c r="A42" s="8">
        <v>41</v>
      </c>
      <c r="B42" s="9" t="s">
        <v>139</v>
      </c>
      <c r="C42" s="10" t="s">
        <v>140</v>
      </c>
      <c r="D42" s="10" t="s">
        <v>140</v>
      </c>
      <c r="E42" s="9" t="s">
        <v>139</v>
      </c>
      <c r="F42" s="15"/>
      <c r="G42" s="10"/>
      <c r="H42" s="10"/>
      <c r="J42" s="10"/>
      <c r="K42" s="10"/>
      <c r="L42" s="15"/>
      <c r="M42" s="16"/>
      <c r="U42" s="17"/>
      <c r="V42" s="2"/>
    </row>
    <row r="43" spans="1:23" x14ac:dyDescent="0.35">
      <c r="A43" s="8">
        <v>42</v>
      </c>
      <c r="B43" s="21" t="s">
        <v>141</v>
      </c>
      <c r="C43" s="19" t="s">
        <v>142</v>
      </c>
      <c r="D43" s="19" t="s">
        <v>142</v>
      </c>
      <c r="E43" s="18" t="s">
        <v>141</v>
      </c>
      <c r="F43" s="20"/>
      <c r="G43" s="19"/>
      <c r="H43" s="19"/>
      <c r="J43" s="19"/>
      <c r="K43" s="19"/>
      <c r="L43" s="20"/>
      <c r="M43" s="16"/>
      <c r="U43" s="17"/>
      <c r="V43" s="2"/>
    </row>
    <row r="44" spans="1:23" ht="104" x14ac:dyDescent="0.35">
      <c r="A44" s="8">
        <v>43</v>
      </c>
      <c r="B44" s="21" t="s">
        <v>143</v>
      </c>
      <c r="C44" s="7" t="s">
        <v>144</v>
      </c>
      <c r="D44" s="7" t="s">
        <v>144</v>
      </c>
      <c r="E44" s="21" t="s">
        <v>145</v>
      </c>
      <c r="F44" s="16"/>
      <c r="J44" s="7" t="s">
        <v>34</v>
      </c>
      <c r="L44" s="16"/>
      <c r="M44" s="16" t="s">
        <v>34</v>
      </c>
      <c r="N44" s="7" t="s">
        <v>34</v>
      </c>
      <c r="O44" s="7" t="s">
        <v>34</v>
      </c>
      <c r="P44" s="7" t="s">
        <v>34</v>
      </c>
      <c r="Q44" s="7" t="s">
        <v>34</v>
      </c>
      <c r="U44" s="17"/>
      <c r="V44" s="2" t="s">
        <v>146</v>
      </c>
      <c r="W44" s="7">
        <v>6</v>
      </c>
    </row>
    <row r="45" spans="1:23" ht="26" x14ac:dyDescent="0.35">
      <c r="A45" s="8">
        <v>44</v>
      </c>
      <c r="B45" s="21" t="s">
        <v>147</v>
      </c>
      <c r="C45" s="7" t="s">
        <v>148</v>
      </c>
      <c r="D45" s="7" t="s">
        <v>148</v>
      </c>
      <c r="E45" s="21" t="s">
        <v>149</v>
      </c>
      <c r="F45" s="16"/>
      <c r="J45" s="7" t="s">
        <v>34</v>
      </c>
      <c r="L45" s="16"/>
      <c r="M45" s="16" t="s">
        <v>34</v>
      </c>
      <c r="N45" s="7" t="s">
        <v>34</v>
      </c>
      <c r="O45" s="7" t="s">
        <v>34</v>
      </c>
      <c r="P45" s="7" t="s">
        <v>34</v>
      </c>
      <c r="Q45" s="7" t="s">
        <v>34</v>
      </c>
      <c r="U45" s="17"/>
      <c r="V45" s="2" t="s">
        <v>150</v>
      </c>
      <c r="W45" s="7">
        <v>3</v>
      </c>
    </row>
    <row r="46" spans="1:23" ht="52" x14ac:dyDescent="0.35">
      <c r="A46" s="8">
        <v>45</v>
      </c>
      <c r="B46" s="21" t="s">
        <v>151</v>
      </c>
      <c r="C46" s="7" t="s">
        <v>152</v>
      </c>
      <c r="D46" s="7" t="s">
        <v>152</v>
      </c>
      <c r="E46" s="21" t="s">
        <v>153</v>
      </c>
      <c r="F46" s="16"/>
      <c r="J46" s="7" t="s">
        <v>34</v>
      </c>
      <c r="L46" s="16" t="s">
        <v>34</v>
      </c>
      <c r="M46" s="16" t="s">
        <v>34</v>
      </c>
      <c r="N46" s="7" t="s">
        <v>34</v>
      </c>
      <c r="O46" s="7" t="s">
        <v>34</v>
      </c>
      <c r="P46" s="7" t="s">
        <v>34</v>
      </c>
      <c r="Q46" s="7" t="s">
        <v>34</v>
      </c>
      <c r="U46" s="17"/>
      <c r="V46" s="2" t="s">
        <v>154</v>
      </c>
      <c r="W46" s="7">
        <v>3</v>
      </c>
    </row>
    <row r="47" spans="1:23" ht="104" x14ac:dyDescent="0.35">
      <c r="A47" s="8">
        <v>46</v>
      </c>
      <c r="B47" s="21" t="s">
        <v>155</v>
      </c>
      <c r="C47" s="7" t="s">
        <v>156</v>
      </c>
      <c r="D47" s="7" t="s">
        <v>156</v>
      </c>
      <c r="E47" s="21" t="s">
        <v>157</v>
      </c>
      <c r="F47" s="16"/>
      <c r="J47" s="7" t="s">
        <v>34</v>
      </c>
      <c r="L47" s="16"/>
      <c r="M47" s="16" t="s">
        <v>34</v>
      </c>
      <c r="N47" s="7" t="s">
        <v>34</v>
      </c>
      <c r="O47" s="7" t="s">
        <v>34</v>
      </c>
      <c r="P47" s="7" t="s">
        <v>34</v>
      </c>
      <c r="Q47" s="7" t="s">
        <v>34</v>
      </c>
      <c r="U47" s="17"/>
      <c r="V47" s="2" t="s">
        <v>158</v>
      </c>
      <c r="W47" s="7">
        <v>5</v>
      </c>
    </row>
    <row r="48" spans="1:23" ht="234" x14ac:dyDescent="0.35">
      <c r="A48" s="8">
        <v>47</v>
      </c>
      <c r="B48" s="21" t="s">
        <v>159</v>
      </c>
      <c r="C48" s="7" t="s">
        <v>160</v>
      </c>
      <c r="D48" s="7" t="s">
        <v>160</v>
      </c>
      <c r="E48" s="21" t="s">
        <v>161</v>
      </c>
      <c r="F48" s="16"/>
      <c r="J48" s="7" t="s">
        <v>34</v>
      </c>
      <c r="L48" s="16"/>
      <c r="M48" s="16" t="s">
        <v>34</v>
      </c>
      <c r="N48" s="7" t="s">
        <v>34</v>
      </c>
      <c r="O48" s="7" t="s">
        <v>34</v>
      </c>
      <c r="P48" s="7" t="s">
        <v>34</v>
      </c>
      <c r="Q48" s="7" t="s">
        <v>34</v>
      </c>
      <c r="U48" s="17"/>
      <c r="V48" s="2" t="s">
        <v>6721</v>
      </c>
      <c r="W48" s="7">
        <v>6</v>
      </c>
    </row>
    <row r="49" spans="1:23" ht="26" x14ac:dyDescent="0.35">
      <c r="A49" s="8">
        <v>48</v>
      </c>
      <c r="B49" s="9" t="s">
        <v>162</v>
      </c>
      <c r="C49" s="10" t="s">
        <v>163</v>
      </c>
      <c r="D49" s="10" t="s">
        <v>163</v>
      </c>
      <c r="E49" s="9" t="s">
        <v>162</v>
      </c>
      <c r="F49" s="15"/>
      <c r="G49" s="10"/>
      <c r="H49" s="10"/>
      <c r="J49" s="10"/>
      <c r="K49" s="10"/>
      <c r="L49" s="15"/>
      <c r="M49" s="16"/>
      <c r="U49" s="17"/>
      <c r="V49" s="2"/>
    </row>
    <row r="50" spans="1:23" x14ac:dyDescent="0.35">
      <c r="A50" s="8">
        <v>49</v>
      </c>
      <c r="B50" s="18" t="s">
        <v>164</v>
      </c>
      <c r="C50" s="19" t="s">
        <v>165</v>
      </c>
      <c r="D50" s="19" t="s">
        <v>165</v>
      </c>
      <c r="E50" s="18" t="s">
        <v>164</v>
      </c>
      <c r="F50" s="20"/>
      <c r="G50" s="19"/>
      <c r="H50" s="19"/>
      <c r="J50" s="19"/>
      <c r="K50" s="19"/>
      <c r="L50" s="20"/>
      <c r="M50" s="16"/>
      <c r="U50" s="17"/>
      <c r="V50" s="2"/>
    </row>
    <row r="51" spans="1:23" ht="63.75" customHeight="1" x14ac:dyDescent="0.35">
      <c r="A51" s="8">
        <v>50</v>
      </c>
      <c r="B51" s="21" t="s">
        <v>166</v>
      </c>
      <c r="C51" s="7" t="s">
        <v>167</v>
      </c>
      <c r="D51" s="7" t="s">
        <v>167</v>
      </c>
      <c r="E51" s="21" t="s">
        <v>168</v>
      </c>
      <c r="F51" s="16"/>
      <c r="J51" s="7" t="s">
        <v>34</v>
      </c>
      <c r="L51" s="16" t="s">
        <v>34</v>
      </c>
      <c r="M51" s="16" t="s">
        <v>34</v>
      </c>
      <c r="N51" s="7" t="s">
        <v>34</v>
      </c>
      <c r="O51" s="7" t="s">
        <v>34</v>
      </c>
      <c r="P51" s="7" t="s">
        <v>34</v>
      </c>
      <c r="Q51" s="7" t="s">
        <v>34</v>
      </c>
      <c r="U51" s="17"/>
      <c r="V51" s="2" t="s">
        <v>169</v>
      </c>
      <c r="W51" s="7">
        <v>3</v>
      </c>
    </row>
    <row r="52" spans="1:23" ht="26" x14ac:dyDescent="0.35">
      <c r="A52" s="8">
        <v>51</v>
      </c>
      <c r="B52" s="9" t="s">
        <v>170</v>
      </c>
      <c r="C52" s="10" t="s">
        <v>171</v>
      </c>
      <c r="D52" s="10" t="s">
        <v>171</v>
      </c>
      <c r="E52" s="9" t="s">
        <v>170</v>
      </c>
      <c r="F52" s="15"/>
      <c r="G52" s="10"/>
      <c r="H52" s="10"/>
      <c r="J52" s="10"/>
      <c r="K52" s="10"/>
      <c r="L52" s="15"/>
      <c r="M52" s="16"/>
      <c r="U52" s="17"/>
      <c r="V52" s="2"/>
    </row>
    <row r="53" spans="1:23" ht="39" x14ac:dyDescent="0.35">
      <c r="A53" s="8">
        <v>52</v>
      </c>
      <c r="B53" s="18" t="s">
        <v>172</v>
      </c>
      <c r="C53" s="19" t="s">
        <v>173</v>
      </c>
      <c r="D53" s="19" t="s">
        <v>173</v>
      </c>
      <c r="E53" s="18" t="s">
        <v>174</v>
      </c>
      <c r="F53" s="20"/>
      <c r="G53" s="19"/>
      <c r="H53" s="19"/>
      <c r="J53" s="19"/>
      <c r="K53" s="19"/>
      <c r="L53" s="20"/>
      <c r="M53" s="16"/>
      <c r="U53" s="17"/>
      <c r="V53" s="2" t="s">
        <v>175</v>
      </c>
      <c r="W53" s="7">
        <v>3</v>
      </c>
    </row>
    <row r="54" spans="1:23" ht="90.75" customHeight="1" x14ac:dyDescent="0.35">
      <c r="A54" s="8">
        <v>53</v>
      </c>
      <c r="B54" s="21" t="s">
        <v>176</v>
      </c>
      <c r="C54" s="7" t="s">
        <v>177</v>
      </c>
      <c r="D54" s="7" t="s">
        <v>177</v>
      </c>
      <c r="E54" s="21" t="s">
        <v>178</v>
      </c>
      <c r="F54" s="16"/>
      <c r="J54" s="7" t="s">
        <v>34</v>
      </c>
      <c r="L54" s="16"/>
      <c r="M54" s="16" t="s">
        <v>34</v>
      </c>
      <c r="O54" s="7" t="s">
        <v>34</v>
      </c>
      <c r="U54" s="17"/>
      <c r="V54" s="2" t="s">
        <v>179</v>
      </c>
      <c r="W54" s="7">
        <v>6</v>
      </c>
    </row>
    <row r="55" spans="1:23" ht="52" x14ac:dyDescent="0.35">
      <c r="A55" s="8">
        <v>54</v>
      </c>
      <c r="B55" s="21" t="s">
        <v>180</v>
      </c>
      <c r="C55" s="7" t="s">
        <v>181</v>
      </c>
      <c r="D55" s="7" t="s">
        <v>181</v>
      </c>
      <c r="E55" s="21" t="s">
        <v>182</v>
      </c>
      <c r="F55" s="16"/>
      <c r="J55" s="7" t="s">
        <v>34</v>
      </c>
      <c r="L55" s="16"/>
      <c r="M55" s="16" t="s">
        <v>34</v>
      </c>
      <c r="N55" s="7" t="s">
        <v>34</v>
      </c>
      <c r="O55" s="7" t="s">
        <v>34</v>
      </c>
      <c r="P55" s="7" t="s">
        <v>34</v>
      </c>
      <c r="Q55" s="7" t="s">
        <v>34</v>
      </c>
      <c r="U55" s="17"/>
      <c r="V55" s="2" t="s">
        <v>183</v>
      </c>
      <c r="W55" s="7">
        <v>3</v>
      </c>
    </row>
    <row r="56" spans="1:23" x14ac:dyDescent="0.35">
      <c r="A56" s="8">
        <v>55</v>
      </c>
      <c r="B56" s="9" t="s">
        <v>88</v>
      </c>
      <c r="C56" s="10" t="s">
        <v>184</v>
      </c>
      <c r="D56" s="10" t="s">
        <v>184</v>
      </c>
      <c r="E56" s="9" t="s">
        <v>88</v>
      </c>
      <c r="F56" s="15"/>
      <c r="G56" s="10"/>
      <c r="H56" s="10"/>
      <c r="J56" s="10"/>
      <c r="K56" s="10"/>
      <c r="L56" s="15"/>
      <c r="M56" s="16"/>
      <c r="U56" s="17"/>
      <c r="V56" s="2"/>
    </row>
    <row r="57" spans="1:23" x14ac:dyDescent="0.35">
      <c r="A57" s="8">
        <v>56</v>
      </c>
      <c r="B57" s="9" t="s">
        <v>185</v>
      </c>
      <c r="C57" s="10" t="s">
        <v>186</v>
      </c>
      <c r="D57" s="10" t="s">
        <v>186</v>
      </c>
      <c r="E57" s="9" t="s">
        <v>185</v>
      </c>
      <c r="F57" s="16"/>
      <c r="L57" s="16"/>
      <c r="M57" s="16"/>
      <c r="U57" s="17"/>
      <c r="V57" s="2"/>
    </row>
    <row r="58" spans="1:23" x14ac:dyDescent="0.35">
      <c r="A58" s="8">
        <v>57</v>
      </c>
      <c r="B58" s="9" t="s">
        <v>187</v>
      </c>
      <c r="C58" s="10" t="s">
        <v>188</v>
      </c>
      <c r="D58" s="10" t="s">
        <v>188</v>
      </c>
      <c r="E58" s="9" t="s">
        <v>187</v>
      </c>
      <c r="F58" s="15"/>
      <c r="G58" s="10"/>
      <c r="H58" s="10"/>
      <c r="J58" s="10"/>
      <c r="K58" s="10"/>
      <c r="L58" s="15"/>
      <c r="M58" s="16"/>
      <c r="U58" s="17"/>
      <c r="V58" s="2"/>
    </row>
    <row r="59" spans="1:23" ht="39" x14ac:dyDescent="0.35">
      <c r="A59" s="8">
        <v>58</v>
      </c>
      <c r="B59" s="18" t="s">
        <v>189</v>
      </c>
      <c r="C59" s="19" t="s">
        <v>190</v>
      </c>
      <c r="D59" s="19" t="s">
        <v>190</v>
      </c>
      <c r="E59" s="18" t="s">
        <v>191</v>
      </c>
      <c r="F59" s="20"/>
      <c r="G59" s="19"/>
      <c r="H59" s="19"/>
      <c r="J59" s="19"/>
      <c r="K59" s="19"/>
      <c r="L59" s="20"/>
      <c r="M59" s="16"/>
      <c r="U59" s="17"/>
      <c r="V59" s="2"/>
    </row>
    <row r="60" spans="1:23" ht="143" x14ac:dyDescent="0.35">
      <c r="A60" s="8">
        <v>59</v>
      </c>
      <c r="B60" s="21" t="s">
        <v>192</v>
      </c>
      <c r="C60" s="7" t="s">
        <v>193</v>
      </c>
      <c r="D60" s="7" t="s">
        <v>193</v>
      </c>
      <c r="E60" s="21" t="s">
        <v>192</v>
      </c>
      <c r="F60" s="16"/>
      <c r="I60" s="7" t="s">
        <v>34</v>
      </c>
      <c r="L60" s="16" t="s">
        <v>34</v>
      </c>
      <c r="M60" s="16" t="s">
        <v>34</v>
      </c>
      <c r="N60" s="7" t="s">
        <v>34</v>
      </c>
      <c r="O60" s="7" t="s">
        <v>34</v>
      </c>
      <c r="P60" s="7" t="s">
        <v>34</v>
      </c>
      <c r="Q60" s="7" t="s">
        <v>34</v>
      </c>
      <c r="R60" s="7" t="s">
        <v>34</v>
      </c>
      <c r="U60" s="17"/>
      <c r="V60" s="2" t="s">
        <v>6722</v>
      </c>
      <c r="W60" s="7">
        <v>6</v>
      </c>
    </row>
    <row r="61" spans="1:23" ht="26" x14ac:dyDescent="0.35">
      <c r="A61" s="8">
        <v>60</v>
      </c>
      <c r="B61" s="9" t="s">
        <v>194</v>
      </c>
      <c r="C61" s="10" t="s">
        <v>195</v>
      </c>
      <c r="D61" s="10" t="s">
        <v>195</v>
      </c>
      <c r="E61" s="9" t="s">
        <v>194</v>
      </c>
      <c r="F61" s="15"/>
      <c r="G61" s="10"/>
      <c r="H61" s="10"/>
      <c r="J61" s="10"/>
      <c r="K61" s="10"/>
      <c r="L61" s="15"/>
      <c r="M61" s="16"/>
      <c r="U61" s="17"/>
      <c r="V61" s="2"/>
    </row>
    <row r="62" spans="1:23" x14ac:dyDescent="0.35">
      <c r="A62" s="8">
        <v>61</v>
      </c>
      <c r="B62" s="18" t="s">
        <v>196</v>
      </c>
      <c r="C62" s="19" t="s">
        <v>197</v>
      </c>
      <c r="D62" s="19" t="s">
        <v>197</v>
      </c>
      <c r="E62" s="18" t="s">
        <v>196</v>
      </c>
      <c r="F62" s="20"/>
      <c r="G62" s="19"/>
      <c r="H62" s="19"/>
      <c r="J62" s="19"/>
      <c r="K62" s="19"/>
      <c r="L62" s="20"/>
      <c r="M62" s="16"/>
      <c r="U62" s="17"/>
      <c r="V62" s="2"/>
    </row>
    <row r="63" spans="1:23" ht="91" x14ac:dyDescent="0.35">
      <c r="A63" s="8">
        <v>62</v>
      </c>
      <c r="B63" s="21" t="s">
        <v>198</v>
      </c>
      <c r="C63" s="7" t="s">
        <v>199</v>
      </c>
      <c r="D63" s="7" t="s">
        <v>199</v>
      </c>
      <c r="E63" s="21" t="s">
        <v>200</v>
      </c>
      <c r="F63" s="16"/>
      <c r="J63" s="7" t="s">
        <v>34</v>
      </c>
      <c r="L63" s="16"/>
      <c r="M63" s="16" t="s">
        <v>34</v>
      </c>
      <c r="N63" s="7" t="s">
        <v>34</v>
      </c>
      <c r="O63" s="7" t="s">
        <v>34</v>
      </c>
      <c r="P63" s="7" t="s">
        <v>34</v>
      </c>
      <c r="Q63" s="7" t="s">
        <v>34</v>
      </c>
      <c r="R63" s="7" t="s">
        <v>34</v>
      </c>
      <c r="S63" s="7" t="s">
        <v>34</v>
      </c>
      <c r="U63" s="17">
        <v>1</v>
      </c>
      <c r="V63" s="2" t="s">
        <v>6723</v>
      </c>
      <c r="W63" s="7">
        <v>3</v>
      </c>
    </row>
    <row r="64" spans="1:23" ht="93.75" customHeight="1" x14ac:dyDescent="0.35">
      <c r="A64" s="8">
        <v>63</v>
      </c>
      <c r="B64" s="21" t="s">
        <v>201</v>
      </c>
      <c r="C64" s="7" t="s">
        <v>202</v>
      </c>
      <c r="D64" s="7" t="s">
        <v>202</v>
      </c>
      <c r="E64" s="21" t="s">
        <v>203</v>
      </c>
      <c r="F64" s="16"/>
      <c r="J64" s="7" t="s">
        <v>34</v>
      </c>
      <c r="L64" s="16"/>
      <c r="M64" s="16" t="s">
        <v>34</v>
      </c>
      <c r="N64" s="7" t="s">
        <v>34</v>
      </c>
      <c r="O64" s="7" t="s">
        <v>34</v>
      </c>
      <c r="P64" s="7" t="s">
        <v>34</v>
      </c>
      <c r="Q64" s="7" t="s">
        <v>34</v>
      </c>
      <c r="U64" s="17"/>
      <c r="V64" s="2" t="s">
        <v>6724</v>
      </c>
      <c r="W64" s="7">
        <v>3</v>
      </c>
    </row>
    <row r="65" spans="1:23" x14ac:dyDescent="0.35">
      <c r="A65" s="8">
        <v>64</v>
      </c>
      <c r="B65" s="18" t="s">
        <v>204</v>
      </c>
      <c r="C65" s="19" t="s">
        <v>205</v>
      </c>
      <c r="D65" s="19" t="s">
        <v>205</v>
      </c>
      <c r="E65" s="18" t="s">
        <v>204</v>
      </c>
      <c r="F65" s="16"/>
      <c r="L65" s="16"/>
      <c r="M65" s="16"/>
      <c r="U65" s="17"/>
      <c r="V65" s="2"/>
    </row>
    <row r="66" spans="1:23" ht="40.5" customHeight="1" x14ac:dyDescent="0.35">
      <c r="A66" s="8">
        <v>65</v>
      </c>
      <c r="B66" s="21" t="s">
        <v>206</v>
      </c>
      <c r="C66" s="7" t="s">
        <v>207</v>
      </c>
      <c r="D66" s="7" t="s">
        <v>207</v>
      </c>
      <c r="E66" s="21" t="s">
        <v>208</v>
      </c>
      <c r="F66" s="16"/>
      <c r="J66" s="7" t="s">
        <v>34</v>
      </c>
      <c r="L66" s="16" t="s">
        <v>34</v>
      </c>
      <c r="M66" s="16" t="s">
        <v>34</v>
      </c>
      <c r="N66" s="7" t="s">
        <v>34</v>
      </c>
      <c r="O66" s="7" t="s">
        <v>34</v>
      </c>
      <c r="P66" s="7" t="s">
        <v>34</v>
      </c>
      <c r="Q66" s="7" t="s">
        <v>34</v>
      </c>
      <c r="R66" s="7" t="s">
        <v>34</v>
      </c>
      <c r="S66" s="7" t="s">
        <v>34</v>
      </c>
      <c r="U66" s="17">
        <v>1</v>
      </c>
      <c r="V66" s="2" t="s">
        <v>6725</v>
      </c>
      <c r="W66" s="7">
        <v>3</v>
      </c>
    </row>
    <row r="67" spans="1:23" ht="174.65" customHeight="1" x14ac:dyDescent="0.35">
      <c r="A67" s="8">
        <v>66</v>
      </c>
      <c r="B67" s="21" t="s">
        <v>209</v>
      </c>
      <c r="C67" s="7" t="s">
        <v>210</v>
      </c>
      <c r="D67" s="7" t="s">
        <v>210</v>
      </c>
      <c r="E67" s="21" t="s">
        <v>211</v>
      </c>
      <c r="F67" s="16"/>
      <c r="J67" s="7" t="s">
        <v>34</v>
      </c>
      <c r="L67" s="16"/>
      <c r="M67" s="16" t="s">
        <v>34</v>
      </c>
      <c r="N67" s="7" t="s">
        <v>34</v>
      </c>
      <c r="O67" s="7" t="s">
        <v>34</v>
      </c>
      <c r="P67" s="7" t="s">
        <v>34</v>
      </c>
      <c r="Q67" s="7" t="s">
        <v>34</v>
      </c>
      <c r="R67" s="7" t="s">
        <v>34</v>
      </c>
      <c r="U67" s="17"/>
      <c r="V67" s="2" t="s">
        <v>6726</v>
      </c>
      <c r="W67" s="7">
        <v>3</v>
      </c>
    </row>
    <row r="68" spans="1:23" ht="62.15" customHeight="1" x14ac:dyDescent="0.35">
      <c r="A68" s="8">
        <v>67</v>
      </c>
      <c r="B68" s="21" t="s">
        <v>212</v>
      </c>
      <c r="C68" s="7" t="s">
        <v>213</v>
      </c>
      <c r="D68" s="7" t="s">
        <v>213</v>
      </c>
      <c r="E68" s="21" t="s">
        <v>214</v>
      </c>
      <c r="F68" s="16"/>
      <c r="J68" s="7" t="s">
        <v>34</v>
      </c>
      <c r="L68" s="16" t="s">
        <v>34</v>
      </c>
      <c r="M68" s="16" t="s">
        <v>34</v>
      </c>
      <c r="N68" s="7" t="s">
        <v>34</v>
      </c>
      <c r="O68" s="7" t="s">
        <v>34</v>
      </c>
      <c r="P68" s="7" t="s">
        <v>34</v>
      </c>
      <c r="Q68" s="7" t="s">
        <v>34</v>
      </c>
      <c r="R68" s="7" t="s">
        <v>34</v>
      </c>
      <c r="U68" s="17"/>
      <c r="V68" s="2" t="s">
        <v>6727</v>
      </c>
      <c r="W68" s="7">
        <v>3</v>
      </c>
    </row>
    <row r="69" spans="1:23" ht="50.15" customHeight="1" x14ac:dyDescent="0.35">
      <c r="A69" s="8">
        <v>68</v>
      </c>
      <c r="B69" s="21" t="s">
        <v>215</v>
      </c>
      <c r="C69" s="7" t="s">
        <v>216</v>
      </c>
      <c r="D69" s="7" t="s">
        <v>216</v>
      </c>
      <c r="E69" s="21" t="s">
        <v>217</v>
      </c>
      <c r="F69" s="16"/>
      <c r="J69" s="7" t="s">
        <v>34</v>
      </c>
      <c r="L69" s="16" t="s">
        <v>34</v>
      </c>
      <c r="M69" s="16" t="s">
        <v>34</v>
      </c>
      <c r="N69" s="7" t="s">
        <v>34</v>
      </c>
      <c r="O69" s="7" t="s">
        <v>34</v>
      </c>
      <c r="P69" s="7" t="s">
        <v>34</v>
      </c>
      <c r="Q69" s="7" t="s">
        <v>34</v>
      </c>
      <c r="R69" s="7" t="s">
        <v>34</v>
      </c>
      <c r="U69" s="17"/>
      <c r="V69" s="2" t="s">
        <v>6728</v>
      </c>
      <c r="W69" s="7">
        <v>3</v>
      </c>
    </row>
    <row r="70" spans="1:23" ht="104.25" customHeight="1" x14ac:dyDescent="0.35">
      <c r="A70" s="8">
        <v>69</v>
      </c>
      <c r="B70" s="21" t="s">
        <v>218</v>
      </c>
      <c r="C70" s="7" t="s">
        <v>219</v>
      </c>
      <c r="D70" s="7" t="s">
        <v>219</v>
      </c>
      <c r="E70" s="21" t="s">
        <v>220</v>
      </c>
      <c r="F70" s="16"/>
      <c r="J70" s="7" t="s">
        <v>34</v>
      </c>
      <c r="L70" s="16" t="s">
        <v>34</v>
      </c>
      <c r="M70" s="16" t="s">
        <v>34</v>
      </c>
      <c r="N70" s="7" t="s">
        <v>34</v>
      </c>
      <c r="O70" s="7" t="s">
        <v>34</v>
      </c>
      <c r="P70" s="7" t="s">
        <v>34</v>
      </c>
      <c r="Q70" s="7" t="s">
        <v>34</v>
      </c>
      <c r="U70" s="17"/>
      <c r="V70" s="2" t="s">
        <v>6729</v>
      </c>
      <c r="W70" s="7">
        <v>3</v>
      </c>
    </row>
    <row r="71" spans="1:23" ht="49.4" customHeight="1" x14ac:dyDescent="0.35">
      <c r="A71" s="8">
        <v>70</v>
      </c>
      <c r="B71" s="21" t="s">
        <v>221</v>
      </c>
      <c r="C71" s="7" t="s">
        <v>222</v>
      </c>
      <c r="D71" s="7" t="s">
        <v>222</v>
      </c>
      <c r="E71" s="21" t="s">
        <v>223</v>
      </c>
      <c r="F71" s="16"/>
      <c r="J71" s="7" t="s">
        <v>34</v>
      </c>
      <c r="L71" s="16" t="s">
        <v>34</v>
      </c>
      <c r="M71" s="16" t="s">
        <v>34</v>
      </c>
      <c r="N71" s="7" t="s">
        <v>34</v>
      </c>
      <c r="O71" s="7" t="s">
        <v>34</v>
      </c>
      <c r="P71" s="7" t="s">
        <v>34</v>
      </c>
      <c r="Q71" s="7" t="s">
        <v>34</v>
      </c>
      <c r="R71" s="7" t="s">
        <v>34</v>
      </c>
      <c r="U71" s="17"/>
      <c r="V71" s="2" t="s">
        <v>6730</v>
      </c>
      <c r="W71" s="7">
        <v>3</v>
      </c>
    </row>
    <row r="72" spans="1:23" ht="67" customHeight="1" x14ac:dyDescent="0.35">
      <c r="A72" s="8">
        <v>71</v>
      </c>
      <c r="B72" s="21" t="s">
        <v>224</v>
      </c>
      <c r="C72" s="7" t="s">
        <v>225</v>
      </c>
      <c r="D72" s="7" t="s">
        <v>225</v>
      </c>
      <c r="E72" s="21" t="s">
        <v>226</v>
      </c>
      <c r="F72" s="16"/>
      <c r="J72" s="7" t="s">
        <v>34</v>
      </c>
      <c r="L72" s="16"/>
      <c r="M72" s="16" t="s">
        <v>34</v>
      </c>
      <c r="N72" s="7" t="s">
        <v>34</v>
      </c>
      <c r="O72" s="7" t="s">
        <v>34</v>
      </c>
      <c r="P72" s="7" t="s">
        <v>34</v>
      </c>
      <c r="Q72" s="7" t="s">
        <v>34</v>
      </c>
      <c r="R72" s="7" t="s">
        <v>34</v>
      </c>
      <c r="U72" s="17"/>
      <c r="V72" s="2" t="s">
        <v>6731</v>
      </c>
      <c r="W72" s="7">
        <v>3</v>
      </c>
    </row>
    <row r="73" spans="1:23" x14ac:dyDescent="0.35">
      <c r="A73" s="8">
        <v>72</v>
      </c>
      <c r="B73" s="18" t="s">
        <v>227</v>
      </c>
      <c r="C73" s="19" t="s">
        <v>228</v>
      </c>
      <c r="D73" s="19" t="s">
        <v>228</v>
      </c>
      <c r="E73" s="18" t="s">
        <v>229</v>
      </c>
      <c r="F73" s="20"/>
      <c r="G73" s="19"/>
      <c r="H73" s="19"/>
      <c r="J73" s="19"/>
      <c r="K73" s="19"/>
      <c r="L73" s="20"/>
      <c r="M73" s="16"/>
      <c r="U73" s="17"/>
      <c r="V73" s="2"/>
    </row>
    <row r="74" spans="1:23" ht="164.9" customHeight="1" x14ac:dyDescent="0.35">
      <c r="A74" s="8">
        <v>73</v>
      </c>
      <c r="B74" s="21" t="s">
        <v>230</v>
      </c>
      <c r="C74" s="7" t="s">
        <v>231</v>
      </c>
      <c r="D74" s="7" t="s">
        <v>231</v>
      </c>
      <c r="E74" s="21" t="s">
        <v>232</v>
      </c>
      <c r="F74" s="16"/>
      <c r="J74" s="7" t="s">
        <v>34</v>
      </c>
      <c r="L74" s="16" t="s">
        <v>34</v>
      </c>
      <c r="M74" s="16" t="s">
        <v>34</v>
      </c>
      <c r="N74" s="7" t="s">
        <v>34</v>
      </c>
      <c r="O74" s="7" t="s">
        <v>34</v>
      </c>
      <c r="P74" s="7" t="s">
        <v>34</v>
      </c>
      <c r="Q74" s="7" t="s">
        <v>34</v>
      </c>
      <c r="U74" s="17"/>
      <c r="V74" s="2" t="s">
        <v>6742</v>
      </c>
      <c r="W74" s="7">
        <v>5</v>
      </c>
    </row>
    <row r="75" spans="1:23" ht="55.4" customHeight="1" x14ac:dyDescent="0.35">
      <c r="A75" s="8">
        <v>74</v>
      </c>
      <c r="B75" s="21" t="s">
        <v>233</v>
      </c>
      <c r="C75" s="7" t="s">
        <v>234</v>
      </c>
      <c r="D75" s="7" t="s">
        <v>234</v>
      </c>
      <c r="E75" s="21" t="s">
        <v>235</v>
      </c>
      <c r="F75" s="16"/>
      <c r="J75" s="7" t="s">
        <v>34</v>
      </c>
      <c r="L75" s="16"/>
      <c r="M75" s="16" t="s">
        <v>34</v>
      </c>
      <c r="N75" s="7" t="s">
        <v>34</v>
      </c>
      <c r="O75" s="7" t="s">
        <v>34</v>
      </c>
      <c r="P75" s="7" t="s">
        <v>34</v>
      </c>
      <c r="Q75" s="7" t="s">
        <v>34</v>
      </c>
      <c r="U75" s="17"/>
      <c r="V75" s="2" t="s">
        <v>6732</v>
      </c>
      <c r="W75" s="7">
        <v>3</v>
      </c>
    </row>
    <row r="76" spans="1:23" ht="26" x14ac:dyDescent="0.35">
      <c r="A76" s="8">
        <v>75</v>
      </c>
      <c r="B76" s="18" t="s">
        <v>236</v>
      </c>
      <c r="C76" s="19" t="s">
        <v>237</v>
      </c>
      <c r="D76" s="19" t="s">
        <v>237</v>
      </c>
      <c r="E76" s="18" t="s">
        <v>236</v>
      </c>
      <c r="F76" s="20"/>
      <c r="G76" s="19"/>
      <c r="H76" s="19"/>
      <c r="J76" s="19"/>
      <c r="K76" s="19"/>
      <c r="L76" s="20"/>
      <c r="M76" s="16"/>
      <c r="U76" s="17"/>
      <c r="V76" s="2"/>
    </row>
    <row r="77" spans="1:23" ht="215.9" customHeight="1" x14ac:dyDescent="0.35">
      <c r="A77" s="8">
        <v>76</v>
      </c>
      <c r="B77" s="21" t="s">
        <v>238</v>
      </c>
      <c r="C77" s="7" t="s">
        <v>239</v>
      </c>
      <c r="D77" s="7" t="s">
        <v>239</v>
      </c>
      <c r="E77" s="21" t="s">
        <v>240</v>
      </c>
      <c r="F77" s="16"/>
      <c r="J77" s="7" t="s">
        <v>34</v>
      </c>
      <c r="L77" s="16" t="s">
        <v>34</v>
      </c>
      <c r="M77" s="16" t="s">
        <v>34</v>
      </c>
      <c r="O77" s="7" t="s">
        <v>34</v>
      </c>
      <c r="P77" s="7" t="s">
        <v>34</v>
      </c>
      <c r="U77" s="17"/>
      <c r="V77" s="2" t="s">
        <v>6743</v>
      </c>
      <c r="W77" s="7">
        <v>3</v>
      </c>
    </row>
    <row r="78" spans="1:23" ht="51" customHeight="1" x14ac:dyDescent="0.35">
      <c r="A78" s="8">
        <v>77</v>
      </c>
      <c r="B78" s="21" t="s">
        <v>241</v>
      </c>
      <c r="C78" s="7" t="s">
        <v>242</v>
      </c>
      <c r="D78" s="7" t="s">
        <v>242</v>
      </c>
      <c r="E78" s="21" t="s">
        <v>243</v>
      </c>
      <c r="F78" s="16"/>
      <c r="J78" s="7" t="s">
        <v>34</v>
      </c>
      <c r="L78" s="16"/>
      <c r="M78" s="16" t="s">
        <v>34</v>
      </c>
      <c r="O78" s="7" t="s">
        <v>34</v>
      </c>
      <c r="P78" s="7" t="s">
        <v>34</v>
      </c>
      <c r="U78" s="17"/>
      <c r="V78" s="2" t="s">
        <v>6733</v>
      </c>
      <c r="W78" s="7">
        <v>3</v>
      </c>
    </row>
    <row r="79" spans="1:23" ht="152.9" customHeight="1" x14ac:dyDescent="0.35">
      <c r="A79" s="8">
        <v>78</v>
      </c>
      <c r="B79" s="21" t="s">
        <v>244</v>
      </c>
      <c r="C79" s="7" t="s">
        <v>245</v>
      </c>
      <c r="D79" s="7" t="s">
        <v>245</v>
      </c>
      <c r="E79" s="21" t="s">
        <v>246</v>
      </c>
      <c r="F79" s="16"/>
      <c r="J79" s="7" t="s">
        <v>34</v>
      </c>
      <c r="L79" s="16" t="s">
        <v>34</v>
      </c>
      <c r="M79" s="16" t="s">
        <v>34</v>
      </c>
      <c r="U79" s="17"/>
      <c r="V79" s="2" t="s">
        <v>6744</v>
      </c>
      <c r="W79" s="7">
        <v>3</v>
      </c>
    </row>
    <row r="80" spans="1:23" ht="46.4" customHeight="1" x14ac:dyDescent="0.35">
      <c r="A80" s="8">
        <v>79</v>
      </c>
      <c r="B80" s="21" t="s">
        <v>247</v>
      </c>
      <c r="C80" s="7" t="s">
        <v>248</v>
      </c>
      <c r="D80" s="7" t="s">
        <v>248</v>
      </c>
      <c r="E80" s="21" t="s">
        <v>249</v>
      </c>
      <c r="F80" s="16"/>
      <c r="J80" s="7" t="s">
        <v>34</v>
      </c>
      <c r="L80" s="16"/>
      <c r="M80" s="16" t="s">
        <v>34</v>
      </c>
      <c r="U80" s="17"/>
      <c r="V80" s="2" t="s">
        <v>6734</v>
      </c>
      <c r="W80" s="7">
        <v>3</v>
      </c>
    </row>
    <row r="81" spans="1:23" x14ac:dyDescent="0.35">
      <c r="A81" s="8">
        <v>80</v>
      </c>
      <c r="B81" s="18" t="s">
        <v>250</v>
      </c>
      <c r="C81" s="19" t="s">
        <v>251</v>
      </c>
      <c r="D81" s="19" t="s">
        <v>251</v>
      </c>
      <c r="E81" s="18" t="s">
        <v>252</v>
      </c>
      <c r="F81" s="20"/>
      <c r="G81" s="19"/>
      <c r="H81" s="19"/>
      <c r="J81" s="19"/>
      <c r="K81" s="19"/>
      <c r="L81" s="20"/>
      <c r="M81" s="16"/>
      <c r="U81" s="17"/>
      <c r="V81" s="2"/>
    </row>
    <row r="82" spans="1:23" ht="236.9" customHeight="1" x14ac:dyDescent="0.35">
      <c r="A82" s="8">
        <v>81</v>
      </c>
      <c r="B82" s="21" t="s">
        <v>253</v>
      </c>
      <c r="C82" s="7" t="s">
        <v>254</v>
      </c>
      <c r="D82" s="7" t="s">
        <v>254</v>
      </c>
      <c r="E82" s="21" t="s">
        <v>255</v>
      </c>
      <c r="F82" s="16"/>
      <c r="J82" s="7" t="s">
        <v>34</v>
      </c>
      <c r="L82" s="16"/>
      <c r="M82" s="16" t="s">
        <v>34</v>
      </c>
      <c r="N82" s="7" t="s">
        <v>34</v>
      </c>
      <c r="U82" s="17"/>
      <c r="V82" s="2" t="s">
        <v>6745</v>
      </c>
      <c r="W82" s="7">
        <v>3</v>
      </c>
    </row>
    <row r="83" spans="1:23" ht="198.75" customHeight="1" x14ac:dyDescent="0.35">
      <c r="A83" s="8">
        <v>82</v>
      </c>
      <c r="B83" s="21" t="s">
        <v>256</v>
      </c>
      <c r="C83" s="7" t="s">
        <v>257</v>
      </c>
      <c r="D83" s="7" t="s">
        <v>257</v>
      </c>
      <c r="E83" s="21" t="s">
        <v>258</v>
      </c>
      <c r="F83" s="16"/>
      <c r="J83" s="7" t="s">
        <v>34</v>
      </c>
      <c r="L83" s="16"/>
      <c r="M83" s="16" t="s">
        <v>34</v>
      </c>
      <c r="N83" s="7" t="s">
        <v>34</v>
      </c>
      <c r="O83" s="7" t="s">
        <v>34</v>
      </c>
      <c r="P83" s="7" t="s">
        <v>34</v>
      </c>
      <c r="Q83" s="7" t="s">
        <v>34</v>
      </c>
      <c r="U83" s="17"/>
      <c r="V83" s="2" t="s">
        <v>6735</v>
      </c>
      <c r="W83" s="7">
        <v>6</v>
      </c>
    </row>
    <row r="84" spans="1:23" ht="211.5" customHeight="1" x14ac:dyDescent="0.35">
      <c r="A84" s="8">
        <v>83</v>
      </c>
      <c r="B84" s="21" t="s">
        <v>259</v>
      </c>
      <c r="C84" s="7" t="s">
        <v>260</v>
      </c>
      <c r="D84" s="7" t="s">
        <v>260</v>
      </c>
      <c r="E84" s="21" t="s">
        <v>261</v>
      </c>
      <c r="F84" s="16"/>
      <c r="J84" s="7" t="s">
        <v>34</v>
      </c>
      <c r="L84" s="16"/>
      <c r="M84" s="16" t="s">
        <v>34</v>
      </c>
      <c r="O84" s="7" t="s">
        <v>34</v>
      </c>
      <c r="R84" s="7" t="s">
        <v>34</v>
      </c>
      <c r="S84" s="7" t="s">
        <v>34</v>
      </c>
      <c r="U84" s="17">
        <v>1</v>
      </c>
      <c r="V84" s="2" t="s">
        <v>6736</v>
      </c>
      <c r="W84" s="7">
        <v>5</v>
      </c>
    </row>
    <row r="85" spans="1:23" ht="242.25" customHeight="1" x14ac:dyDescent="0.35">
      <c r="A85" s="8">
        <v>84</v>
      </c>
      <c r="B85" s="21" t="s">
        <v>262</v>
      </c>
      <c r="C85" s="7" t="s">
        <v>263</v>
      </c>
      <c r="D85" s="7" t="s">
        <v>263</v>
      </c>
      <c r="E85" s="21" t="s">
        <v>264</v>
      </c>
      <c r="F85" s="16"/>
      <c r="J85" s="7" t="s">
        <v>34</v>
      </c>
      <c r="L85" s="16"/>
      <c r="M85" s="16" t="s">
        <v>34</v>
      </c>
      <c r="N85" s="7" t="s">
        <v>34</v>
      </c>
      <c r="O85" s="7" t="s">
        <v>34</v>
      </c>
      <c r="P85" s="7" t="s">
        <v>34</v>
      </c>
      <c r="Q85" s="7" t="s">
        <v>34</v>
      </c>
      <c r="U85" s="17"/>
      <c r="V85" s="2" t="s">
        <v>6737</v>
      </c>
      <c r="W85" s="7">
        <v>3</v>
      </c>
    </row>
    <row r="86" spans="1:23" x14ac:dyDescent="0.35">
      <c r="A86" s="8">
        <v>85</v>
      </c>
      <c r="B86" s="9" t="s">
        <v>265</v>
      </c>
      <c r="C86" s="10" t="s">
        <v>266</v>
      </c>
      <c r="D86" s="10" t="s">
        <v>266</v>
      </c>
      <c r="E86" s="9" t="s">
        <v>265</v>
      </c>
      <c r="F86" s="15"/>
      <c r="G86" s="10"/>
      <c r="H86" s="10"/>
      <c r="J86" s="10"/>
      <c r="K86" s="10"/>
      <c r="L86" s="15"/>
      <c r="M86" s="16"/>
      <c r="U86" s="17"/>
      <c r="V86" s="2"/>
    </row>
    <row r="87" spans="1:23" x14ac:dyDescent="0.35">
      <c r="A87" s="8">
        <v>86</v>
      </c>
      <c r="B87" s="18" t="s">
        <v>267</v>
      </c>
      <c r="C87" s="19" t="s">
        <v>268</v>
      </c>
      <c r="D87" s="19" t="s">
        <v>268</v>
      </c>
      <c r="E87" s="18" t="s">
        <v>269</v>
      </c>
      <c r="F87" s="16"/>
      <c r="L87" s="16"/>
      <c r="M87" s="16"/>
      <c r="U87" s="17"/>
      <c r="V87" s="2"/>
    </row>
    <row r="88" spans="1:23" ht="164.9" customHeight="1" x14ac:dyDescent="0.35">
      <c r="A88" s="8">
        <v>87</v>
      </c>
      <c r="B88" s="21" t="s">
        <v>270</v>
      </c>
      <c r="C88" s="7" t="s">
        <v>271</v>
      </c>
      <c r="D88" s="7" t="s">
        <v>271</v>
      </c>
      <c r="E88" s="21" t="s">
        <v>272</v>
      </c>
      <c r="F88" s="16"/>
      <c r="J88" s="7" t="s">
        <v>34</v>
      </c>
      <c r="L88" s="16" t="s">
        <v>34</v>
      </c>
      <c r="M88" s="16" t="s">
        <v>34</v>
      </c>
      <c r="N88" s="7" t="s">
        <v>34</v>
      </c>
      <c r="O88" s="7" t="s">
        <v>34</v>
      </c>
      <c r="P88" s="7" t="s">
        <v>34</v>
      </c>
      <c r="Q88" s="7" t="s">
        <v>34</v>
      </c>
      <c r="R88" s="7" t="s">
        <v>34</v>
      </c>
      <c r="U88" s="17"/>
      <c r="V88" s="2" t="s">
        <v>6738</v>
      </c>
      <c r="W88" s="7">
        <v>3</v>
      </c>
    </row>
    <row r="89" spans="1:23" ht="89.25" customHeight="1" x14ac:dyDescent="0.35">
      <c r="A89" s="8">
        <v>88</v>
      </c>
      <c r="B89" s="21" t="s">
        <v>273</v>
      </c>
      <c r="C89" s="7" t="s">
        <v>274</v>
      </c>
      <c r="D89" s="7" t="s">
        <v>274</v>
      </c>
      <c r="E89" s="21" t="s">
        <v>275</v>
      </c>
      <c r="F89" s="16"/>
      <c r="J89" s="7" t="s">
        <v>34</v>
      </c>
      <c r="L89" s="16"/>
      <c r="M89" s="16" t="s">
        <v>34</v>
      </c>
      <c r="N89" s="7" t="s">
        <v>34</v>
      </c>
      <c r="O89" s="7" t="s">
        <v>34</v>
      </c>
      <c r="P89" s="7" t="s">
        <v>34</v>
      </c>
      <c r="Q89" s="7" t="s">
        <v>34</v>
      </c>
      <c r="R89" s="7" t="s">
        <v>34</v>
      </c>
      <c r="U89" s="17"/>
      <c r="V89" s="2" t="s">
        <v>6739</v>
      </c>
      <c r="W89" s="7">
        <v>3</v>
      </c>
    </row>
    <row r="90" spans="1:23" ht="52" x14ac:dyDescent="0.35">
      <c r="A90" s="8">
        <v>89</v>
      </c>
      <c r="B90" s="21" t="s">
        <v>276</v>
      </c>
      <c r="C90" s="7" t="s">
        <v>277</v>
      </c>
      <c r="D90" s="7" t="s">
        <v>277</v>
      </c>
      <c r="E90" s="21" t="s">
        <v>278</v>
      </c>
      <c r="F90" s="16"/>
      <c r="J90" s="7" t="s">
        <v>34</v>
      </c>
      <c r="L90" s="16"/>
      <c r="M90" s="16" t="s">
        <v>34</v>
      </c>
      <c r="N90" s="7" t="s">
        <v>34</v>
      </c>
      <c r="O90" s="7" t="s">
        <v>34</v>
      </c>
      <c r="P90" s="7" t="s">
        <v>34</v>
      </c>
      <c r="Q90" s="7" t="s">
        <v>34</v>
      </c>
      <c r="U90" s="17"/>
      <c r="V90" s="2" t="s">
        <v>6740</v>
      </c>
      <c r="W90" s="7">
        <v>3</v>
      </c>
    </row>
    <row r="91" spans="1:23" ht="67.400000000000006" customHeight="1" x14ac:dyDescent="0.35">
      <c r="A91" s="8">
        <v>90</v>
      </c>
      <c r="B91" s="21" t="s">
        <v>279</v>
      </c>
      <c r="C91" s="7" t="s">
        <v>280</v>
      </c>
      <c r="D91" s="7" t="s">
        <v>280</v>
      </c>
      <c r="E91" s="21" t="s">
        <v>281</v>
      </c>
      <c r="F91" s="16"/>
      <c r="J91" s="7" t="s">
        <v>34</v>
      </c>
      <c r="L91" s="16"/>
      <c r="M91" s="16" t="s">
        <v>34</v>
      </c>
      <c r="N91" s="7" t="s">
        <v>34</v>
      </c>
      <c r="O91" s="7" t="s">
        <v>34</v>
      </c>
      <c r="P91" s="7" t="s">
        <v>34</v>
      </c>
      <c r="Q91" s="7" t="s">
        <v>34</v>
      </c>
      <c r="R91" s="7" t="s">
        <v>34</v>
      </c>
      <c r="U91" s="17"/>
      <c r="V91" s="2" t="s">
        <v>6741</v>
      </c>
      <c r="W91" s="7">
        <v>3</v>
      </c>
    </row>
    <row r="92" spans="1:23" ht="26" x14ac:dyDescent="0.35">
      <c r="A92" s="8">
        <v>91</v>
      </c>
      <c r="B92" s="9" t="s">
        <v>282</v>
      </c>
      <c r="C92" s="10" t="s">
        <v>283</v>
      </c>
      <c r="D92" s="10" t="s">
        <v>283</v>
      </c>
      <c r="E92" s="9" t="s">
        <v>284</v>
      </c>
      <c r="F92" s="15"/>
      <c r="G92" s="10"/>
      <c r="H92" s="10"/>
      <c r="J92" s="10"/>
      <c r="K92" s="10"/>
      <c r="L92" s="15"/>
      <c r="M92" s="16"/>
      <c r="U92" s="17"/>
      <c r="V92" s="2"/>
    </row>
    <row r="93" spans="1:23" ht="39" x14ac:dyDescent="0.35">
      <c r="A93" s="8">
        <v>92</v>
      </c>
      <c r="B93" s="9" t="s">
        <v>285</v>
      </c>
      <c r="C93" s="10" t="s">
        <v>286</v>
      </c>
      <c r="D93" s="10" t="s">
        <v>286</v>
      </c>
      <c r="E93" s="9" t="s">
        <v>285</v>
      </c>
      <c r="F93" s="15"/>
      <c r="G93" s="10"/>
      <c r="H93" s="10"/>
      <c r="J93" s="10"/>
      <c r="K93" s="10"/>
      <c r="L93" s="15"/>
      <c r="M93" s="16"/>
      <c r="U93" s="17"/>
      <c r="V93" s="2"/>
    </row>
    <row r="94" spans="1:23" x14ac:dyDescent="0.35">
      <c r="A94" s="8">
        <v>93</v>
      </c>
      <c r="B94" s="18" t="s">
        <v>287</v>
      </c>
      <c r="C94" s="19" t="s">
        <v>288</v>
      </c>
      <c r="D94" s="19" t="s">
        <v>288</v>
      </c>
      <c r="E94" s="18" t="s">
        <v>287</v>
      </c>
      <c r="F94" s="20"/>
      <c r="G94" s="19"/>
      <c r="H94" s="19"/>
      <c r="J94" s="19"/>
      <c r="K94" s="19"/>
      <c r="L94" s="20"/>
      <c r="M94" s="16"/>
      <c r="U94" s="17"/>
      <c r="V94" s="2"/>
    </row>
    <row r="95" spans="1:23" ht="36.75" customHeight="1" x14ac:dyDescent="0.35">
      <c r="A95" s="8">
        <v>94</v>
      </c>
      <c r="B95" s="21" t="s">
        <v>289</v>
      </c>
      <c r="C95" s="7" t="s">
        <v>290</v>
      </c>
      <c r="D95" s="7" t="s">
        <v>290</v>
      </c>
      <c r="E95" s="21" t="s">
        <v>291</v>
      </c>
      <c r="F95" s="16"/>
      <c r="J95" s="7" t="s">
        <v>34</v>
      </c>
      <c r="L95" s="16"/>
      <c r="M95" s="16" t="s">
        <v>34</v>
      </c>
      <c r="N95" s="7" t="s">
        <v>34</v>
      </c>
      <c r="O95" s="7" t="s">
        <v>34</v>
      </c>
      <c r="P95" s="7" t="s">
        <v>34</v>
      </c>
      <c r="Q95" s="7" t="s">
        <v>34</v>
      </c>
      <c r="R95" s="7" t="s">
        <v>34</v>
      </c>
      <c r="U95" s="17"/>
      <c r="V95" s="2" t="s">
        <v>292</v>
      </c>
      <c r="W95" s="7">
        <v>3</v>
      </c>
    </row>
    <row r="96" spans="1:23" ht="39" x14ac:dyDescent="0.35">
      <c r="A96" s="8">
        <v>95</v>
      </c>
      <c r="B96" s="21" t="s">
        <v>293</v>
      </c>
      <c r="C96" s="7" t="s">
        <v>294</v>
      </c>
      <c r="D96" s="7" t="s">
        <v>294</v>
      </c>
      <c r="E96" s="21" t="s">
        <v>295</v>
      </c>
      <c r="F96" s="16"/>
      <c r="J96" s="7" t="s">
        <v>34</v>
      </c>
      <c r="L96" s="16"/>
      <c r="M96" s="16" t="s">
        <v>34</v>
      </c>
      <c r="N96" s="7" t="s">
        <v>34</v>
      </c>
      <c r="O96" s="7" t="s">
        <v>34</v>
      </c>
      <c r="P96" s="7" t="s">
        <v>34</v>
      </c>
      <c r="Q96" s="7" t="s">
        <v>34</v>
      </c>
      <c r="R96" s="7" t="s">
        <v>34</v>
      </c>
      <c r="U96" s="17"/>
      <c r="V96" s="2" t="s">
        <v>6746</v>
      </c>
      <c r="W96" s="7">
        <v>3</v>
      </c>
    </row>
    <row r="97" spans="1:23" x14ac:dyDescent="0.35">
      <c r="A97" s="8">
        <v>96</v>
      </c>
      <c r="B97" s="9" t="s">
        <v>296</v>
      </c>
      <c r="C97" s="10" t="s">
        <v>297</v>
      </c>
      <c r="D97" s="10" t="s">
        <v>297</v>
      </c>
      <c r="E97" s="9" t="s">
        <v>296</v>
      </c>
      <c r="F97" s="15"/>
      <c r="G97" s="10"/>
      <c r="H97" s="10"/>
      <c r="J97" s="10"/>
      <c r="K97" s="10"/>
      <c r="L97" s="15"/>
      <c r="M97" s="16"/>
      <c r="U97" s="17"/>
      <c r="V97" s="2"/>
    </row>
    <row r="98" spans="1:23" x14ac:dyDescent="0.35">
      <c r="A98" s="8">
        <v>97</v>
      </c>
      <c r="B98" s="18" t="s">
        <v>298</v>
      </c>
      <c r="C98" s="19" t="s">
        <v>299</v>
      </c>
      <c r="D98" s="19" t="s">
        <v>299</v>
      </c>
      <c r="E98" s="18" t="s">
        <v>298</v>
      </c>
      <c r="F98" s="20"/>
      <c r="G98" s="19"/>
      <c r="H98" s="19"/>
      <c r="J98" s="19"/>
      <c r="K98" s="19"/>
      <c r="L98" s="20"/>
      <c r="M98" s="16"/>
      <c r="U98" s="17"/>
      <c r="V98" s="2"/>
    </row>
    <row r="99" spans="1:23" ht="95.15" customHeight="1" x14ac:dyDescent="0.35">
      <c r="A99" s="8">
        <v>98</v>
      </c>
      <c r="B99" s="21" t="s">
        <v>300</v>
      </c>
      <c r="C99" s="7" t="s">
        <v>301</v>
      </c>
      <c r="D99" s="7" t="s">
        <v>301</v>
      </c>
      <c r="E99" s="21" t="s">
        <v>302</v>
      </c>
      <c r="F99" s="16"/>
      <c r="J99" s="7" t="s">
        <v>34</v>
      </c>
      <c r="L99" s="16"/>
      <c r="M99" s="16" t="s">
        <v>34</v>
      </c>
      <c r="N99" s="7" t="s">
        <v>34</v>
      </c>
      <c r="O99" s="7" t="s">
        <v>34</v>
      </c>
      <c r="P99" s="7" t="s">
        <v>34</v>
      </c>
      <c r="Q99" s="7" t="s">
        <v>34</v>
      </c>
      <c r="U99" s="17"/>
      <c r="V99" s="2" t="s">
        <v>6747</v>
      </c>
      <c r="W99" s="7">
        <v>3</v>
      </c>
    </row>
    <row r="100" spans="1:23" ht="65" x14ac:dyDescent="0.35">
      <c r="A100" s="8">
        <v>99</v>
      </c>
      <c r="B100" s="21" t="s">
        <v>303</v>
      </c>
      <c r="C100" s="7" t="s">
        <v>304</v>
      </c>
      <c r="D100" s="7" t="s">
        <v>304</v>
      </c>
      <c r="E100" s="21" t="s">
        <v>305</v>
      </c>
      <c r="F100" s="16"/>
      <c r="J100" s="7" t="s">
        <v>34</v>
      </c>
      <c r="L100" s="16"/>
      <c r="M100" s="16" t="s">
        <v>34</v>
      </c>
      <c r="N100" s="7" t="s">
        <v>34</v>
      </c>
      <c r="O100" s="7" t="s">
        <v>34</v>
      </c>
      <c r="P100" s="7" t="s">
        <v>34</v>
      </c>
      <c r="Q100" s="7" t="s">
        <v>34</v>
      </c>
      <c r="U100" s="17"/>
      <c r="V100" s="2" t="s">
        <v>6748</v>
      </c>
      <c r="W100" s="7">
        <v>6</v>
      </c>
    </row>
    <row r="101" spans="1:23" ht="39" customHeight="1" x14ac:dyDescent="0.35">
      <c r="A101" s="8">
        <v>100</v>
      </c>
      <c r="B101" s="21" t="s">
        <v>306</v>
      </c>
      <c r="C101" s="7" t="s">
        <v>307</v>
      </c>
      <c r="D101" s="7" t="s">
        <v>307</v>
      </c>
      <c r="E101" s="21" t="s">
        <v>308</v>
      </c>
      <c r="F101" s="16"/>
      <c r="J101" s="7" t="s">
        <v>34</v>
      </c>
      <c r="L101" s="16"/>
      <c r="M101" s="16" t="s">
        <v>34</v>
      </c>
      <c r="N101" s="7" t="s">
        <v>34</v>
      </c>
      <c r="O101" s="7" t="s">
        <v>34</v>
      </c>
      <c r="P101" s="7" t="s">
        <v>34</v>
      </c>
      <c r="Q101" s="7" t="s">
        <v>34</v>
      </c>
      <c r="U101" s="17"/>
      <c r="V101" s="2" t="s">
        <v>6749</v>
      </c>
      <c r="W101" s="7">
        <v>3</v>
      </c>
    </row>
    <row r="102" spans="1:23" ht="39" x14ac:dyDescent="0.35">
      <c r="A102" s="8">
        <v>101</v>
      </c>
      <c r="B102" s="21" t="s">
        <v>309</v>
      </c>
      <c r="C102" s="7" t="s">
        <v>310</v>
      </c>
      <c r="D102" s="7" t="s">
        <v>310</v>
      </c>
      <c r="E102" s="21" t="s">
        <v>311</v>
      </c>
      <c r="F102" s="16"/>
      <c r="J102" s="7" t="s">
        <v>34</v>
      </c>
      <c r="L102" s="16"/>
      <c r="M102" s="16" t="s">
        <v>34</v>
      </c>
      <c r="N102" s="7" t="s">
        <v>34</v>
      </c>
      <c r="O102" s="7" t="s">
        <v>34</v>
      </c>
      <c r="P102" s="7" t="s">
        <v>34</v>
      </c>
      <c r="Q102" s="7" t="s">
        <v>34</v>
      </c>
      <c r="U102" s="17" t="s">
        <v>312</v>
      </c>
      <c r="V102" s="2" t="s">
        <v>6749</v>
      </c>
      <c r="W102" s="7">
        <v>3</v>
      </c>
    </row>
    <row r="103" spans="1:23" ht="39" x14ac:dyDescent="0.35">
      <c r="A103" s="8">
        <v>102</v>
      </c>
      <c r="B103" s="21" t="s">
        <v>313</v>
      </c>
      <c r="C103" s="7" t="s">
        <v>314</v>
      </c>
      <c r="D103" s="7" t="s">
        <v>314</v>
      </c>
      <c r="E103" s="21" t="s">
        <v>315</v>
      </c>
      <c r="F103" s="16"/>
      <c r="J103" s="7" t="s">
        <v>34</v>
      </c>
      <c r="L103" s="16"/>
      <c r="M103" s="16" t="s">
        <v>34</v>
      </c>
      <c r="O103" s="7" t="s">
        <v>34</v>
      </c>
      <c r="R103" s="7" t="s">
        <v>34</v>
      </c>
      <c r="S103" s="7" t="s">
        <v>34</v>
      </c>
      <c r="T103" s="7">
        <v>3</v>
      </c>
      <c r="U103" s="17">
        <v>1</v>
      </c>
      <c r="V103" s="2" t="s">
        <v>6749</v>
      </c>
      <c r="W103" s="7">
        <v>3</v>
      </c>
    </row>
    <row r="104" spans="1:23" ht="52" x14ac:dyDescent="0.35">
      <c r="A104" s="8">
        <v>103</v>
      </c>
      <c r="B104" s="21" t="s">
        <v>316</v>
      </c>
      <c r="C104" s="7" t="s">
        <v>317</v>
      </c>
      <c r="D104" s="7" t="s">
        <v>317</v>
      </c>
      <c r="E104" s="21" t="s">
        <v>318</v>
      </c>
      <c r="F104" s="16"/>
      <c r="J104" s="7" t="s">
        <v>34</v>
      </c>
      <c r="L104" s="16"/>
      <c r="M104" s="16" t="s">
        <v>34</v>
      </c>
      <c r="N104" s="7" t="s">
        <v>34</v>
      </c>
      <c r="O104" s="7" t="s">
        <v>34</v>
      </c>
      <c r="P104" s="7" t="s">
        <v>34</v>
      </c>
      <c r="Q104" s="7" t="s">
        <v>34</v>
      </c>
      <c r="U104" s="17"/>
      <c r="V104" s="2" t="s">
        <v>6750</v>
      </c>
      <c r="W104" s="7">
        <v>3</v>
      </c>
    </row>
    <row r="105" spans="1:23" ht="80.900000000000006" customHeight="1" x14ac:dyDescent="0.35">
      <c r="A105" s="8">
        <v>104</v>
      </c>
      <c r="B105" s="21" t="s">
        <v>319</v>
      </c>
      <c r="C105" s="7" t="s">
        <v>320</v>
      </c>
      <c r="D105" s="7" t="s">
        <v>320</v>
      </c>
      <c r="E105" s="21" t="s">
        <v>321</v>
      </c>
      <c r="F105" s="16"/>
      <c r="J105" s="7" t="s">
        <v>34</v>
      </c>
      <c r="L105" s="16"/>
      <c r="M105" s="16" t="s">
        <v>34</v>
      </c>
      <c r="N105" s="7" t="s">
        <v>34</v>
      </c>
      <c r="O105" s="7" t="s">
        <v>34</v>
      </c>
      <c r="P105" s="7" t="s">
        <v>34</v>
      </c>
      <c r="Q105" s="7" t="s">
        <v>34</v>
      </c>
      <c r="R105" s="7" t="s">
        <v>34</v>
      </c>
      <c r="U105" s="17"/>
      <c r="V105" s="2" t="s">
        <v>6751</v>
      </c>
      <c r="W105" s="7">
        <v>3</v>
      </c>
    </row>
    <row r="106" spans="1:23" x14ac:dyDescent="0.35">
      <c r="A106" s="8">
        <v>105</v>
      </c>
      <c r="B106" s="9" t="s">
        <v>322</v>
      </c>
      <c r="C106" s="10" t="s">
        <v>323</v>
      </c>
      <c r="D106" s="10" t="s">
        <v>323</v>
      </c>
      <c r="E106" s="9" t="s">
        <v>322</v>
      </c>
      <c r="F106" s="15"/>
      <c r="G106" s="10"/>
      <c r="H106" s="10"/>
      <c r="J106" s="10"/>
      <c r="K106" s="10"/>
      <c r="L106" s="15"/>
      <c r="M106" s="16"/>
      <c r="U106" s="17"/>
      <c r="V106" s="2"/>
    </row>
    <row r="107" spans="1:23" x14ac:dyDescent="0.35">
      <c r="A107" s="8">
        <v>106</v>
      </c>
      <c r="B107" s="18" t="s">
        <v>324</v>
      </c>
      <c r="C107" s="19" t="s">
        <v>325</v>
      </c>
      <c r="D107" s="19" t="s">
        <v>325</v>
      </c>
      <c r="E107" s="18" t="s">
        <v>324</v>
      </c>
      <c r="F107" s="20"/>
      <c r="G107" s="19"/>
      <c r="H107" s="19"/>
      <c r="J107" s="19"/>
      <c r="K107" s="19"/>
      <c r="L107" s="20"/>
      <c r="M107" s="16"/>
      <c r="U107" s="17"/>
      <c r="V107" s="2"/>
    </row>
    <row r="108" spans="1:23" ht="65" x14ac:dyDescent="0.35">
      <c r="A108" s="8">
        <v>107</v>
      </c>
      <c r="B108" s="21" t="s">
        <v>326</v>
      </c>
      <c r="C108" s="7" t="s">
        <v>327</v>
      </c>
      <c r="D108" s="7" t="s">
        <v>327</v>
      </c>
      <c r="E108" s="21" t="s">
        <v>328</v>
      </c>
      <c r="F108" s="16"/>
      <c r="J108" s="7" t="s">
        <v>34</v>
      </c>
      <c r="L108" s="16"/>
      <c r="M108" s="16" t="s">
        <v>34</v>
      </c>
      <c r="N108" s="7" t="s">
        <v>34</v>
      </c>
      <c r="O108" s="7" t="s">
        <v>34</v>
      </c>
      <c r="P108" s="7" t="s">
        <v>34</v>
      </c>
      <c r="Q108" s="7" t="s">
        <v>34</v>
      </c>
      <c r="U108" s="17"/>
      <c r="V108" s="2" t="s">
        <v>6752</v>
      </c>
      <c r="W108" s="7">
        <v>3</v>
      </c>
    </row>
    <row r="109" spans="1:23" ht="123" customHeight="1" x14ac:dyDescent="0.35">
      <c r="A109" s="8">
        <v>108</v>
      </c>
      <c r="B109" s="21" t="s">
        <v>329</v>
      </c>
      <c r="C109" s="7" t="s">
        <v>330</v>
      </c>
      <c r="D109" s="7" t="s">
        <v>330</v>
      </c>
      <c r="E109" s="21" t="s">
        <v>331</v>
      </c>
      <c r="F109" s="16"/>
      <c r="J109" s="7" t="s">
        <v>34</v>
      </c>
      <c r="L109" s="16"/>
      <c r="M109" s="16" t="s">
        <v>34</v>
      </c>
      <c r="N109" s="7" t="s">
        <v>34</v>
      </c>
      <c r="O109" s="7" t="s">
        <v>34</v>
      </c>
      <c r="P109" s="7" t="s">
        <v>34</v>
      </c>
      <c r="Q109" s="7" t="s">
        <v>34</v>
      </c>
      <c r="U109" s="17"/>
      <c r="V109" s="2" t="s">
        <v>6753</v>
      </c>
      <c r="W109" s="7">
        <v>6</v>
      </c>
    </row>
    <row r="110" spans="1:23" ht="53.25" customHeight="1" x14ac:dyDescent="0.35">
      <c r="A110" s="8">
        <v>109</v>
      </c>
      <c r="B110" s="21" t="s">
        <v>332</v>
      </c>
      <c r="C110" s="7" t="s">
        <v>333</v>
      </c>
      <c r="D110" s="7" t="s">
        <v>333</v>
      </c>
      <c r="E110" s="21" t="s">
        <v>334</v>
      </c>
      <c r="F110" s="16"/>
      <c r="J110" s="7" t="s">
        <v>34</v>
      </c>
      <c r="L110" s="16"/>
      <c r="M110" s="16" t="s">
        <v>34</v>
      </c>
      <c r="N110" s="7" t="s">
        <v>34</v>
      </c>
      <c r="O110" s="7" t="s">
        <v>34</v>
      </c>
      <c r="P110" s="7" t="s">
        <v>34</v>
      </c>
      <c r="Q110" s="7" t="s">
        <v>34</v>
      </c>
      <c r="U110" s="17"/>
      <c r="V110" s="2" t="s">
        <v>6754</v>
      </c>
      <c r="W110" s="7">
        <v>3</v>
      </c>
    </row>
    <row r="111" spans="1:23" ht="52" x14ac:dyDescent="0.35">
      <c r="A111" s="8">
        <v>110</v>
      </c>
      <c r="B111" s="21" t="s">
        <v>335</v>
      </c>
      <c r="C111" s="7" t="s">
        <v>336</v>
      </c>
      <c r="D111" s="7" t="s">
        <v>336</v>
      </c>
      <c r="E111" s="21" t="s">
        <v>337</v>
      </c>
      <c r="F111" s="16"/>
      <c r="J111" s="7" t="s">
        <v>34</v>
      </c>
      <c r="L111" s="16"/>
      <c r="M111" s="16" t="s">
        <v>34</v>
      </c>
      <c r="N111" s="7" t="s">
        <v>34</v>
      </c>
      <c r="O111" s="7" t="s">
        <v>34</v>
      </c>
      <c r="P111" s="7" t="s">
        <v>34</v>
      </c>
      <c r="Q111" s="7" t="s">
        <v>34</v>
      </c>
      <c r="U111" s="17"/>
      <c r="V111" s="2" t="s">
        <v>6755</v>
      </c>
      <c r="W111" s="7">
        <v>3</v>
      </c>
    </row>
    <row r="112" spans="1:23" ht="39" x14ac:dyDescent="0.35">
      <c r="A112" s="8">
        <v>111</v>
      </c>
      <c r="B112" s="21" t="s">
        <v>338</v>
      </c>
      <c r="C112" s="7" t="s">
        <v>339</v>
      </c>
      <c r="D112" s="7" t="s">
        <v>339</v>
      </c>
      <c r="E112" s="21" t="s">
        <v>340</v>
      </c>
      <c r="F112" s="16"/>
      <c r="J112" s="7" t="s">
        <v>34</v>
      </c>
      <c r="L112" s="16"/>
      <c r="M112" s="16" t="s">
        <v>34</v>
      </c>
      <c r="N112" s="7" t="s">
        <v>34</v>
      </c>
      <c r="O112" s="7" t="s">
        <v>34</v>
      </c>
      <c r="P112" s="7" t="s">
        <v>34</v>
      </c>
      <c r="Q112" s="7" t="s">
        <v>34</v>
      </c>
      <c r="U112" s="17"/>
      <c r="V112" s="2" t="s">
        <v>6756</v>
      </c>
      <c r="W112" s="7">
        <v>3</v>
      </c>
    </row>
    <row r="113" spans="1:23" ht="39" x14ac:dyDescent="0.35">
      <c r="A113" s="8">
        <v>112</v>
      </c>
      <c r="B113" s="21" t="s">
        <v>341</v>
      </c>
      <c r="C113" s="7" t="s">
        <v>342</v>
      </c>
      <c r="D113" s="7" t="s">
        <v>342</v>
      </c>
      <c r="E113" s="21" t="s">
        <v>343</v>
      </c>
      <c r="F113" s="16"/>
      <c r="J113" s="7" t="s">
        <v>34</v>
      </c>
      <c r="L113" s="16"/>
      <c r="M113" s="16" t="s">
        <v>34</v>
      </c>
      <c r="N113" s="7" t="s">
        <v>34</v>
      </c>
      <c r="O113" s="7" t="s">
        <v>34</v>
      </c>
      <c r="P113" s="7" t="s">
        <v>34</v>
      </c>
      <c r="Q113" s="7" t="s">
        <v>34</v>
      </c>
      <c r="U113" s="17"/>
      <c r="V113" s="2" t="s">
        <v>6756</v>
      </c>
      <c r="W113" s="7">
        <v>3</v>
      </c>
    </row>
    <row r="114" spans="1:23" ht="65" x14ac:dyDescent="0.35">
      <c r="A114" s="8">
        <v>113</v>
      </c>
      <c r="B114" s="21" t="s">
        <v>344</v>
      </c>
      <c r="C114" s="7" t="s">
        <v>345</v>
      </c>
      <c r="D114" s="7" t="s">
        <v>345</v>
      </c>
      <c r="E114" s="21" t="s">
        <v>346</v>
      </c>
      <c r="F114" s="16"/>
      <c r="J114" s="7" t="s">
        <v>34</v>
      </c>
      <c r="L114" s="16"/>
      <c r="M114" s="16" t="s">
        <v>34</v>
      </c>
      <c r="N114" s="7" t="s">
        <v>34</v>
      </c>
      <c r="O114" s="7" t="s">
        <v>34</v>
      </c>
      <c r="P114" s="7" t="s">
        <v>34</v>
      </c>
      <c r="Q114" s="7" t="s">
        <v>34</v>
      </c>
      <c r="U114" s="17"/>
      <c r="V114" s="2" t="s">
        <v>6757</v>
      </c>
      <c r="W114" s="7">
        <v>3</v>
      </c>
    </row>
    <row r="115" spans="1:23" ht="88.4" customHeight="1" x14ac:dyDescent="0.35">
      <c r="A115" s="8">
        <v>114</v>
      </c>
      <c r="B115" s="21" t="s">
        <v>347</v>
      </c>
      <c r="C115" s="7" t="s">
        <v>348</v>
      </c>
      <c r="D115" s="7" t="s">
        <v>348</v>
      </c>
      <c r="E115" s="21" t="s">
        <v>349</v>
      </c>
      <c r="F115" s="16"/>
      <c r="J115" s="7" t="s">
        <v>34</v>
      </c>
      <c r="L115" s="16"/>
      <c r="M115" s="16" t="s">
        <v>34</v>
      </c>
      <c r="N115" s="7" t="s">
        <v>34</v>
      </c>
      <c r="O115" s="7" t="s">
        <v>34</v>
      </c>
      <c r="P115" s="7" t="s">
        <v>34</v>
      </c>
      <c r="Q115" s="7" t="s">
        <v>34</v>
      </c>
      <c r="U115" s="17"/>
      <c r="V115" s="2" t="s">
        <v>6758</v>
      </c>
      <c r="W115" s="7">
        <v>3</v>
      </c>
    </row>
    <row r="116" spans="1:23" ht="52" x14ac:dyDescent="0.35">
      <c r="A116" s="8">
        <v>115</v>
      </c>
      <c r="B116" s="21" t="s">
        <v>350</v>
      </c>
      <c r="C116" s="7" t="s">
        <v>351</v>
      </c>
      <c r="D116" s="7" t="s">
        <v>351</v>
      </c>
      <c r="E116" s="21" t="s">
        <v>352</v>
      </c>
      <c r="F116" s="16"/>
      <c r="J116" s="7" t="s">
        <v>34</v>
      </c>
      <c r="L116" s="16"/>
      <c r="M116" s="16" t="s">
        <v>34</v>
      </c>
      <c r="O116" s="7" t="s">
        <v>34</v>
      </c>
      <c r="R116" s="7" t="s">
        <v>34</v>
      </c>
      <c r="S116" s="7" t="s">
        <v>34</v>
      </c>
      <c r="T116" s="7">
        <v>3</v>
      </c>
      <c r="U116" s="17">
        <v>1</v>
      </c>
      <c r="V116" s="2" t="s">
        <v>6759</v>
      </c>
      <c r="W116" s="7">
        <v>3</v>
      </c>
    </row>
    <row r="117" spans="1:23" ht="52" x14ac:dyDescent="0.35">
      <c r="A117" s="8">
        <v>116</v>
      </c>
      <c r="B117" s="21" t="s">
        <v>353</v>
      </c>
      <c r="C117" s="7" t="s">
        <v>354</v>
      </c>
      <c r="D117" s="7" t="s">
        <v>354</v>
      </c>
      <c r="E117" s="21" t="s">
        <v>355</v>
      </c>
      <c r="F117" s="16"/>
      <c r="J117" s="7" t="s">
        <v>34</v>
      </c>
      <c r="L117" s="16"/>
      <c r="M117" s="16" t="s">
        <v>34</v>
      </c>
      <c r="N117" s="7" t="s">
        <v>34</v>
      </c>
      <c r="O117" s="7" t="s">
        <v>34</v>
      </c>
      <c r="P117" s="7" t="s">
        <v>34</v>
      </c>
      <c r="Q117" s="7" t="s">
        <v>34</v>
      </c>
      <c r="U117" s="17"/>
      <c r="V117" s="2" t="s">
        <v>6760</v>
      </c>
      <c r="W117" s="7">
        <v>3</v>
      </c>
    </row>
    <row r="118" spans="1:23" ht="52.4" customHeight="1" x14ac:dyDescent="0.35">
      <c r="A118" s="8">
        <v>117</v>
      </c>
      <c r="B118" s="21" t="s">
        <v>356</v>
      </c>
      <c r="C118" s="7" t="s">
        <v>357</v>
      </c>
      <c r="D118" s="7" t="s">
        <v>357</v>
      </c>
      <c r="E118" s="21" t="s">
        <v>358</v>
      </c>
      <c r="F118" s="16"/>
      <c r="J118" s="7" t="s">
        <v>34</v>
      </c>
      <c r="L118" s="16"/>
      <c r="M118" s="16" t="s">
        <v>34</v>
      </c>
      <c r="N118" s="7" t="s">
        <v>34</v>
      </c>
      <c r="O118" s="7" t="s">
        <v>34</v>
      </c>
      <c r="P118" s="7" t="s">
        <v>34</v>
      </c>
      <c r="Q118" s="7" t="s">
        <v>34</v>
      </c>
      <c r="T118" s="7">
        <v>3</v>
      </c>
      <c r="U118" s="17">
        <v>1</v>
      </c>
      <c r="V118" s="2" t="s">
        <v>6761</v>
      </c>
      <c r="W118" s="7">
        <v>3</v>
      </c>
    </row>
    <row r="119" spans="1:23" ht="65" x14ac:dyDescent="0.35">
      <c r="A119" s="8">
        <v>118</v>
      </c>
      <c r="B119" s="21" t="s">
        <v>359</v>
      </c>
      <c r="C119" s="7" t="s">
        <v>360</v>
      </c>
      <c r="D119" s="7" t="s">
        <v>360</v>
      </c>
      <c r="E119" s="21" t="s">
        <v>361</v>
      </c>
      <c r="F119" s="16"/>
      <c r="J119" s="7" t="s">
        <v>34</v>
      </c>
      <c r="L119" s="16"/>
      <c r="M119" s="16" t="s">
        <v>34</v>
      </c>
      <c r="N119" s="7" t="s">
        <v>34</v>
      </c>
      <c r="O119" s="7" t="s">
        <v>34</v>
      </c>
      <c r="P119" s="7" t="s">
        <v>34</v>
      </c>
      <c r="Q119" s="7" t="s">
        <v>34</v>
      </c>
      <c r="R119" s="7" t="s">
        <v>34</v>
      </c>
      <c r="T119" s="7">
        <v>3</v>
      </c>
      <c r="U119" s="17">
        <v>1</v>
      </c>
      <c r="V119" s="2" t="s">
        <v>6762</v>
      </c>
      <c r="W119" s="7">
        <v>3</v>
      </c>
    </row>
    <row r="120" spans="1:23" ht="52" x14ac:dyDescent="0.35">
      <c r="A120" s="8">
        <v>119</v>
      </c>
      <c r="B120" s="21" t="s">
        <v>362</v>
      </c>
      <c r="C120" s="7" t="s">
        <v>363</v>
      </c>
      <c r="D120" s="7" t="s">
        <v>363</v>
      </c>
      <c r="E120" s="21" t="s">
        <v>364</v>
      </c>
      <c r="F120" s="16"/>
      <c r="J120" s="7" t="s">
        <v>34</v>
      </c>
      <c r="L120" s="16"/>
      <c r="M120" s="16" t="s">
        <v>34</v>
      </c>
      <c r="N120" s="7" t="s">
        <v>34</v>
      </c>
      <c r="O120" s="7" t="s">
        <v>34</v>
      </c>
      <c r="P120" s="7" t="s">
        <v>34</v>
      </c>
      <c r="Q120" s="7" t="s">
        <v>34</v>
      </c>
      <c r="R120" s="7" t="s">
        <v>34</v>
      </c>
      <c r="U120" s="17"/>
      <c r="V120" s="2" t="s">
        <v>6763</v>
      </c>
      <c r="W120" s="7">
        <v>3</v>
      </c>
    </row>
    <row r="121" spans="1:23" ht="39" x14ac:dyDescent="0.35">
      <c r="A121" s="8">
        <v>120</v>
      </c>
      <c r="B121" s="21" t="s">
        <v>365</v>
      </c>
      <c r="C121" s="7" t="s">
        <v>366</v>
      </c>
      <c r="D121" s="7" t="s">
        <v>366</v>
      </c>
      <c r="E121" s="21" t="s">
        <v>367</v>
      </c>
      <c r="F121" s="16"/>
      <c r="J121" s="7" t="s">
        <v>34</v>
      </c>
      <c r="L121" s="16"/>
      <c r="M121" s="16" t="s">
        <v>34</v>
      </c>
      <c r="N121" s="7" t="s">
        <v>34</v>
      </c>
      <c r="O121" s="7" t="s">
        <v>34</v>
      </c>
      <c r="P121" s="7" t="s">
        <v>34</v>
      </c>
      <c r="Q121" s="7" t="s">
        <v>34</v>
      </c>
      <c r="T121" s="7">
        <v>3</v>
      </c>
      <c r="U121" s="17" t="s">
        <v>368</v>
      </c>
      <c r="V121" s="2" t="s">
        <v>6764</v>
      </c>
      <c r="W121" s="7">
        <v>3</v>
      </c>
    </row>
    <row r="122" spans="1:23" ht="39" x14ac:dyDescent="0.35">
      <c r="A122" s="8">
        <v>121</v>
      </c>
      <c r="B122" s="21" t="s">
        <v>369</v>
      </c>
      <c r="C122" s="7" t="s">
        <v>370</v>
      </c>
      <c r="D122" s="7" t="s">
        <v>370</v>
      </c>
      <c r="E122" s="21" t="s">
        <v>371</v>
      </c>
      <c r="F122" s="16"/>
      <c r="J122" s="7" t="s">
        <v>34</v>
      </c>
      <c r="L122" s="16"/>
      <c r="M122" s="16" t="s">
        <v>34</v>
      </c>
      <c r="N122" s="7" t="s">
        <v>34</v>
      </c>
      <c r="O122" s="7" t="s">
        <v>34</v>
      </c>
      <c r="P122" s="7" t="s">
        <v>34</v>
      </c>
      <c r="Q122" s="7" t="s">
        <v>34</v>
      </c>
      <c r="T122" s="7">
        <v>3</v>
      </c>
      <c r="U122" s="17" t="s">
        <v>368</v>
      </c>
      <c r="V122" s="2" t="s">
        <v>6765</v>
      </c>
      <c r="W122" s="7">
        <v>3</v>
      </c>
    </row>
    <row r="123" spans="1:23" ht="39" x14ac:dyDescent="0.35">
      <c r="A123" s="8">
        <v>122</v>
      </c>
      <c r="B123" s="21" t="s">
        <v>372</v>
      </c>
      <c r="C123" s="7" t="s">
        <v>373</v>
      </c>
      <c r="D123" s="7" t="s">
        <v>373</v>
      </c>
      <c r="E123" s="21" t="s">
        <v>374</v>
      </c>
      <c r="F123" s="16"/>
      <c r="J123" s="7" t="s">
        <v>34</v>
      </c>
      <c r="L123" s="16"/>
      <c r="M123" s="16" t="s">
        <v>34</v>
      </c>
      <c r="N123" s="7" t="s">
        <v>34</v>
      </c>
      <c r="O123" s="7" t="s">
        <v>34</v>
      </c>
      <c r="P123" s="7" t="s">
        <v>34</v>
      </c>
      <c r="Q123" s="7" t="s">
        <v>34</v>
      </c>
      <c r="T123" s="7">
        <v>3</v>
      </c>
      <c r="U123" s="17" t="s">
        <v>368</v>
      </c>
      <c r="V123" s="2" t="s">
        <v>6765</v>
      </c>
      <c r="W123" s="7">
        <v>3</v>
      </c>
    </row>
    <row r="124" spans="1:23" ht="39" x14ac:dyDescent="0.35">
      <c r="A124" s="8">
        <v>123</v>
      </c>
      <c r="B124" s="21" t="s">
        <v>375</v>
      </c>
      <c r="C124" s="7" t="s">
        <v>376</v>
      </c>
      <c r="D124" s="7" t="s">
        <v>376</v>
      </c>
      <c r="E124" s="21" t="s">
        <v>377</v>
      </c>
      <c r="F124" s="16"/>
      <c r="J124" s="7" t="s">
        <v>34</v>
      </c>
      <c r="L124" s="16"/>
      <c r="M124" s="16" t="s">
        <v>34</v>
      </c>
      <c r="N124" s="7" t="s">
        <v>34</v>
      </c>
      <c r="O124" s="7" t="s">
        <v>34</v>
      </c>
      <c r="P124" s="7" t="s">
        <v>34</v>
      </c>
      <c r="Q124" s="7" t="s">
        <v>34</v>
      </c>
      <c r="U124" s="17"/>
      <c r="V124" s="2" t="s">
        <v>6765</v>
      </c>
      <c r="W124" s="7">
        <v>3</v>
      </c>
    </row>
    <row r="125" spans="1:23" ht="65" x14ac:dyDescent="0.35">
      <c r="A125" s="8">
        <v>124</v>
      </c>
      <c r="B125" s="21" t="s">
        <v>378</v>
      </c>
      <c r="C125" s="7" t="s">
        <v>379</v>
      </c>
      <c r="D125" s="7" t="s">
        <v>379</v>
      </c>
      <c r="E125" s="21" t="s">
        <v>380</v>
      </c>
      <c r="F125" s="16"/>
      <c r="J125" s="7" t="s">
        <v>34</v>
      </c>
      <c r="L125" s="16"/>
      <c r="M125" s="16" t="s">
        <v>34</v>
      </c>
      <c r="O125" s="7" t="s">
        <v>34</v>
      </c>
      <c r="P125" s="7" t="s">
        <v>34</v>
      </c>
      <c r="R125" s="7" t="s">
        <v>34</v>
      </c>
      <c r="S125" s="7" t="s">
        <v>34</v>
      </c>
      <c r="T125" s="7">
        <v>3</v>
      </c>
      <c r="U125" s="17">
        <v>2</v>
      </c>
      <c r="V125" s="2" t="s">
        <v>6763</v>
      </c>
      <c r="W125" s="7">
        <v>3</v>
      </c>
    </row>
    <row r="126" spans="1:23" ht="52" x14ac:dyDescent="0.35">
      <c r="A126" s="8">
        <v>125</v>
      </c>
      <c r="B126" s="21" t="s">
        <v>381</v>
      </c>
      <c r="C126" s="7" t="s">
        <v>382</v>
      </c>
      <c r="D126" s="7" t="s">
        <v>382</v>
      </c>
      <c r="E126" s="21" t="s">
        <v>383</v>
      </c>
      <c r="F126" s="16"/>
      <c r="J126" s="7" t="s">
        <v>34</v>
      </c>
      <c r="L126" s="16"/>
      <c r="M126" s="16" t="s">
        <v>34</v>
      </c>
      <c r="N126" s="7" t="s">
        <v>34</v>
      </c>
      <c r="O126" s="7" t="s">
        <v>34</v>
      </c>
      <c r="P126" s="7" t="s">
        <v>34</v>
      </c>
      <c r="Q126" s="7" t="s">
        <v>34</v>
      </c>
      <c r="R126" s="7" t="s">
        <v>34</v>
      </c>
      <c r="S126" s="7" t="s">
        <v>34</v>
      </c>
      <c r="T126" s="7">
        <v>3</v>
      </c>
      <c r="U126" s="17"/>
      <c r="V126" s="2" t="s">
        <v>6766</v>
      </c>
      <c r="W126" s="7">
        <v>3</v>
      </c>
    </row>
    <row r="127" spans="1:23" ht="62.25" customHeight="1" x14ac:dyDescent="0.35">
      <c r="A127" s="8">
        <v>126</v>
      </c>
      <c r="B127" s="21" t="s">
        <v>384</v>
      </c>
      <c r="C127" s="7" t="s">
        <v>385</v>
      </c>
      <c r="D127" s="7" t="s">
        <v>385</v>
      </c>
      <c r="E127" s="21" t="s">
        <v>386</v>
      </c>
      <c r="F127" s="16"/>
      <c r="J127" s="7" t="s">
        <v>34</v>
      </c>
      <c r="L127" s="16"/>
      <c r="M127" s="16" t="s">
        <v>34</v>
      </c>
      <c r="N127" s="7" t="s">
        <v>34</v>
      </c>
      <c r="O127" s="7" t="s">
        <v>34</v>
      </c>
      <c r="P127" s="7" t="s">
        <v>34</v>
      </c>
      <c r="Q127" s="7" t="s">
        <v>34</v>
      </c>
      <c r="R127" s="7" t="s">
        <v>34</v>
      </c>
      <c r="S127" s="7" t="s">
        <v>34</v>
      </c>
      <c r="T127" s="7">
        <v>3</v>
      </c>
      <c r="U127" s="17"/>
      <c r="V127" s="2" t="s">
        <v>6767</v>
      </c>
      <c r="W127" s="7">
        <v>6</v>
      </c>
    </row>
    <row r="128" spans="1:23" ht="69.650000000000006" customHeight="1" x14ac:dyDescent="0.35">
      <c r="A128" s="8">
        <v>127</v>
      </c>
      <c r="B128" s="21" t="s">
        <v>387</v>
      </c>
      <c r="C128" s="7" t="s">
        <v>388</v>
      </c>
      <c r="D128" s="7" t="s">
        <v>388</v>
      </c>
      <c r="E128" s="21" t="s">
        <v>389</v>
      </c>
      <c r="F128" s="16"/>
      <c r="J128" s="7" t="s">
        <v>34</v>
      </c>
      <c r="L128" s="16"/>
      <c r="M128" s="16" t="s">
        <v>34</v>
      </c>
      <c r="N128" s="7" t="s">
        <v>34</v>
      </c>
      <c r="O128" s="7" t="s">
        <v>34</v>
      </c>
      <c r="P128" s="7" t="s">
        <v>34</v>
      </c>
      <c r="Q128" s="7" t="s">
        <v>34</v>
      </c>
      <c r="R128" s="7" t="s">
        <v>34</v>
      </c>
      <c r="U128" s="17"/>
      <c r="V128" s="2" t="s">
        <v>6768</v>
      </c>
      <c r="W128" s="7">
        <v>6</v>
      </c>
    </row>
    <row r="129" spans="1:23" x14ac:dyDescent="0.35">
      <c r="A129" s="8">
        <v>128</v>
      </c>
      <c r="B129" s="9" t="s">
        <v>390</v>
      </c>
      <c r="C129" s="10" t="s">
        <v>391</v>
      </c>
      <c r="D129" s="10" t="s">
        <v>391</v>
      </c>
      <c r="E129" s="9" t="s">
        <v>390</v>
      </c>
      <c r="F129" s="15"/>
      <c r="G129" s="10"/>
      <c r="H129" s="10"/>
      <c r="J129" s="10"/>
      <c r="K129" s="10"/>
      <c r="L129" s="15"/>
      <c r="M129" s="16"/>
      <c r="U129" s="17"/>
      <c r="V129" s="2"/>
    </row>
    <row r="130" spans="1:23" x14ac:dyDescent="0.35">
      <c r="A130" s="8">
        <v>129</v>
      </c>
      <c r="B130" s="21" t="s">
        <v>392</v>
      </c>
      <c r="C130" s="19" t="s">
        <v>393</v>
      </c>
      <c r="D130" s="19" t="s">
        <v>393</v>
      </c>
      <c r="E130" s="18" t="s">
        <v>392</v>
      </c>
      <c r="F130" s="20"/>
      <c r="G130" s="19"/>
      <c r="H130" s="19"/>
      <c r="J130" s="19"/>
      <c r="K130" s="19"/>
      <c r="L130" s="20"/>
      <c r="M130" s="16"/>
      <c r="U130" s="17"/>
      <c r="V130" s="2"/>
    </row>
    <row r="131" spans="1:23" ht="169" x14ac:dyDescent="0.35">
      <c r="A131" s="8">
        <v>130</v>
      </c>
      <c r="B131" s="21" t="s">
        <v>394</v>
      </c>
      <c r="C131" s="7" t="s">
        <v>395</v>
      </c>
      <c r="D131" s="7" t="s">
        <v>395</v>
      </c>
      <c r="E131" s="21" t="s">
        <v>396</v>
      </c>
      <c r="F131" s="16"/>
      <c r="J131" s="7" t="s">
        <v>34</v>
      </c>
      <c r="L131" s="16"/>
      <c r="M131" s="16" t="s">
        <v>34</v>
      </c>
      <c r="N131" s="7" t="s">
        <v>34</v>
      </c>
      <c r="O131" s="7" t="s">
        <v>34</v>
      </c>
      <c r="P131" s="7" t="s">
        <v>34</v>
      </c>
      <c r="Q131" s="7" t="s">
        <v>34</v>
      </c>
      <c r="U131" s="17"/>
      <c r="V131" s="2" t="s">
        <v>6769</v>
      </c>
      <c r="W131" s="7">
        <v>6</v>
      </c>
    </row>
    <row r="132" spans="1:23" x14ac:dyDescent="0.35">
      <c r="A132" s="8">
        <v>131</v>
      </c>
      <c r="B132" s="9" t="s">
        <v>397</v>
      </c>
      <c r="C132" s="10" t="s">
        <v>398</v>
      </c>
      <c r="D132" s="10" t="s">
        <v>398</v>
      </c>
      <c r="E132" s="9" t="s">
        <v>397</v>
      </c>
      <c r="F132" s="15"/>
      <c r="G132" s="10"/>
      <c r="H132" s="10"/>
      <c r="J132" s="10"/>
      <c r="K132" s="10"/>
      <c r="L132" s="15"/>
      <c r="M132" s="16"/>
      <c r="U132" s="17"/>
      <c r="V132" s="2"/>
    </row>
    <row r="133" spans="1:23" x14ac:dyDescent="0.35">
      <c r="A133" s="8">
        <v>132</v>
      </c>
      <c r="B133" s="18" t="s">
        <v>399</v>
      </c>
      <c r="C133" s="19" t="s">
        <v>400</v>
      </c>
      <c r="D133" s="19" t="s">
        <v>400</v>
      </c>
      <c r="E133" s="18" t="s">
        <v>399</v>
      </c>
      <c r="F133" s="20"/>
      <c r="G133" s="19"/>
      <c r="H133" s="19"/>
      <c r="J133" s="19"/>
      <c r="K133" s="19"/>
      <c r="L133" s="20"/>
      <c r="M133" s="16"/>
      <c r="U133" s="17"/>
      <c r="V133" s="2"/>
    </row>
    <row r="134" spans="1:23" ht="182" x14ac:dyDescent="0.35">
      <c r="A134" s="8">
        <v>133</v>
      </c>
      <c r="B134" s="21" t="s">
        <v>401</v>
      </c>
      <c r="C134" s="7" t="s">
        <v>402</v>
      </c>
      <c r="D134" s="7" t="s">
        <v>402</v>
      </c>
      <c r="E134" s="21" t="s">
        <v>403</v>
      </c>
      <c r="F134" s="16"/>
      <c r="J134" s="7" t="s">
        <v>34</v>
      </c>
      <c r="L134" s="16"/>
      <c r="M134" s="16" t="s">
        <v>34</v>
      </c>
      <c r="O134" s="7" t="s">
        <v>34</v>
      </c>
      <c r="R134" s="7" t="s">
        <v>34</v>
      </c>
      <c r="S134" s="7" t="s">
        <v>34</v>
      </c>
      <c r="T134" s="7">
        <v>3</v>
      </c>
      <c r="U134" s="17"/>
      <c r="V134" s="2" t="s">
        <v>6770</v>
      </c>
      <c r="W134" s="7">
        <v>6</v>
      </c>
    </row>
    <row r="135" spans="1:23" x14ac:dyDescent="0.35">
      <c r="A135" s="8">
        <v>134</v>
      </c>
      <c r="B135" s="9" t="s">
        <v>404</v>
      </c>
      <c r="C135" s="10" t="s">
        <v>405</v>
      </c>
      <c r="D135" s="10" t="s">
        <v>405</v>
      </c>
      <c r="E135" s="9" t="s">
        <v>404</v>
      </c>
      <c r="F135" s="15"/>
      <c r="G135" s="10"/>
      <c r="H135" s="10"/>
      <c r="J135" s="10"/>
      <c r="K135" s="10"/>
      <c r="L135" s="15"/>
      <c r="M135" s="16"/>
      <c r="U135" s="17"/>
      <c r="V135" s="2"/>
    </row>
    <row r="136" spans="1:23" x14ac:dyDescent="0.35">
      <c r="A136" s="8">
        <v>135</v>
      </c>
      <c r="B136" s="18" t="s">
        <v>406</v>
      </c>
      <c r="C136" s="19" t="s">
        <v>407</v>
      </c>
      <c r="D136" s="19" t="s">
        <v>407</v>
      </c>
      <c r="E136" s="18" t="s">
        <v>406</v>
      </c>
      <c r="F136" s="20"/>
      <c r="G136" s="19"/>
      <c r="H136" s="19"/>
      <c r="J136" s="19"/>
      <c r="K136" s="19"/>
      <c r="L136" s="20"/>
      <c r="M136" s="16"/>
      <c r="U136" s="17"/>
      <c r="V136" s="2"/>
    </row>
    <row r="137" spans="1:23" ht="91" x14ac:dyDescent="0.35">
      <c r="A137" s="8">
        <v>136</v>
      </c>
      <c r="B137" s="21" t="s">
        <v>408</v>
      </c>
      <c r="C137" s="7" t="s">
        <v>409</v>
      </c>
      <c r="D137" s="7" t="s">
        <v>409</v>
      </c>
      <c r="E137" s="21" t="s">
        <v>410</v>
      </c>
      <c r="F137" s="16"/>
      <c r="J137" s="7" t="s">
        <v>34</v>
      </c>
      <c r="L137" s="16"/>
      <c r="M137" s="16" t="s">
        <v>34</v>
      </c>
      <c r="N137" s="7" t="s">
        <v>34</v>
      </c>
      <c r="O137" s="7" t="s">
        <v>34</v>
      </c>
      <c r="P137" s="7" t="s">
        <v>34</v>
      </c>
      <c r="Q137" s="7" t="s">
        <v>34</v>
      </c>
      <c r="U137" s="17"/>
      <c r="V137" s="2" t="s">
        <v>6771</v>
      </c>
      <c r="W137" s="7">
        <v>6</v>
      </c>
    </row>
    <row r="138" spans="1:23" ht="39" x14ac:dyDescent="0.35">
      <c r="A138" s="8">
        <v>137</v>
      </c>
      <c r="B138" s="21" t="s">
        <v>411</v>
      </c>
      <c r="C138" s="7" t="s">
        <v>412</v>
      </c>
      <c r="D138" s="7" t="s">
        <v>412</v>
      </c>
      <c r="E138" s="21" t="s">
        <v>413</v>
      </c>
      <c r="F138" s="16"/>
      <c r="J138" s="7" t="s">
        <v>34</v>
      </c>
      <c r="L138" s="16"/>
      <c r="M138" s="16" t="s">
        <v>34</v>
      </c>
      <c r="N138" s="7" t="s">
        <v>34</v>
      </c>
      <c r="O138" s="7" t="s">
        <v>34</v>
      </c>
      <c r="P138" s="7" t="s">
        <v>34</v>
      </c>
      <c r="Q138" s="7" t="s">
        <v>34</v>
      </c>
      <c r="U138" s="17"/>
      <c r="V138" s="2" t="s">
        <v>6772</v>
      </c>
      <c r="W138" s="7">
        <v>3</v>
      </c>
    </row>
    <row r="139" spans="1:23" ht="39" x14ac:dyDescent="0.35">
      <c r="A139" s="8">
        <v>138</v>
      </c>
      <c r="B139" s="21" t="s">
        <v>414</v>
      </c>
      <c r="C139" s="7" t="s">
        <v>415</v>
      </c>
      <c r="D139" s="7" t="s">
        <v>415</v>
      </c>
      <c r="E139" s="21" t="s">
        <v>416</v>
      </c>
      <c r="F139" s="16"/>
      <c r="J139" s="7" t="s">
        <v>34</v>
      </c>
      <c r="L139" s="16"/>
      <c r="M139" s="16" t="s">
        <v>34</v>
      </c>
      <c r="N139" s="7" t="s">
        <v>34</v>
      </c>
      <c r="O139" s="7" t="s">
        <v>34</v>
      </c>
      <c r="P139" s="7" t="s">
        <v>34</v>
      </c>
      <c r="Q139" s="7" t="s">
        <v>34</v>
      </c>
      <c r="U139" s="17"/>
      <c r="V139" s="2" t="s">
        <v>6772</v>
      </c>
      <c r="W139" s="7">
        <v>3</v>
      </c>
    </row>
    <row r="140" spans="1:23" ht="39" x14ac:dyDescent="0.35">
      <c r="A140" s="8">
        <v>139</v>
      </c>
      <c r="B140" s="21" t="s">
        <v>417</v>
      </c>
      <c r="C140" s="7" t="s">
        <v>418</v>
      </c>
      <c r="D140" s="7" t="s">
        <v>418</v>
      </c>
      <c r="E140" s="21" t="s">
        <v>419</v>
      </c>
      <c r="F140" s="16"/>
      <c r="J140" s="7" t="s">
        <v>34</v>
      </c>
      <c r="L140" s="16"/>
      <c r="M140" s="16" t="s">
        <v>34</v>
      </c>
      <c r="N140" s="7" t="s">
        <v>34</v>
      </c>
      <c r="O140" s="7" t="s">
        <v>34</v>
      </c>
      <c r="P140" s="7" t="s">
        <v>34</v>
      </c>
      <c r="Q140" s="7" t="s">
        <v>34</v>
      </c>
      <c r="U140" s="17"/>
      <c r="V140" s="2" t="s">
        <v>6772</v>
      </c>
      <c r="W140" s="7">
        <v>3</v>
      </c>
    </row>
    <row r="141" spans="1:23" ht="54.75" customHeight="1" x14ac:dyDescent="0.35">
      <c r="A141" s="8">
        <v>140</v>
      </c>
      <c r="B141" s="21" t="s">
        <v>420</v>
      </c>
      <c r="C141" s="7" t="s">
        <v>421</v>
      </c>
      <c r="D141" s="7" t="s">
        <v>421</v>
      </c>
      <c r="E141" s="21" t="s">
        <v>422</v>
      </c>
      <c r="F141" s="16"/>
      <c r="J141" s="7" t="s">
        <v>34</v>
      </c>
      <c r="L141" s="16"/>
      <c r="M141" s="16" t="s">
        <v>34</v>
      </c>
      <c r="N141" s="7" t="s">
        <v>34</v>
      </c>
      <c r="O141" s="7" t="s">
        <v>34</v>
      </c>
      <c r="P141" s="7" t="s">
        <v>34</v>
      </c>
      <c r="Q141" s="7" t="s">
        <v>34</v>
      </c>
      <c r="U141" s="17"/>
      <c r="V141" s="2" t="s">
        <v>6773</v>
      </c>
      <c r="W141" s="7">
        <v>3</v>
      </c>
    </row>
    <row r="142" spans="1:23" x14ac:dyDescent="0.35">
      <c r="A142" s="8">
        <v>141</v>
      </c>
      <c r="B142" s="9" t="s">
        <v>423</v>
      </c>
      <c r="C142" s="10" t="s">
        <v>424</v>
      </c>
      <c r="D142" s="10" t="s">
        <v>424</v>
      </c>
      <c r="E142" s="9" t="s">
        <v>423</v>
      </c>
      <c r="F142" s="15"/>
      <c r="G142" s="10"/>
      <c r="H142" s="10"/>
      <c r="J142" s="10"/>
      <c r="K142" s="10"/>
      <c r="L142" s="15"/>
      <c r="M142" s="16"/>
      <c r="U142" s="17"/>
      <c r="V142" s="2"/>
    </row>
    <row r="143" spans="1:23" x14ac:dyDescent="0.35">
      <c r="A143" s="8">
        <v>142</v>
      </c>
      <c r="B143" s="9" t="s">
        <v>88</v>
      </c>
      <c r="C143" s="10" t="s">
        <v>425</v>
      </c>
      <c r="D143" s="10" t="s">
        <v>425</v>
      </c>
      <c r="E143" s="9" t="s">
        <v>88</v>
      </c>
      <c r="F143" s="15"/>
      <c r="G143" s="10"/>
      <c r="H143" s="10"/>
      <c r="J143" s="10"/>
      <c r="K143" s="10"/>
      <c r="L143" s="15"/>
      <c r="M143" s="16"/>
      <c r="U143" s="17"/>
      <c r="V143" s="2"/>
    </row>
    <row r="144" spans="1:23" ht="26" x14ac:dyDescent="0.35">
      <c r="A144" s="8">
        <v>143</v>
      </c>
      <c r="B144" s="9" t="s">
        <v>426</v>
      </c>
      <c r="C144" s="10" t="s">
        <v>427</v>
      </c>
      <c r="D144" s="10" t="s">
        <v>427</v>
      </c>
      <c r="E144" s="9" t="s">
        <v>426</v>
      </c>
      <c r="F144" s="15"/>
      <c r="G144" s="10"/>
      <c r="H144" s="10"/>
      <c r="J144" s="10"/>
      <c r="K144" s="10"/>
      <c r="L144" s="15"/>
      <c r="M144" s="16"/>
      <c r="U144" s="17"/>
      <c r="V144" s="2"/>
    </row>
    <row r="145" spans="1:23" ht="26" x14ac:dyDescent="0.35">
      <c r="A145" s="8">
        <v>144</v>
      </c>
      <c r="B145" s="21" t="s">
        <v>428</v>
      </c>
      <c r="C145" s="19" t="s">
        <v>429</v>
      </c>
      <c r="D145" s="19" t="s">
        <v>429</v>
      </c>
      <c r="E145" s="18" t="s">
        <v>428</v>
      </c>
      <c r="F145" s="20"/>
      <c r="G145" s="19"/>
      <c r="H145" s="19"/>
      <c r="J145" s="19"/>
      <c r="K145" s="19"/>
      <c r="L145" s="20"/>
      <c r="M145" s="16"/>
      <c r="U145" s="17"/>
      <c r="V145" s="2"/>
    </row>
    <row r="146" spans="1:23" ht="39" x14ac:dyDescent="0.35">
      <c r="A146" s="8">
        <v>145</v>
      </c>
      <c r="B146" s="21" t="s">
        <v>430</v>
      </c>
      <c r="C146" s="7" t="s">
        <v>431</v>
      </c>
      <c r="D146" s="7" t="s">
        <v>431</v>
      </c>
      <c r="E146" s="21" t="s">
        <v>432</v>
      </c>
      <c r="F146" s="16"/>
      <c r="J146" s="7" t="s">
        <v>34</v>
      </c>
      <c r="L146" s="16" t="s">
        <v>34</v>
      </c>
      <c r="M146" s="16" t="s">
        <v>34</v>
      </c>
      <c r="O146" s="7" t="s">
        <v>34</v>
      </c>
      <c r="R146" s="7" t="s">
        <v>34</v>
      </c>
      <c r="U146" s="17"/>
      <c r="V146" s="2" t="s">
        <v>433</v>
      </c>
      <c r="W146" s="7">
        <v>3</v>
      </c>
    </row>
    <row r="147" spans="1:23" ht="52" x14ac:dyDescent="0.35">
      <c r="A147" s="8">
        <v>146</v>
      </c>
      <c r="B147" s="21" t="s">
        <v>434</v>
      </c>
      <c r="C147" s="7" t="s">
        <v>435</v>
      </c>
      <c r="D147" s="7" t="s">
        <v>435</v>
      </c>
      <c r="E147" s="21" t="s">
        <v>436</v>
      </c>
      <c r="F147" s="16"/>
      <c r="J147" s="7" t="s">
        <v>34</v>
      </c>
      <c r="L147" s="16" t="s">
        <v>34</v>
      </c>
      <c r="M147" s="16" t="s">
        <v>34</v>
      </c>
      <c r="O147" s="7" t="s">
        <v>34</v>
      </c>
      <c r="R147" s="7" t="s">
        <v>34</v>
      </c>
      <c r="U147" s="17"/>
      <c r="V147" s="2" t="s">
        <v>437</v>
      </c>
      <c r="W147" s="7">
        <v>3</v>
      </c>
    </row>
    <row r="148" spans="1:23" x14ac:dyDescent="0.35">
      <c r="A148" s="8">
        <v>147</v>
      </c>
      <c r="B148" s="9" t="s">
        <v>438</v>
      </c>
      <c r="C148" s="10" t="s">
        <v>439</v>
      </c>
      <c r="D148" s="10" t="s">
        <v>439</v>
      </c>
      <c r="E148" s="9" t="s">
        <v>438</v>
      </c>
      <c r="F148" s="15"/>
      <c r="G148" s="10"/>
      <c r="H148" s="10"/>
      <c r="J148" s="10"/>
      <c r="K148" s="10"/>
      <c r="L148" s="15"/>
      <c r="M148" s="16"/>
      <c r="U148" s="17"/>
      <c r="V148" s="2"/>
    </row>
    <row r="149" spans="1:23" x14ac:dyDescent="0.35">
      <c r="A149" s="8">
        <v>148</v>
      </c>
      <c r="B149" s="21" t="s">
        <v>440</v>
      </c>
      <c r="C149" s="19" t="s">
        <v>441</v>
      </c>
      <c r="D149" s="19" t="s">
        <v>441</v>
      </c>
      <c r="E149" s="18" t="s">
        <v>440</v>
      </c>
      <c r="F149" s="20"/>
      <c r="G149" s="19"/>
      <c r="H149" s="19"/>
      <c r="J149" s="19"/>
      <c r="K149" s="19"/>
      <c r="L149" s="20"/>
      <c r="M149" s="16"/>
      <c r="U149" s="17"/>
      <c r="V149" s="2"/>
    </row>
    <row r="150" spans="1:23" ht="39" x14ac:dyDescent="0.35">
      <c r="A150" s="8">
        <v>149</v>
      </c>
      <c r="B150" s="21" t="s">
        <v>442</v>
      </c>
      <c r="C150" s="7" t="s">
        <v>443</v>
      </c>
      <c r="D150" s="7" t="s">
        <v>443</v>
      </c>
      <c r="E150" s="21" t="s">
        <v>444</v>
      </c>
      <c r="F150" s="16"/>
      <c r="J150" s="7" t="s">
        <v>34</v>
      </c>
      <c r="L150" s="16" t="s">
        <v>34</v>
      </c>
      <c r="M150" s="16" t="s">
        <v>34</v>
      </c>
      <c r="O150" s="7" t="s">
        <v>34</v>
      </c>
      <c r="R150" s="7" t="s">
        <v>34</v>
      </c>
      <c r="S150" s="7" t="s">
        <v>34</v>
      </c>
      <c r="U150" s="17">
        <v>2</v>
      </c>
      <c r="V150" s="2" t="s">
        <v>445</v>
      </c>
      <c r="W150" s="7">
        <v>3</v>
      </c>
    </row>
    <row r="151" spans="1:23" ht="65" x14ac:dyDescent="0.35">
      <c r="A151" s="8">
        <v>150</v>
      </c>
      <c r="B151" s="21" t="s">
        <v>446</v>
      </c>
      <c r="C151" s="7" t="s">
        <v>447</v>
      </c>
      <c r="D151" s="7" t="s">
        <v>447</v>
      </c>
      <c r="E151" s="21" t="s">
        <v>448</v>
      </c>
      <c r="F151" s="16"/>
      <c r="J151" s="7" t="s">
        <v>34</v>
      </c>
      <c r="L151" s="16"/>
      <c r="M151" s="16" t="s">
        <v>34</v>
      </c>
      <c r="O151" s="7" t="s">
        <v>34</v>
      </c>
      <c r="R151" s="7" t="s">
        <v>34</v>
      </c>
      <c r="S151" s="7" t="s">
        <v>34</v>
      </c>
      <c r="T151" s="7">
        <v>2</v>
      </c>
      <c r="U151" s="17"/>
      <c r="V151" s="2" t="s">
        <v>449</v>
      </c>
      <c r="W151" s="7">
        <v>3</v>
      </c>
    </row>
    <row r="152" spans="1:23" x14ac:dyDescent="0.35">
      <c r="A152" s="8">
        <v>151</v>
      </c>
      <c r="B152" s="21" t="s">
        <v>450</v>
      </c>
      <c r="C152" s="19" t="s">
        <v>451</v>
      </c>
      <c r="D152" s="19" t="s">
        <v>451</v>
      </c>
      <c r="E152" s="18" t="s">
        <v>450</v>
      </c>
      <c r="F152" s="20"/>
      <c r="G152" s="19"/>
      <c r="H152" s="19"/>
      <c r="J152" s="19"/>
      <c r="K152" s="19"/>
      <c r="L152" s="20"/>
      <c r="M152" s="16"/>
      <c r="U152" s="17"/>
      <c r="V152" s="2"/>
    </row>
    <row r="153" spans="1:23" ht="78" x14ac:dyDescent="0.35">
      <c r="A153" s="8">
        <v>152</v>
      </c>
      <c r="B153" s="21" t="s">
        <v>452</v>
      </c>
      <c r="C153" s="7" t="s">
        <v>453</v>
      </c>
      <c r="D153" s="7" t="s">
        <v>453</v>
      </c>
      <c r="E153" s="21" t="s">
        <v>454</v>
      </c>
      <c r="F153" s="16"/>
      <c r="J153" s="7" t="s">
        <v>34</v>
      </c>
      <c r="L153" s="16"/>
      <c r="M153" s="16" t="s">
        <v>34</v>
      </c>
      <c r="O153" s="7" t="s">
        <v>34</v>
      </c>
      <c r="R153" s="7" t="s">
        <v>34</v>
      </c>
      <c r="S153" s="7" t="s">
        <v>34</v>
      </c>
      <c r="T153" s="7">
        <v>2</v>
      </c>
      <c r="U153" s="17"/>
      <c r="V153" s="2" t="s">
        <v>455</v>
      </c>
      <c r="W153" s="7">
        <v>3</v>
      </c>
    </row>
    <row r="154" spans="1:23" x14ac:dyDescent="0.35">
      <c r="A154" s="8">
        <v>153</v>
      </c>
      <c r="B154" s="21" t="s">
        <v>456</v>
      </c>
      <c r="C154" s="19" t="s">
        <v>457</v>
      </c>
      <c r="D154" s="19" t="s">
        <v>457</v>
      </c>
      <c r="E154" s="18" t="s">
        <v>456</v>
      </c>
      <c r="F154" s="20"/>
      <c r="G154" s="19"/>
      <c r="H154" s="19"/>
      <c r="J154" s="19"/>
      <c r="K154" s="19"/>
      <c r="L154" s="20"/>
      <c r="M154" s="16"/>
      <c r="U154" s="17"/>
      <c r="V154" s="2"/>
    </row>
    <row r="155" spans="1:23" ht="39" x14ac:dyDescent="0.35">
      <c r="A155" s="8">
        <v>154</v>
      </c>
      <c r="B155" s="21" t="s">
        <v>458</v>
      </c>
      <c r="C155" s="7" t="s">
        <v>459</v>
      </c>
      <c r="D155" s="7" t="s">
        <v>459</v>
      </c>
      <c r="E155" s="21" t="s">
        <v>460</v>
      </c>
      <c r="F155" s="16"/>
      <c r="J155" s="7" t="s">
        <v>34</v>
      </c>
      <c r="L155" s="16"/>
      <c r="M155" s="16" t="s">
        <v>34</v>
      </c>
      <c r="O155" s="7" t="s">
        <v>34</v>
      </c>
      <c r="R155" s="7" t="s">
        <v>34</v>
      </c>
      <c r="S155" s="7" t="s">
        <v>34</v>
      </c>
      <c r="T155" s="7">
        <v>2</v>
      </c>
      <c r="U155" s="17"/>
      <c r="V155" s="2" t="s">
        <v>461</v>
      </c>
      <c r="W155" s="7">
        <v>3</v>
      </c>
    </row>
    <row r="156" spans="1:23" x14ac:dyDescent="0.35">
      <c r="A156" s="8">
        <v>155</v>
      </c>
      <c r="B156" s="18" t="s">
        <v>88</v>
      </c>
      <c r="C156" s="19" t="s">
        <v>462</v>
      </c>
      <c r="D156" s="19" t="s">
        <v>462</v>
      </c>
      <c r="E156" s="18" t="s">
        <v>88</v>
      </c>
      <c r="F156" s="20"/>
      <c r="G156" s="19"/>
      <c r="H156" s="19"/>
      <c r="J156" s="19"/>
      <c r="K156" s="19"/>
      <c r="L156" s="20"/>
      <c r="M156" s="16"/>
      <c r="U156" s="17"/>
      <c r="V156" s="2"/>
    </row>
    <row r="157" spans="1:23" x14ac:dyDescent="0.35">
      <c r="A157" s="8">
        <v>156</v>
      </c>
      <c r="B157" s="18" t="s">
        <v>463</v>
      </c>
      <c r="C157" s="19" t="s">
        <v>464</v>
      </c>
      <c r="D157" s="19" t="s">
        <v>464</v>
      </c>
      <c r="E157" s="18" t="s">
        <v>88</v>
      </c>
      <c r="F157" s="20"/>
      <c r="G157" s="19"/>
      <c r="H157" s="19"/>
      <c r="J157" s="19"/>
      <c r="K157" s="19"/>
      <c r="L157" s="20"/>
      <c r="M157" s="16"/>
      <c r="U157" s="17"/>
      <c r="V157" s="2"/>
    </row>
    <row r="158" spans="1:23" ht="52" x14ac:dyDescent="0.35">
      <c r="A158" s="8">
        <v>157</v>
      </c>
      <c r="B158" s="9" t="s">
        <v>465</v>
      </c>
      <c r="C158" s="10" t="s">
        <v>466</v>
      </c>
      <c r="D158" s="10" t="s">
        <v>466</v>
      </c>
      <c r="E158" s="9" t="s">
        <v>465</v>
      </c>
      <c r="F158" s="15"/>
      <c r="G158" s="10"/>
      <c r="H158" s="10"/>
      <c r="J158" s="10"/>
      <c r="K158" s="10"/>
      <c r="L158" s="15"/>
      <c r="M158" s="16"/>
      <c r="U158" s="17"/>
      <c r="V158" s="2" t="s">
        <v>467</v>
      </c>
      <c r="W158" s="7">
        <v>5</v>
      </c>
    </row>
    <row r="159" spans="1:23" ht="138.75" customHeight="1" x14ac:dyDescent="0.35">
      <c r="A159" s="8">
        <v>158</v>
      </c>
      <c r="B159" s="18" t="s">
        <v>468</v>
      </c>
      <c r="C159" s="19" t="s">
        <v>469</v>
      </c>
      <c r="D159" s="19" t="s">
        <v>469</v>
      </c>
      <c r="E159" s="18" t="s">
        <v>468</v>
      </c>
      <c r="F159" s="20"/>
      <c r="G159" s="19"/>
      <c r="H159" s="19"/>
      <c r="J159" s="19"/>
      <c r="K159" s="19"/>
      <c r="L159" s="20"/>
      <c r="M159" s="16"/>
      <c r="U159" s="17"/>
      <c r="V159" s="2" t="s">
        <v>470</v>
      </c>
      <c r="W159" s="7">
        <v>4</v>
      </c>
    </row>
    <row r="160" spans="1:23" ht="91" x14ac:dyDescent="0.35">
      <c r="A160" s="8">
        <v>159</v>
      </c>
      <c r="B160" s="21" t="s">
        <v>471</v>
      </c>
      <c r="C160" s="7" t="s">
        <v>472</v>
      </c>
      <c r="D160" s="7" t="s">
        <v>472</v>
      </c>
      <c r="E160" s="21" t="s">
        <v>473</v>
      </c>
      <c r="F160" s="16"/>
      <c r="J160" s="7" t="s">
        <v>34</v>
      </c>
      <c r="L160" s="16"/>
      <c r="M160" s="16" t="s">
        <v>34</v>
      </c>
      <c r="O160" s="7" t="s">
        <v>34</v>
      </c>
      <c r="R160" s="7" t="s">
        <v>34</v>
      </c>
      <c r="U160" s="17">
        <v>2</v>
      </c>
      <c r="V160" s="2" t="s">
        <v>474</v>
      </c>
      <c r="W160" s="7">
        <v>4</v>
      </c>
    </row>
    <row r="161" spans="1:23" ht="52" x14ac:dyDescent="0.35">
      <c r="A161" s="8">
        <v>160</v>
      </c>
      <c r="B161" s="21" t="s">
        <v>475</v>
      </c>
      <c r="C161" s="7" t="s">
        <v>476</v>
      </c>
      <c r="D161" s="7" t="s">
        <v>476</v>
      </c>
      <c r="E161" s="21" t="s">
        <v>477</v>
      </c>
      <c r="F161" s="16"/>
      <c r="J161" s="7" t="s">
        <v>34</v>
      </c>
      <c r="L161" s="16"/>
      <c r="M161" s="16" t="s">
        <v>34</v>
      </c>
      <c r="O161" s="7" t="s">
        <v>34</v>
      </c>
      <c r="R161" s="7" t="s">
        <v>34</v>
      </c>
      <c r="S161" s="7" t="s">
        <v>34</v>
      </c>
      <c r="T161" s="7">
        <v>2</v>
      </c>
      <c r="U161" s="17"/>
      <c r="V161" s="2" t="s">
        <v>478</v>
      </c>
      <c r="W161" s="7">
        <v>3</v>
      </c>
    </row>
    <row r="162" spans="1:23" ht="52" x14ac:dyDescent="0.35">
      <c r="A162" s="8">
        <v>161</v>
      </c>
      <c r="B162" s="21" t="s">
        <v>479</v>
      </c>
      <c r="C162" s="7" t="s">
        <v>480</v>
      </c>
      <c r="D162" s="7" t="s">
        <v>480</v>
      </c>
      <c r="E162" s="21" t="s">
        <v>481</v>
      </c>
      <c r="F162" s="16"/>
      <c r="J162" s="7" t="s">
        <v>34</v>
      </c>
      <c r="L162" s="16"/>
      <c r="M162" s="16" t="s">
        <v>34</v>
      </c>
      <c r="O162" s="7" t="s">
        <v>34</v>
      </c>
      <c r="R162" s="7" t="s">
        <v>34</v>
      </c>
      <c r="S162" s="7" t="s">
        <v>34</v>
      </c>
      <c r="T162" s="7">
        <v>2</v>
      </c>
      <c r="U162" s="17"/>
      <c r="V162" s="2" t="s">
        <v>482</v>
      </c>
      <c r="W162" s="7">
        <v>3</v>
      </c>
    </row>
    <row r="163" spans="1:23" ht="78" x14ac:dyDescent="0.35">
      <c r="A163" s="8">
        <v>162</v>
      </c>
      <c r="B163" s="21" t="s">
        <v>483</v>
      </c>
      <c r="C163" s="7" t="s">
        <v>484</v>
      </c>
      <c r="D163" s="7" t="s">
        <v>484</v>
      </c>
      <c r="E163" s="21" t="s">
        <v>485</v>
      </c>
      <c r="F163" s="16"/>
      <c r="J163" s="7" t="s">
        <v>34</v>
      </c>
      <c r="L163" s="16"/>
      <c r="M163" s="16" t="s">
        <v>34</v>
      </c>
      <c r="O163" s="7" t="s">
        <v>34</v>
      </c>
      <c r="R163" s="7" t="s">
        <v>34</v>
      </c>
      <c r="S163" s="7" t="s">
        <v>34</v>
      </c>
      <c r="T163" s="7">
        <v>2</v>
      </c>
      <c r="U163" s="17"/>
      <c r="V163" s="2" t="s">
        <v>486</v>
      </c>
      <c r="W163" s="7">
        <v>3</v>
      </c>
    </row>
    <row r="164" spans="1:23" ht="78" x14ac:dyDescent="0.35">
      <c r="A164" s="8">
        <v>163</v>
      </c>
      <c r="B164" s="21" t="s">
        <v>487</v>
      </c>
      <c r="C164" s="7" t="s">
        <v>488</v>
      </c>
      <c r="D164" s="7" t="s">
        <v>488</v>
      </c>
      <c r="E164" s="21" t="s">
        <v>489</v>
      </c>
      <c r="F164" s="16"/>
      <c r="J164" s="7" t="s">
        <v>34</v>
      </c>
      <c r="L164" s="16"/>
      <c r="M164" s="16" t="s">
        <v>34</v>
      </c>
      <c r="O164" s="7" t="s">
        <v>34</v>
      </c>
      <c r="R164" s="7" t="s">
        <v>34</v>
      </c>
      <c r="S164" s="7" t="s">
        <v>34</v>
      </c>
      <c r="T164" s="7">
        <v>2</v>
      </c>
      <c r="U164" s="17"/>
      <c r="V164" s="2" t="s">
        <v>490</v>
      </c>
      <c r="W164" s="7">
        <v>3</v>
      </c>
    </row>
    <row r="165" spans="1:23" ht="26" x14ac:dyDescent="0.35">
      <c r="A165" s="8">
        <v>164</v>
      </c>
      <c r="B165" s="21" t="s">
        <v>491</v>
      </c>
      <c r="C165" s="7" t="s">
        <v>492</v>
      </c>
      <c r="D165" s="7" t="s">
        <v>492</v>
      </c>
      <c r="E165" s="21" t="s">
        <v>491</v>
      </c>
      <c r="F165" s="16"/>
      <c r="I165" s="7" t="s">
        <v>34</v>
      </c>
      <c r="L165" s="16" t="s">
        <v>34</v>
      </c>
      <c r="M165" s="16" t="s">
        <v>34</v>
      </c>
      <c r="O165" s="7" t="s">
        <v>34</v>
      </c>
      <c r="R165" s="7" t="s">
        <v>34</v>
      </c>
      <c r="S165" s="7" t="s">
        <v>34</v>
      </c>
      <c r="U165" s="17">
        <v>2</v>
      </c>
      <c r="V165" s="2"/>
    </row>
    <row r="166" spans="1:23" ht="39" x14ac:dyDescent="0.35">
      <c r="A166" s="8">
        <v>165</v>
      </c>
      <c r="B166" s="21" t="s">
        <v>493</v>
      </c>
      <c r="C166" s="7" t="s">
        <v>494</v>
      </c>
      <c r="D166" s="7" t="s">
        <v>494</v>
      </c>
      <c r="E166" s="21" t="s">
        <v>495</v>
      </c>
      <c r="F166" s="16"/>
      <c r="J166" s="7" t="s">
        <v>34</v>
      </c>
      <c r="L166" s="16"/>
      <c r="M166" s="16" t="s">
        <v>34</v>
      </c>
      <c r="O166" s="7" t="s">
        <v>34</v>
      </c>
      <c r="R166" s="7" t="s">
        <v>34</v>
      </c>
      <c r="S166" s="7" t="s">
        <v>34</v>
      </c>
      <c r="T166" s="7">
        <v>2</v>
      </c>
      <c r="U166" s="17"/>
      <c r="V166" s="2" t="s">
        <v>496</v>
      </c>
      <c r="W166" s="7">
        <v>3</v>
      </c>
    </row>
    <row r="167" spans="1:23" ht="91" x14ac:dyDescent="0.35">
      <c r="A167" s="8">
        <v>166</v>
      </c>
      <c r="B167" s="21" t="s">
        <v>497</v>
      </c>
      <c r="C167" s="7" t="s">
        <v>498</v>
      </c>
      <c r="D167" s="7" t="s">
        <v>498</v>
      </c>
      <c r="E167" s="21" t="s">
        <v>499</v>
      </c>
      <c r="F167" s="16"/>
      <c r="J167" s="7" t="s">
        <v>34</v>
      </c>
      <c r="L167" s="16"/>
      <c r="M167" s="16" t="s">
        <v>34</v>
      </c>
      <c r="O167" s="7" t="s">
        <v>34</v>
      </c>
      <c r="R167" s="7" t="s">
        <v>34</v>
      </c>
      <c r="S167" s="7" t="s">
        <v>34</v>
      </c>
      <c r="T167" s="7">
        <v>2</v>
      </c>
      <c r="U167" s="17"/>
      <c r="V167" s="2" t="s">
        <v>500</v>
      </c>
      <c r="W167" s="7">
        <v>3</v>
      </c>
    </row>
    <row r="168" spans="1:23" ht="52" x14ac:dyDescent="0.35">
      <c r="A168" s="8">
        <v>167</v>
      </c>
      <c r="B168" s="21" t="s">
        <v>501</v>
      </c>
      <c r="C168" s="7" t="s">
        <v>502</v>
      </c>
      <c r="D168" s="7" t="s">
        <v>502</v>
      </c>
      <c r="E168" s="21" t="s">
        <v>503</v>
      </c>
      <c r="F168" s="16"/>
      <c r="J168" s="7" t="s">
        <v>34</v>
      </c>
      <c r="L168" s="16"/>
      <c r="M168" s="16" t="s">
        <v>34</v>
      </c>
      <c r="O168" s="7" t="s">
        <v>34</v>
      </c>
      <c r="R168" s="7" t="s">
        <v>34</v>
      </c>
      <c r="S168" s="7" t="s">
        <v>34</v>
      </c>
      <c r="T168" s="7">
        <v>2</v>
      </c>
      <c r="U168" s="17"/>
      <c r="V168" s="2" t="s">
        <v>504</v>
      </c>
      <c r="W168" s="7">
        <v>3</v>
      </c>
    </row>
    <row r="169" spans="1:23" ht="52" x14ac:dyDescent="0.35">
      <c r="A169" s="8">
        <v>168</v>
      </c>
      <c r="B169" s="21" t="s">
        <v>505</v>
      </c>
      <c r="C169" s="7" t="s">
        <v>506</v>
      </c>
      <c r="D169" s="7" t="s">
        <v>506</v>
      </c>
      <c r="E169" s="21" t="s">
        <v>507</v>
      </c>
      <c r="F169" s="16"/>
      <c r="J169" s="7" t="s">
        <v>34</v>
      </c>
      <c r="L169" s="16"/>
      <c r="M169" s="16" t="s">
        <v>34</v>
      </c>
      <c r="O169" s="7" t="s">
        <v>34</v>
      </c>
      <c r="R169" s="7" t="s">
        <v>34</v>
      </c>
      <c r="S169" s="7" t="s">
        <v>34</v>
      </c>
      <c r="T169" s="7">
        <v>2</v>
      </c>
      <c r="U169" s="17"/>
      <c r="V169" s="2" t="s">
        <v>508</v>
      </c>
      <c r="W169" s="7">
        <v>3</v>
      </c>
    </row>
    <row r="170" spans="1:23" ht="65" x14ac:dyDescent="0.35">
      <c r="A170" s="8">
        <v>169</v>
      </c>
      <c r="B170" s="21" t="s">
        <v>509</v>
      </c>
      <c r="C170" s="7" t="s">
        <v>510</v>
      </c>
      <c r="D170" s="7" t="s">
        <v>510</v>
      </c>
      <c r="E170" s="21" t="s">
        <v>511</v>
      </c>
      <c r="F170" s="16"/>
      <c r="J170" s="7" t="s">
        <v>34</v>
      </c>
      <c r="L170" s="16"/>
      <c r="M170" s="16" t="s">
        <v>34</v>
      </c>
      <c r="O170" s="7" t="s">
        <v>34</v>
      </c>
      <c r="R170" s="7" t="s">
        <v>34</v>
      </c>
      <c r="S170" s="7" t="s">
        <v>34</v>
      </c>
      <c r="T170" s="7">
        <v>2</v>
      </c>
      <c r="U170" s="17"/>
      <c r="V170" s="2" t="s">
        <v>512</v>
      </c>
      <c r="W170" s="7">
        <v>5</v>
      </c>
    </row>
    <row r="171" spans="1:23" ht="65" x14ac:dyDescent="0.35">
      <c r="A171" s="8">
        <v>170</v>
      </c>
      <c r="B171" s="21" t="s">
        <v>513</v>
      </c>
      <c r="C171" s="19" t="s">
        <v>514</v>
      </c>
      <c r="D171" s="19" t="s">
        <v>514</v>
      </c>
      <c r="E171" s="18" t="s">
        <v>513</v>
      </c>
      <c r="F171" s="20"/>
      <c r="G171" s="19"/>
      <c r="H171" s="19"/>
      <c r="J171" s="19"/>
      <c r="K171" s="19"/>
      <c r="L171" s="20"/>
      <c r="M171" s="16"/>
      <c r="U171" s="17"/>
      <c r="V171" s="2" t="s">
        <v>515</v>
      </c>
      <c r="W171" s="7">
        <v>4</v>
      </c>
    </row>
    <row r="172" spans="1:23" ht="52" x14ac:dyDescent="0.35">
      <c r="A172" s="8">
        <v>171</v>
      </c>
      <c r="B172" s="21" t="s">
        <v>516</v>
      </c>
      <c r="C172" s="7" t="s">
        <v>517</v>
      </c>
      <c r="D172" s="7" t="s">
        <v>517</v>
      </c>
      <c r="E172" s="21" t="s">
        <v>518</v>
      </c>
      <c r="F172" s="16"/>
      <c r="J172" s="7" t="s">
        <v>34</v>
      </c>
      <c r="L172" s="16"/>
      <c r="M172" s="16" t="s">
        <v>34</v>
      </c>
      <c r="O172" s="7" t="s">
        <v>34</v>
      </c>
      <c r="R172" s="7" t="s">
        <v>34</v>
      </c>
      <c r="S172" s="7" t="s">
        <v>34</v>
      </c>
      <c r="T172" s="7">
        <v>2</v>
      </c>
      <c r="U172" s="17"/>
      <c r="V172" s="2" t="s">
        <v>519</v>
      </c>
      <c r="W172" s="7">
        <v>3</v>
      </c>
    </row>
    <row r="173" spans="1:23" ht="65" x14ac:dyDescent="0.35">
      <c r="A173" s="8">
        <v>172</v>
      </c>
      <c r="B173" s="21" t="s">
        <v>520</v>
      </c>
      <c r="C173" s="7" t="s">
        <v>521</v>
      </c>
      <c r="D173" s="7" t="s">
        <v>521</v>
      </c>
      <c r="E173" s="21" t="s">
        <v>522</v>
      </c>
      <c r="F173" s="16"/>
      <c r="J173" s="7" t="s">
        <v>34</v>
      </c>
      <c r="L173" s="16"/>
      <c r="M173" s="16" t="s">
        <v>34</v>
      </c>
      <c r="O173" s="7" t="s">
        <v>34</v>
      </c>
      <c r="R173" s="7" t="s">
        <v>34</v>
      </c>
      <c r="S173" s="7" t="s">
        <v>34</v>
      </c>
      <c r="T173" s="7">
        <v>2</v>
      </c>
      <c r="U173" s="17"/>
      <c r="V173" s="2" t="s">
        <v>523</v>
      </c>
      <c r="W173" s="7">
        <v>3</v>
      </c>
    </row>
    <row r="174" spans="1:23" ht="65" x14ac:dyDescent="0.35">
      <c r="A174" s="8">
        <v>173</v>
      </c>
      <c r="B174" s="21" t="s">
        <v>524</v>
      </c>
      <c r="C174" s="7" t="s">
        <v>525</v>
      </c>
      <c r="D174" s="7" t="s">
        <v>525</v>
      </c>
      <c r="E174" s="21" t="s">
        <v>526</v>
      </c>
      <c r="F174" s="16"/>
      <c r="J174" s="7" t="s">
        <v>34</v>
      </c>
      <c r="L174" s="16"/>
      <c r="M174" s="16" t="s">
        <v>34</v>
      </c>
      <c r="O174" s="7" t="s">
        <v>34</v>
      </c>
      <c r="R174" s="7" t="s">
        <v>34</v>
      </c>
      <c r="S174" s="7" t="s">
        <v>34</v>
      </c>
      <c r="T174" s="7">
        <v>2</v>
      </c>
      <c r="U174" s="17"/>
      <c r="V174" s="2" t="s">
        <v>527</v>
      </c>
      <c r="W174" s="7">
        <v>3</v>
      </c>
    </row>
    <row r="175" spans="1:23" ht="98.9" customHeight="1" x14ac:dyDescent="0.35">
      <c r="A175" s="8">
        <v>174</v>
      </c>
      <c r="B175" s="21" t="s">
        <v>528</v>
      </c>
      <c r="C175" s="7" t="s">
        <v>529</v>
      </c>
      <c r="D175" s="7" t="s">
        <v>529</v>
      </c>
      <c r="E175" s="21" t="s">
        <v>530</v>
      </c>
      <c r="F175" s="16"/>
      <c r="J175" s="7" t="s">
        <v>34</v>
      </c>
      <c r="L175" s="16" t="s">
        <v>34</v>
      </c>
      <c r="M175" s="16" t="s">
        <v>34</v>
      </c>
      <c r="O175" s="7" t="s">
        <v>34</v>
      </c>
      <c r="R175" s="7" t="s">
        <v>34</v>
      </c>
      <c r="S175" s="7" t="s">
        <v>34</v>
      </c>
      <c r="U175" s="17">
        <v>2</v>
      </c>
      <c r="V175" s="2" t="s">
        <v>531</v>
      </c>
      <c r="W175" s="7">
        <v>3</v>
      </c>
    </row>
    <row r="176" spans="1:23" ht="52" x14ac:dyDescent="0.35">
      <c r="A176" s="8">
        <v>175</v>
      </c>
      <c r="B176" s="21" t="s">
        <v>532</v>
      </c>
      <c r="C176" s="7" t="s">
        <v>533</v>
      </c>
      <c r="D176" s="7" t="s">
        <v>533</v>
      </c>
      <c r="E176" s="21" t="s">
        <v>534</v>
      </c>
      <c r="F176" s="16"/>
      <c r="J176" s="7" t="s">
        <v>34</v>
      </c>
      <c r="L176" s="16"/>
      <c r="M176" s="16" t="s">
        <v>34</v>
      </c>
      <c r="O176" s="7" t="s">
        <v>34</v>
      </c>
      <c r="R176" s="7" t="s">
        <v>34</v>
      </c>
      <c r="S176" s="7" t="s">
        <v>34</v>
      </c>
      <c r="T176" s="7">
        <v>2</v>
      </c>
      <c r="U176" s="17"/>
      <c r="V176" s="2" t="s">
        <v>535</v>
      </c>
      <c r="W176" s="7">
        <v>3</v>
      </c>
    </row>
    <row r="177" spans="1:23" x14ac:dyDescent="0.35">
      <c r="A177" s="8">
        <v>176</v>
      </c>
      <c r="B177" s="21" t="s">
        <v>536</v>
      </c>
      <c r="C177" s="19" t="s">
        <v>537</v>
      </c>
      <c r="D177" s="19" t="s">
        <v>537</v>
      </c>
      <c r="E177" s="18" t="s">
        <v>536</v>
      </c>
      <c r="F177" s="20"/>
      <c r="G177" s="19"/>
      <c r="H177" s="19"/>
      <c r="J177" s="19"/>
      <c r="K177" s="19"/>
      <c r="L177" s="20"/>
      <c r="M177" s="16"/>
      <c r="U177" s="17"/>
      <c r="V177" s="2"/>
    </row>
    <row r="178" spans="1:23" ht="65" x14ac:dyDescent="0.35">
      <c r="A178" s="8">
        <v>177</v>
      </c>
      <c r="B178" s="21" t="s">
        <v>538</v>
      </c>
      <c r="C178" s="7" t="s">
        <v>539</v>
      </c>
      <c r="D178" s="7" t="s">
        <v>539</v>
      </c>
      <c r="E178" s="21" t="s">
        <v>540</v>
      </c>
      <c r="F178" s="16"/>
      <c r="J178" s="7" t="s">
        <v>34</v>
      </c>
      <c r="L178" s="16"/>
      <c r="M178" s="16" t="s">
        <v>34</v>
      </c>
      <c r="O178" s="7" t="s">
        <v>34</v>
      </c>
      <c r="R178" s="7" t="s">
        <v>34</v>
      </c>
      <c r="S178" s="7" t="s">
        <v>34</v>
      </c>
      <c r="T178" s="7">
        <v>2</v>
      </c>
      <c r="U178" s="17"/>
      <c r="V178" s="2" t="s">
        <v>541</v>
      </c>
      <c r="W178" s="7">
        <v>3</v>
      </c>
    </row>
    <row r="179" spans="1:23" ht="52" x14ac:dyDescent="0.35">
      <c r="A179" s="8">
        <v>178</v>
      </c>
      <c r="B179" s="21" t="s">
        <v>542</v>
      </c>
      <c r="C179" s="7" t="s">
        <v>543</v>
      </c>
      <c r="D179" s="7" t="s">
        <v>543</v>
      </c>
      <c r="E179" s="21" t="s">
        <v>544</v>
      </c>
      <c r="F179" s="16"/>
      <c r="J179" s="7" t="s">
        <v>34</v>
      </c>
      <c r="L179" s="16"/>
      <c r="M179" s="16" t="s">
        <v>34</v>
      </c>
      <c r="O179" s="7" t="s">
        <v>34</v>
      </c>
      <c r="R179" s="7" t="s">
        <v>34</v>
      </c>
      <c r="S179" s="7" t="s">
        <v>34</v>
      </c>
      <c r="T179" s="7">
        <v>2</v>
      </c>
      <c r="U179" s="17"/>
      <c r="V179" s="2" t="s">
        <v>545</v>
      </c>
      <c r="W179" s="7">
        <v>3</v>
      </c>
    </row>
    <row r="180" spans="1:23" ht="39" x14ac:dyDescent="0.35">
      <c r="A180" s="8">
        <v>179</v>
      </c>
      <c r="B180" s="21" t="s">
        <v>546</v>
      </c>
      <c r="C180" s="7" t="s">
        <v>547</v>
      </c>
      <c r="D180" s="7" t="s">
        <v>547</v>
      </c>
      <c r="E180" s="21" t="s">
        <v>548</v>
      </c>
      <c r="F180" s="16"/>
      <c r="J180" s="7" t="s">
        <v>34</v>
      </c>
      <c r="L180" s="16"/>
      <c r="M180" s="16" t="s">
        <v>34</v>
      </c>
      <c r="O180" s="7" t="s">
        <v>34</v>
      </c>
      <c r="R180" s="7" t="s">
        <v>34</v>
      </c>
      <c r="S180" s="7" t="s">
        <v>34</v>
      </c>
      <c r="T180" s="7">
        <v>2</v>
      </c>
      <c r="U180" s="17"/>
      <c r="V180" s="2" t="s">
        <v>549</v>
      </c>
      <c r="W180" s="7">
        <v>3</v>
      </c>
    </row>
    <row r="181" spans="1:23" ht="78" x14ac:dyDescent="0.35">
      <c r="A181" s="8">
        <v>180</v>
      </c>
      <c r="B181" s="21" t="s">
        <v>550</v>
      </c>
      <c r="C181" s="7" t="s">
        <v>551</v>
      </c>
      <c r="D181" s="7" t="s">
        <v>551</v>
      </c>
      <c r="E181" s="21" t="s">
        <v>552</v>
      </c>
      <c r="F181" s="16"/>
      <c r="J181" s="7" t="s">
        <v>34</v>
      </c>
      <c r="L181" s="16"/>
      <c r="M181" s="16" t="s">
        <v>34</v>
      </c>
      <c r="O181" s="7" t="s">
        <v>34</v>
      </c>
      <c r="R181" s="7" t="s">
        <v>34</v>
      </c>
      <c r="S181" s="7" t="s">
        <v>34</v>
      </c>
      <c r="T181" s="7">
        <v>2</v>
      </c>
      <c r="U181" s="17"/>
      <c r="V181" s="2" t="s">
        <v>549</v>
      </c>
      <c r="W181" s="7">
        <v>3</v>
      </c>
    </row>
    <row r="182" spans="1:23" ht="39" x14ac:dyDescent="0.35">
      <c r="A182" s="8">
        <v>181</v>
      </c>
      <c r="B182" s="21" t="s">
        <v>553</v>
      </c>
      <c r="C182" s="7" t="s">
        <v>554</v>
      </c>
      <c r="D182" s="7" t="s">
        <v>554</v>
      </c>
      <c r="E182" s="21" t="s">
        <v>555</v>
      </c>
      <c r="F182" s="16"/>
      <c r="J182" s="7" t="s">
        <v>34</v>
      </c>
      <c r="L182" s="16"/>
      <c r="M182" s="16" t="s">
        <v>34</v>
      </c>
      <c r="O182" s="7" t="s">
        <v>34</v>
      </c>
      <c r="R182" s="7" t="s">
        <v>34</v>
      </c>
      <c r="S182" s="7" t="s">
        <v>34</v>
      </c>
      <c r="T182" s="7">
        <v>2</v>
      </c>
      <c r="U182" s="17"/>
      <c r="V182" s="2" t="s">
        <v>556</v>
      </c>
      <c r="W182" s="7">
        <v>3</v>
      </c>
    </row>
    <row r="183" spans="1:23" ht="39" x14ac:dyDescent="0.35">
      <c r="A183" s="8">
        <v>182</v>
      </c>
      <c r="B183" s="21" t="s">
        <v>557</v>
      </c>
      <c r="C183" s="7" t="s">
        <v>558</v>
      </c>
      <c r="D183" s="7" t="s">
        <v>558</v>
      </c>
      <c r="E183" s="21" t="s">
        <v>559</v>
      </c>
      <c r="F183" s="16"/>
      <c r="J183" s="7" t="s">
        <v>34</v>
      </c>
      <c r="L183" s="16"/>
      <c r="M183" s="16" t="s">
        <v>34</v>
      </c>
      <c r="O183" s="7" t="s">
        <v>34</v>
      </c>
      <c r="R183" s="7" t="s">
        <v>34</v>
      </c>
      <c r="S183" s="7" t="s">
        <v>34</v>
      </c>
      <c r="T183" s="7">
        <v>2</v>
      </c>
      <c r="U183" s="17"/>
      <c r="V183" s="2" t="s">
        <v>560</v>
      </c>
      <c r="W183" s="7">
        <v>3</v>
      </c>
    </row>
    <row r="184" spans="1:23" ht="65" x14ac:dyDescent="0.35">
      <c r="A184" s="8">
        <v>183</v>
      </c>
      <c r="B184" s="21" t="s">
        <v>561</v>
      </c>
      <c r="C184" s="7" t="s">
        <v>562</v>
      </c>
      <c r="D184" s="7" t="s">
        <v>562</v>
      </c>
      <c r="E184" s="21" t="s">
        <v>563</v>
      </c>
      <c r="F184" s="16"/>
      <c r="J184" s="7" t="s">
        <v>34</v>
      </c>
      <c r="L184" s="16"/>
      <c r="M184" s="16" t="s">
        <v>34</v>
      </c>
      <c r="O184" s="7" t="s">
        <v>34</v>
      </c>
      <c r="R184" s="7" t="s">
        <v>34</v>
      </c>
      <c r="S184" s="7" t="s">
        <v>34</v>
      </c>
      <c r="T184" s="7">
        <v>2</v>
      </c>
      <c r="U184" s="17"/>
      <c r="V184" s="2" t="s">
        <v>564</v>
      </c>
      <c r="W184" s="7">
        <v>3</v>
      </c>
    </row>
    <row r="185" spans="1:23" ht="39" x14ac:dyDescent="0.35">
      <c r="A185" s="8">
        <v>184</v>
      </c>
      <c r="B185" s="21" t="s">
        <v>565</v>
      </c>
      <c r="C185" s="7" t="s">
        <v>566</v>
      </c>
      <c r="D185" s="7" t="s">
        <v>566</v>
      </c>
      <c r="E185" s="21" t="s">
        <v>567</v>
      </c>
      <c r="F185" s="16"/>
      <c r="J185" s="7" t="s">
        <v>34</v>
      </c>
      <c r="L185" s="16"/>
      <c r="M185" s="16" t="s">
        <v>34</v>
      </c>
      <c r="O185" s="7" t="s">
        <v>34</v>
      </c>
      <c r="R185" s="7" t="s">
        <v>34</v>
      </c>
      <c r="S185" s="7" t="s">
        <v>34</v>
      </c>
      <c r="T185" s="7">
        <v>2</v>
      </c>
      <c r="U185" s="17"/>
      <c r="V185" s="2" t="s">
        <v>560</v>
      </c>
      <c r="W185" s="7">
        <v>3</v>
      </c>
    </row>
    <row r="186" spans="1:23" ht="52" x14ac:dyDescent="0.35">
      <c r="A186" s="8">
        <v>185</v>
      </c>
      <c r="B186" s="21" t="s">
        <v>568</v>
      </c>
      <c r="C186" s="7" t="s">
        <v>569</v>
      </c>
      <c r="D186" s="7" t="s">
        <v>569</v>
      </c>
      <c r="E186" s="21" t="s">
        <v>570</v>
      </c>
      <c r="F186" s="16"/>
      <c r="J186" s="7" t="s">
        <v>34</v>
      </c>
      <c r="L186" s="16"/>
      <c r="M186" s="16" t="s">
        <v>34</v>
      </c>
      <c r="O186" s="7" t="s">
        <v>34</v>
      </c>
      <c r="R186" s="7" t="s">
        <v>34</v>
      </c>
      <c r="S186" s="7" t="s">
        <v>34</v>
      </c>
      <c r="T186" s="7">
        <v>2</v>
      </c>
      <c r="U186" s="17"/>
      <c r="V186" s="2" t="s">
        <v>560</v>
      </c>
      <c r="W186" s="7">
        <v>3</v>
      </c>
    </row>
    <row r="187" spans="1:23" x14ac:dyDescent="0.35">
      <c r="A187" s="8">
        <v>186</v>
      </c>
      <c r="B187" s="21" t="s">
        <v>571</v>
      </c>
      <c r="C187" s="19" t="s">
        <v>572</v>
      </c>
      <c r="D187" s="19" t="s">
        <v>572</v>
      </c>
      <c r="E187" s="18" t="s">
        <v>571</v>
      </c>
      <c r="F187" s="20"/>
      <c r="G187" s="19"/>
      <c r="H187" s="19"/>
      <c r="J187" s="19"/>
      <c r="K187" s="19"/>
      <c r="L187" s="20"/>
      <c r="M187" s="16"/>
      <c r="U187" s="17"/>
      <c r="V187" s="2"/>
    </row>
    <row r="188" spans="1:23" ht="52" x14ac:dyDescent="0.35">
      <c r="A188" s="8">
        <v>187</v>
      </c>
      <c r="B188" s="21" t="s">
        <v>573</v>
      </c>
      <c r="C188" s="7" t="s">
        <v>574</v>
      </c>
      <c r="D188" s="7" t="s">
        <v>574</v>
      </c>
      <c r="E188" s="21" t="s">
        <v>575</v>
      </c>
      <c r="F188" s="16"/>
      <c r="J188" s="7" t="s">
        <v>34</v>
      </c>
      <c r="L188" s="16"/>
      <c r="M188" s="16" t="s">
        <v>34</v>
      </c>
      <c r="O188" s="7" t="s">
        <v>34</v>
      </c>
      <c r="R188" s="7" t="s">
        <v>34</v>
      </c>
      <c r="S188" s="7" t="s">
        <v>34</v>
      </c>
      <c r="T188" s="7">
        <v>2</v>
      </c>
      <c r="U188" s="17"/>
      <c r="V188" s="2" t="s">
        <v>576</v>
      </c>
      <c r="W188" s="7">
        <v>3</v>
      </c>
    </row>
    <row r="189" spans="1:23" ht="52" x14ac:dyDescent="0.35">
      <c r="A189" s="8">
        <v>188</v>
      </c>
      <c r="B189" s="21" t="s">
        <v>577</v>
      </c>
      <c r="C189" s="7" t="s">
        <v>578</v>
      </c>
      <c r="D189" s="7" t="s">
        <v>578</v>
      </c>
      <c r="E189" s="21" t="s">
        <v>579</v>
      </c>
      <c r="F189" s="16"/>
      <c r="J189" s="7" t="s">
        <v>34</v>
      </c>
      <c r="L189" s="16"/>
      <c r="M189" s="16" t="s">
        <v>34</v>
      </c>
      <c r="O189" s="7" t="s">
        <v>34</v>
      </c>
      <c r="R189" s="7" t="s">
        <v>34</v>
      </c>
      <c r="S189" s="7" t="s">
        <v>34</v>
      </c>
      <c r="T189" s="7">
        <v>2</v>
      </c>
      <c r="U189" s="17"/>
      <c r="V189" s="2" t="s">
        <v>580</v>
      </c>
      <c r="W189" s="7">
        <v>3</v>
      </c>
    </row>
    <row r="190" spans="1:23" ht="65" x14ac:dyDescent="0.35">
      <c r="A190" s="8">
        <v>189</v>
      </c>
      <c r="B190" s="21" t="s">
        <v>581</v>
      </c>
      <c r="C190" s="7" t="s">
        <v>582</v>
      </c>
      <c r="D190" s="7" t="s">
        <v>582</v>
      </c>
      <c r="E190" s="21" t="s">
        <v>583</v>
      </c>
      <c r="F190" s="16"/>
      <c r="J190" s="7" t="s">
        <v>34</v>
      </c>
      <c r="L190" s="16"/>
      <c r="M190" s="16" t="s">
        <v>34</v>
      </c>
      <c r="O190" s="7" t="s">
        <v>34</v>
      </c>
      <c r="R190" s="7" t="s">
        <v>34</v>
      </c>
      <c r="S190" s="7" t="s">
        <v>34</v>
      </c>
      <c r="T190" s="7">
        <v>2</v>
      </c>
      <c r="U190" s="17"/>
      <c r="V190" s="2" t="s">
        <v>527</v>
      </c>
      <c r="W190" s="7">
        <v>3</v>
      </c>
    </row>
    <row r="191" spans="1:23" ht="39" x14ac:dyDescent="0.35">
      <c r="A191" s="8">
        <v>190</v>
      </c>
      <c r="B191" s="21" t="s">
        <v>584</v>
      </c>
      <c r="C191" s="7" t="s">
        <v>585</v>
      </c>
      <c r="D191" s="7" t="s">
        <v>585</v>
      </c>
      <c r="E191" s="21" t="s">
        <v>586</v>
      </c>
      <c r="F191" s="16"/>
      <c r="J191" s="7" t="s">
        <v>34</v>
      </c>
      <c r="L191" s="16"/>
      <c r="M191" s="16" t="s">
        <v>34</v>
      </c>
      <c r="O191" s="7" t="s">
        <v>34</v>
      </c>
      <c r="R191" s="7" t="s">
        <v>34</v>
      </c>
      <c r="S191" s="7" t="s">
        <v>34</v>
      </c>
      <c r="T191" s="7">
        <v>2</v>
      </c>
      <c r="U191" s="17"/>
      <c r="V191" s="2" t="s">
        <v>576</v>
      </c>
      <c r="W191" s="7">
        <v>3</v>
      </c>
    </row>
    <row r="192" spans="1:23" ht="52" x14ac:dyDescent="0.35">
      <c r="A192" s="8">
        <v>191</v>
      </c>
      <c r="B192" s="21" t="s">
        <v>587</v>
      </c>
      <c r="C192" s="7" t="s">
        <v>588</v>
      </c>
      <c r="D192" s="7" t="s">
        <v>588</v>
      </c>
      <c r="E192" s="21" t="s">
        <v>589</v>
      </c>
      <c r="F192" s="16"/>
      <c r="J192" s="7" t="s">
        <v>34</v>
      </c>
      <c r="L192" s="16"/>
      <c r="M192" s="16" t="s">
        <v>34</v>
      </c>
      <c r="O192" s="7" t="s">
        <v>34</v>
      </c>
      <c r="R192" s="7" t="s">
        <v>34</v>
      </c>
      <c r="S192" s="7" t="s">
        <v>34</v>
      </c>
      <c r="T192" s="7">
        <v>2</v>
      </c>
      <c r="U192" s="17"/>
      <c r="V192" s="2" t="s">
        <v>576</v>
      </c>
      <c r="W192" s="7">
        <v>3</v>
      </c>
    </row>
    <row r="193" spans="1:23" ht="52" x14ac:dyDescent="0.35">
      <c r="A193" s="8">
        <v>192</v>
      </c>
      <c r="B193" s="21" t="s">
        <v>590</v>
      </c>
      <c r="C193" s="7" t="s">
        <v>591</v>
      </c>
      <c r="D193" s="7" t="s">
        <v>591</v>
      </c>
      <c r="E193" s="21" t="s">
        <v>592</v>
      </c>
      <c r="F193" s="16"/>
      <c r="J193" s="7" t="s">
        <v>34</v>
      </c>
      <c r="L193" s="16"/>
      <c r="M193" s="16" t="s">
        <v>34</v>
      </c>
      <c r="O193" s="7" t="s">
        <v>34</v>
      </c>
      <c r="R193" s="7" t="s">
        <v>34</v>
      </c>
      <c r="S193" s="7" t="s">
        <v>34</v>
      </c>
      <c r="T193" s="7">
        <v>2</v>
      </c>
      <c r="U193" s="17"/>
      <c r="V193" s="2" t="s">
        <v>576</v>
      </c>
      <c r="W193" s="7">
        <v>3</v>
      </c>
    </row>
    <row r="194" spans="1:23" ht="65.900000000000006" customHeight="1" x14ac:dyDescent="0.35">
      <c r="A194" s="8">
        <v>193</v>
      </c>
      <c r="B194" s="21" t="s">
        <v>593</v>
      </c>
      <c r="C194" s="7" t="s">
        <v>594</v>
      </c>
      <c r="D194" s="7" t="s">
        <v>594</v>
      </c>
      <c r="E194" s="21" t="s">
        <v>595</v>
      </c>
      <c r="F194" s="16"/>
      <c r="J194" s="7" t="s">
        <v>34</v>
      </c>
      <c r="L194" s="16"/>
      <c r="M194" s="16" t="s">
        <v>34</v>
      </c>
      <c r="O194" s="7" t="s">
        <v>34</v>
      </c>
      <c r="R194" s="7" t="s">
        <v>34</v>
      </c>
      <c r="S194" s="7" t="s">
        <v>34</v>
      </c>
      <c r="T194" s="7">
        <v>2</v>
      </c>
      <c r="U194" s="17"/>
      <c r="V194" s="2" t="s">
        <v>576</v>
      </c>
      <c r="W194" s="7">
        <v>3</v>
      </c>
    </row>
    <row r="195" spans="1:23" ht="26" x14ac:dyDescent="0.35">
      <c r="A195" s="8">
        <v>194</v>
      </c>
      <c r="B195" s="21" t="s">
        <v>596</v>
      </c>
      <c r="C195" s="19" t="s">
        <v>597</v>
      </c>
      <c r="D195" s="19" t="s">
        <v>597</v>
      </c>
      <c r="E195" s="18" t="s">
        <v>596</v>
      </c>
      <c r="F195" s="20"/>
      <c r="G195" s="19"/>
      <c r="H195" s="19"/>
      <c r="J195" s="19"/>
      <c r="K195" s="19"/>
      <c r="L195" s="20"/>
      <c r="M195" s="16"/>
      <c r="U195" s="17"/>
      <c r="V195" s="2"/>
    </row>
    <row r="196" spans="1:23" ht="52" x14ac:dyDescent="0.35">
      <c r="A196" s="8">
        <v>195</v>
      </c>
      <c r="B196" s="21" t="s">
        <v>598</v>
      </c>
      <c r="C196" s="7" t="s">
        <v>599</v>
      </c>
      <c r="D196" s="7" t="s">
        <v>599</v>
      </c>
      <c r="E196" s="21" t="s">
        <v>600</v>
      </c>
      <c r="F196" s="16"/>
      <c r="J196" s="7" t="s">
        <v>34</v>
      </c>
      <c r="L196" s="16"/>
      <c r="M196" s="16" t="s">
        <v>34</v>
      </c>
      <c r="O196" s="7" t="s">
        <v>34</v>
      </c>
      <c r="R196" s="7" t="s">
        <v>34</v>
      </c>
      <c r="S196" s="7" t="s">
        <v>34</v>
      </c>
      <c r="T196" s="7">
        <v>2</v>
      </c>
      <c r="U196" s="17"/>
      <c r="V196" s="2" t="s">
        <v>601</v>
      </c>
      <c r="W196" s="7">
        <v>3</v>
      </c>
    </row>
    <row r="197" spans="1:23" ht="78" x14ac:dyDescent="0.35">
      <c r="A197" s="8">
        <v>196</v>
      </c>
      <c r="B197" s="21" t="s">
        <v>602</v>
      </c>
      <c r="C197" s="7" t="s">
        <v>603</v>
      </c>
      <c r="D197" s="7" t="s">
        <v>603</v>
      </c>
      <c r="E197" s="21" t="s">
        <v>604</v>
      </c>
      <c r="F197" s="16"/>
      <c r="J197" s="7" t="s">
        <v>34</v>
      </c>
      <c r="L197" s="16"/>
      <c r="M197" s="16" t="s">
        <v>34</v>
      </c>
      <c r="O197" s="7" t="s">
        <v>34</v>
      </c>
      <c r="R197" s="7" t="s">
        <v>34</v>
      </c>
      <c r="S197" s="7" t="s">
        <v>34</v>
      </c>
      <c r="T197" s="7">
        <v>2</v>
      </c>
      <c r="U197" s="17"/>
      <c r="V197" s="2" t="s">
        <v>601</v>
      </c>
      <c r="W197" s="7">
        <v>3</v>
      </c>
    </row>
    <row r="198" spans="1:23" ht="91" x14ac:dyDescent="0.35">
      <c r="A198" s="8">
        <v>197</v>
      </c>
      <c r="B198" s="21" t="s">
        <v>605</v>
      </c>
      <c r="C198" s="7" t="s">
        <v>606</v>
      </c>
      <c r="D198" s="7" t="s">
        <v>606</v>
      </c>
      <c r="E198" s="21" t="s">
        <v>607</v>
      </c>
      <c r="F198" s="16"/>
      <c r="J198" s="7" t="s">
        <v>34</v>
      </c>
      <c r="L198" s="16"/>
      <c r="M198" s="16" t="s">
        <v>34</v>
      </c>
      <c r="O198" s="7" t="s">
        <v>34</v>
      </c>
      <c r="R198" s="7" t="s">
        <v>34</v>
      </c>
      <c r="S198" s="7" t="s">
        <v>34</v>
      </c>
      <c r="T198" s="7">
        <v>2</v>
      </c>
      <c r="U198" s="17"/>
      <c r="V198" s="2" t="s">
        <v>608</v>
      </c>
      <c r="W198" s="7">
        <v>6</v>
      </c>
    </row>
    <row r="199" spans="1:23" ht="65" x14ac:dyDescent="0.35">
      <c r="A199" s="8">
        <v>198</v>
      </c>
      <c r="B199" s="21" t="s">
        <v>609</v>
      </c>
      <c r="C199" s="7" t="s">
        <v>610</v>
      </c>
      <c r="D199" s="7" t="s">
        <v>610</v>
      </c>
      <c r="E199" s="21" t="s">
        <v>611</v>
      </c>
      <c r="F199" s="16"/>
      <c r="J199" s="7" t="s">
        <v>34</v>
      </c>
      <c r="L199" s="16"/>
      <c r="M199" s="16" t="s">
        <v>34</v>
      </c>
      <c r="O199" s="7" t="s">
        <v>34</v>
      </c>
      <c r="R199" s="7" t="s">
        <v>34</v>
      </c>
      <c r="S199" s="7" t="s">
        <v>34</v>
      </c>
      <c r="T199" s="7">
        <v>2</v>
      </c>
      <c r="U199" s="17"/>
      <c r="V199" s="2" t="s">
        <v>612</v>
      </c>
      <c r="W199" s="7">
        <v>3</v>
      </c>
    </row>
    <row r="200" spans="1:23" ht="65" x14ac:dyDescent="0.35">
      <c r="A200" s="8">
        <v>199</v>
      </c>
      <c r="B200" s="21" t="s">
        <v>613</v>
      </c>
      <c r="C200" s="7" t="s">
        <v>614</v>
      </c>
      <c r="D200" s="7" t="s">
        <v>614</v>
      </c>
      <c r="E200" s="21" t="s">
        <v>615</v>
      </c>
      <c r="F200" s="16"/>
      <c r="J200" s="7" t="s">
        <v>34</v>
      </c>
      <c r="L200" s="16"/>
      <c r="M200" s="16" t="s">
        <v>34</v>
      </c>
      <c r="O200" s="7" t="s">
        <v>34</v>
      </c>
      <c r="R200" s="7" t="s">
        <v>34</v>
      </c>
      <c r="S200" s="7" t="s">
        <v>34</v>
      </c>
      <c r="T200" s="7">
        <v>2</v>
      </c>
      <c r="U200" s="17"/>
      <c r="V200" s="2" t="s">
        <v>612</v>
      </c>
      <c r="W200" s="7">
        <v>3</v>
      </c>
    </row>
    <row r="201" spans="1:23" ht="65" x14ac:dyDescent="0.35">
      <c r="A201" s="8">
        <v>200</v>
      </c>
      <c r="B201" s="21" t="s">
        <v>616</v>
      </c>
      <c r="C201" s="7" t="s">
        <v>617</v>
      </c>
      <c r="D201" s="7" t="s">
        <v>617</v>
      </c>
      <c r="E201" s="21" t="s">
        <v>618</v>
      </c>
      <c r="F201" s="16"/>
      <c r="J201" s="7" t="s">
        <v>34</v>
      </c>
      <c r="L201" s="16"/>
      <c r="M201" s="16" t="s">
        <v>34</v>
      </c>
      <c r="O201" s="7" t="s">
        <v>34</v>
      </c>
      <c r="R201" s="7" t="s">
        <v>34</v>
      </c>
      <c r="S201" s="7" t="s">
        <v>34</v>
      </c>
      <c r="T201" s="7">
        <v>2</v>
      </c>
      <c r="U201" s="17"/>
      <c r="V201" s="2" t="s">
        <v>601</v>
      </c>
      <c r="W201" s="7">
        <v>3</v>
      </c>
    </row>
    <row r="202" spans="1:23" ht="52" x14ac:dyDescent="0.35">
      <c r="A202" s="8">
        <v>201</v>
      </c>
      <c r="B202" s="21" t="s">
        <v>619</v>
      </c>
      <c r="C202" s="7" t="s">
        <v>620</v>
      </c>
      <c r="D202" s="7" t="s">
        <v>620</v>
      </c>
      <c r="E202" s="21" t="s">
        <v>621</v>
      </c>
      <c r="F202" s="16"/>
      <c r="J202" s="7" t="s">
        <v>34</v>
      </c>
      <c r="L202" s="16"/>
      <c r="M202" s="16" t="s">
        <v>34</v>
      </c>
      <c r="O202" s="7" t="s">
        <v>34</v>
      </c>
      <c r="R202" s="7" t="s">
        <v>34</v>
      </c>
      <c r="S202" s="7" t="s">
        <v>34</v>
      </c>
      <c r="T202" s="7">
        <v>2</v>
      </c>
      <c r="U202" s="17"/>
      <c r="V202" s="2" t="s">
        <v>601</v>
      </c>
      <c r="W202" s="7">
        <v>3</v>
      </c>
    </row>
    <row r="203" spans="1:23" ht="65" x14ac:dyDescent="0.35">
      <c r="A203" s="8">
        <v>202</v>
      </c>
      <c r="B203" s="21" t="s">
        <v>622</v>
      </c>
      <c r="C203" s="7" t="s">
        <v>623</v>
      </c>
      <c r="D203" s="7" t="s">
        <v>623</v>
      </c>
      <c r="E203" s="21" t="s">
        <v>624</v>
      </c>
      <c r="F203" s="16"/>
      <c r="J203" s="7" t="s">
        <v>34</v>
      </c>
      <c r="L203" s="16"/>
      <c r="M203" s="16" t="s">
        <v>34</v>
      </c>
      <c r="O203" s="7" t="s">
        <v>34</v>
      </c>
      <c r="R203" s="7" t="s">
        <v>34</v>
      </c>
      <c r="S203" s="7" t="s">
        <v>34</v>
      </c>
      <c r="T203" s="7">
        <v>2</v>
      </c>
      <c r="U203" s="17"/>
      <c r="V203" s="2" t="s">
        <v>625</v>
      </c>
      <c r="W203" s="7">
        <v>3</v>
      </c>
    </row>
    <row r="204" spans="1:23" ht="26" x14ac:dyDescent="0.35">
      <c r="A204" s="8">
        <v>203</v>
      </c>
      <c r="B204" s="18" t="s">
        <v>626</v>
      </c>
      <c r="C204" s="19" t="s">
        <v>627</v>
      </c>
      <c r="D204" s="19" t="s">
        <v>627</v>
      </c>
      <c r="E204" s="18" t="s">
        <v>628</v>
      </c>
      <c r="F204" s="20"/>
      <c r="G204" s="19"/>
      <c r="H204" s="19"/>
      <c r="J204" s="19"/>
      <c r="K204" s="19"/>
      <c r="L204" s="20"/>
      <c r="M204" s="16"/>
      <c r="U204" s="17"/>
      <c r="V204" s="2"/>
    </row>
    <row r="205" spans="1:23" ht="52" x14ac:dyDescent="0.35">
      <c r="A205" s="8">
        <v>204</v>
      </c>
      <c r="B205" s="9" t="s">
        <v>629</v>
      </c>
      <c r="C205" s="10" t="s">
        <v>630</v>
      </c>
      <c r="D205" s="10" t="s">
        <v>630</v>
      </c>
      <c r="E205" s="9" t="s">
        <v>629</v>
      </c>
      <c r="F205" s="15"/>
      <c r="G205" s="10"/>
      <c r="H205" s="10"/>
      <c r="J205" s="10"/>
      <c r="K205" s="10"/>
      <c r="L205" s="15"/>
      <c r="M205" s="16"/>
      <c r="U205" s="17"/>
      <c r="V205" s="2" t="s">
        <v>467</v>
      </c>
      <c r="W205" s="7">
        <v>5</v>
      </c>
    </row>
    <row r="206" spans="1:23" x14ac:dyDescent="0.35">
      <c r="A206" s="8">
        <v>205</v>
      </c>
      <c r="B206" s="18" t="s">
        <v>631</v>
      </c>
      <c r="C206" s="19" t="s">
        <v>632</v>
      </c>
      <c r="D206" s="19" t="s">
        <v>632</v>
      </c>
      <c r="E206" s="18" t="s">
        <v>631</v>
      </c>
      <c r="F206" s="20"/>
      <c r="G206" s="19"/>
      <c r="H206" s="19"/>
      <c r="J206" s="19"/>
      <c r="K206" s="19"/>
      <c r="L206" s="20"/>
      <c r="M206" s="16"/>
      <c r="U206" s="17"/>
      <c r="V206" s="2"/>
    </row>
    <row r="207" spans="1:23" ht="52" x14ac:dyDescent="0.35">
      <c r="A207" s="8">
        <v>206</v>
      </c>
      <c r="B207" s="21" t="s">
        <v>633</v>
      </c>
      <c r="C207" s="7" t="s">
        <v>634</v>
      </c>
      <c r="D207" s="7" t="s">
        <v>634</v>
      </c>
      <c r="E207" s="21" t="s">
        <v>635</v>
      </c>
      <c r="F207" s="16"/>
      <c r="J207" s="7" t="s">
        <v>34</v>
      </c>
      <c r="L207" s="16"/>
      <c r="M207" s="16" t="s">
        <v>34</v>
      </c>
      <c r="O207" s="7" t="s">
        <v>34</v>
      </c>
      <c r="R207" s="7" t="s">
        <v>34</v>
      </c>
      <c r="S207" s="7" t="s">
        <v>34</v>
      </c>
      <c r="T207" s="7">
        <v>2</v>
      </c>
      <c r="U207" s="17"/>
      <c r="V207" s="2" t="s">
        <v>636</v>
      </c>
      <c r="W207" s="7">
        <v>3</v>
      </c>
    </row>
    <row r="208" spans="1:23" ht="65" x14ac:dyDescent="0.35">
      <c r="A208" s="8">
        <v>207</v>
      </c>
      <c r="B208" s="21" t="s">
        <v>637</v>
      </c>
      <c r="C208" s="7" t="s">
        <v>638</v>
      </c>
      <c r="D208" s="7" t="s">
        <v>638</v>
      </c>
      <c r="E208" s="21" t="s">
        <v>639</v>
      </c>
      <c r="F208" s="16"/>
      <c r="J208" s="7" t="s">
        <v>34</v>
      </c>
      <c r="L208" s="16"/>
      <c r="M208" s="16" t="s">
        <v>34</v>
      </c>
      <c r="O208" s="7" t="s">
        <v>34</v>
      </c>
      <c r="R208" s="7" t="s">
        <v>34</v>
      </c>
      <c r="S208" s="7" t="s">
        <v>34</v>
      </c>
      <c r="T208" s="7">
        <v>2</v>
      </c>
      <c r="U208" s="17"/>
      <c r="V208" s="2" t="s">
        <v>636</v>
      </c>
      <c r="W208" s="7">
        <v>3</v>
      </c>
    </row>
    <row r="209" spans="1:23" ht="39" x14ac:dyDescent="0.35">
      <c r="A209" s="8">
        <v>208</v>
      </c>
      <c r="B209" s="21" t="s">
        <v>640</v>
      </c>
      <c r="C209" s="7" t="s">
        <v>641</v>
      </c>
      <c r="D209" s="7" t="s">
        <v>641</v>
      </c>
      <c r="E209" s="21" t="s">
        <v>642</v>
      </c>
      <c r="F209" s="16"/>
      <c r="J209" s="7" t="s">
        <v>34</v>
      </c>
      <c r="L209" s="16"/>
      <c r="M209" s="16" t="s">
        <v>34</v>
      </c>
      <c r="O209" s="7" t="s">
        <v>34</v>
      </c>
      <c r="R209" s="7" t="s">
        <v>34</v>
      </c>
      <c r="S209" s="7" t="s">
        <v>34</v>
      </c>
      <c r="T209" s="7">
        <v>2</v>
      </c>
      <c r="U209" s="17"/>
      <c r="V209" s="2" t="s">
        <v>636</v>
      </c>
      <c r="W209" s="7">
        <v>3</v>
      </c>
    </row>
    <row r="210" spans="1:23" ht="39" x14ac:dyDescent="0.35">
      <c r="A210" s="8">
        <v>209</v>
      </c>
      <c r="B210" s="21" t="s">
        <v>643</v>
      </c>
      <c r="C210" s="7" t="s">
        <v>644</v>
      </c>
      <c r="D210" s="7" t="s">
        <v>644</v>
      </c>
      <c r="E210" s="21" t="s">
        <v>645</v>
      </c>
      <c r="F210" s="16"/>
      <c r="J210" s="7" t="s">
        <v>34</v>
      </c>
      <c r="L210" s="16"/>
      <c r="M210" s="16" t="s">
        <v>34</v>
      </c>
      <c r="O210" s="7" t="s">
        <v>34</v>
      </c>
      <c r="R210" s="7" t="s">
        <v>34</v>
      </c>
      <c r="S210" s="7" t="s">
        <v>34</v>
      </c>
      <c r="T210" s="7">
        <v>2</v>
      </c>
      <c r="U210" s="17"/>
      <c r="V210" s="2" t="s">
        <v>636</v>
      </c>
      <c r="W210" s="7">
        <v>3</v>
      </c>
    </row>
    <row r="211" spans="1:23" ht="52" x14ac:dyDescent="0.35">
      <c r="A211" s="8">
        <v>210</v>
      </c>
      <c r="B211" s="21" t="s">
        <v>646</v>
      </c>
      <c r="C211" s="7" t="s">
        <v>647</v>
      </c>
      <c r="D211" s="7" t="s">
        <v>647</v>
      </c>
      <c r="E211" s="21" t="s">
        <v>648</v>
      </c>
      <c r="F211" s="16"/>
      <c r="J211" s="7" t="s">
        <v>34</v>
      </c>
      <c r="L211" s="16"/>
      <c r="M211" s="16" t="s">
        <v>34</v>
      </c>
      <c r="O211" s="7" t="s">
        <v>34</v>
      </c>
      <c r="R211" s="7" t="s">
        <v>34</v>
      </c>
      <c r="S211" s="7" t="s">
        <v>34</v>
      </c>
      <c r="T211" s="7">
        <v>2</v>
      </c>
      <c r="U211" s="17"/>
      <c r="V211" s="2" t="s">
        <v>636</v>
      </c>
      <c r="W211" s="7">
        <v>3</v>
      </c>
    </row>
    <row r="212" spans="1:23" ht="39" x14ac:dyDescent="0.35">
      <c r="A212" s="8">
        <v>211</v>
      </c>
      <c r="B212" s="21" t="s">
        <v>649</v>
      </c>
      <c r="C212" s="7" t="s">
        <v>650</v>
      </c>
      <c r="D212" s="7" t="s">
        <v>650</v>
      </c>
      <c r="E212" s="21" t="s">
        <v>651</v>
      </c>
      <c r="F212" s="16"/>
      <c r="J212" s="7" t="s">
        <v>34</v>
      </c>
      <c r="L212" s="16"/>
      <c r="M212" s="16" t="s">
        <v>34</v>
      </c>
      <c r="O212" s="7" t="s">
        <v>34</v>
      </c>
      <c r="R212" s="7" t="s">
        <v>34</v>
      </c>
      <c r="S212" s="7" t="s">
        <v>34</v>
      </c>
      <c r="T212" s="7">
        <v>2</v>
      </c>
      <c r="U212" s="17"/>
      <c r="V212" s="2" t="s">
        <v>636</v>
      </c>
      <c r="W212" s="7">
        <v>3</v>
      </c>
    </row>
    <row r="213" spans="1:23" ht="39" x14ac:dyDescent="0.35">
      <c r="A213" s="8">
        <v>212</v>
      </c>
      <c r="B213" s="21" t="s">
        <v>652</v>
      </c>
      <c r="C213" s="7" t="s">
        <v>653</v>
      </c>
      <c r="D213" s="7" t="s">
        <v>653</v>
      </c>
      <c r="E213" s="21" t="s">
        <v>654</v>
      </c>
      <c r="F213" s="16"/>
      <c r="J213" s="7" t="s">
        <v>34</v>
      </c>
      <c r="L213" s="16"/>
      <c r="M213" s="16" t="s">
        <v>34</v>
      </c>
      <c r="O213" s="7" t="s">
        <v>34</v>
      </c>
      <c r="R213" s="7" t="s">
        <v>34</v>
      </c>
      <c r="S213" s="7" t="s">
        <v>34</v>
      </c>
      <c r="T213" s="7">
        <v>2</v>
      </c>
      <c r="U213" s="17"/>
      <c r="V213" s="2" t="s">
        <v>636</v>
      </c>
      <c r="W213" s="7">
        <v>3</v>
      </c>
    </row>
    <row r="214" spans="1:23" ht="39" x14ac:dyDescent="0.35">
      <c r="A214" s="8">
        <v>213</v>
      </c>
      <c r="B214" s="21" t="s">
        <v>655</v>
      </c>
      <c r="C214" s="7" t="s">
        <v>656</v>
      </c>
      <c r="D214" s="7" t="s">
        <v>656</v>
      </c>
      <c r="E214" s="21" t="s">
        <v>657</v>
      </c>
      <c r="F214" s="16"/>
      <c r="J214" s="7" t="s">
        <v>34</v>
      </c>
      <c r="L214" s="16"/>
      <c r="M214" s="16" t="s">
        <v>34</v>
      </c>
      <c r="O214" s="7" t="s">
        <v>34</v>
      </c>
      <c r="R214" s="7" t="s">
        <v>34</v>
      </c>
      <c r="S214" s="7" t="s">
        <v>34</v>
      </c>
      <c r="T214" s="7">
        <v>2</v>
      </c>
      <c r="U214" s="17"/>
      <c r="V214" s="2" t="s">
        <v>636</v>
      </c>
      <c r="W214" s="7">
        <v>3</v>
      </c>
    </row>
    <row r="215" spans="1:23" ht="39" x14ac:dyDescent="0.35">
      <c r="A215" s="8">
        <v>214</v>
      </c>
      <c r="B215" s="21" t="s">
        <v>658</v>
      </c>
      <c r="C215" s="7" t="s">
        <v>659</v>
      </c>
      <c r="D215" s="7" t="s">
        <v>659</v>
      </c>
      <c r="E215" s="21" t="s">
        <v>660</v>
      </c>
      <c r="F215" s="16"/>
      <c r="J215" s="7" t="s">
        <v>34</v>
      </c>
      <c r="L215" s="16"/>
      <c r="M215" s="16" t="s">
        <v>34</v>
      </c>
      <c r="O215" s="7" t="s">
        <v>34</v>
      </c>
      <c r="R215" s="7" t="s">
        <v>34</v>
      </c>
      <c r="S215" s="7" t="s">
        <v>34</v>
      </c>
      <c r="T215" s="7">
        <v>2</v>
      </c>
      <c r="U215" s="17"/>
      <c r="V215" s="2" t="s">
        <v>636</v>
      </c>
      <c r="W215" s="7">
        <v>3</v>
      </c>
    </row>
    <row r="216" spans="1:23" ht="39" x14ac:dyDescent="0.35">
      <c r="A216" s="8">
        <v>215</v>
      </c>
      <c r="B216" s="21" t="s">
        <v>661</v>
      </c>
      <c r="C216" s="7" t="s">
        <v>662</v>
      </c>
      <c r="D216" s="7" t="s">
        <v>662</v>
      </c>
      <c r="E216" s="21" t="s">
        <v>663</v>
      </c>
      <c r="F216" s="16"/>
      <c r="J216" s="7" t="s">
        <v>34</v>
      </c>
      <c r="L216" s="16"/>
      <c r="M216" s="16" t="s">
        <v>34</v>
      </c>
      <c r="O216" s="7" t="s">
        <v>34</v>
      </c>
      <c r="R216" s="7" t="s">
        <v>34</v>
      </c>
      <c r="S216" s="7" t="s">
        <v>34</v>
      </c>
      <c r="T216" s="7">
        <v>2</v>
      </c>
      <c r="U216" s="17"/>
      <c r="V216" s="2" t="s">
        <v>636</v>
      </c>
      <c r="W216" s="7">
        <v>3</v>
      </c>
    </row>
    <row r="217" spans="1:23" ht="39" x14ac:dyDescent="0.35">
      <c r="A217" s="8">
        <v>216</v>
      </c>
      <c r="B217" s="21" t="s">
        <v>664</v>
      </c>
      <c r="C217" s="7" t="s">
        <v>665</v>
      </c>
      <c r="D217" s="7" t="s">
        <v>665</v>
      </c>
      <c r="E217" s="21" t="s">
        <v>666</v>
      </c>
      <c r="F217" s="16"/>
      <c r="J217" s="7" t="s">
        <v>34</v>
      </c>
      <c r="L217" s="16"/>
      <c r="M217" s="16" t="s">
        <v>34</v>
      </c>
      <c r="O217" s="7" t="s">
        <v>34</v>
      </c>
      <c r="R217" s="7" t="s">
        <v>34</v>
      </c>
      <c r="S217" s="7" t="s">
        <v>34</v>
      </c>
      <c r="T217" s="7">
        <v>2</v>
      </c>
      <c r="U217" s="17"/>
      <c r="V217" s="2" t="s">
        <v>636</v>
      </c>
      <c r="W217" s="7">
        <v>3</v>
      </c>
    </row>
    <row r="218" spans="1:23" ht="52" x14ac:dyDescent="0.35">
      <c r="A218" s="8">
        <v>217</v>
      </c>
      <c r="B218" s="21" t="s">
        <v>667</v>
      </c>
      <c r="C218" s="7" t="s">
        <v>668</v>
      </c>
      <c r="D218" s="7" t="s">
        <v>668</v>
      </c>
      <c r="E218" s="21" t="s">
        <v>669</v>
      </c>
      <c r="F218" s="16"/>
      <c r="J218" s="7" t="s">
        <v>34</v>
      </c>
      <c r="L218" s="16"/>
      <c r="M218" s="16" t="s">
        <v>34</v>
      </c>
      <c r="O218" s="7" t="s">
        <v>34</v>
      </c>
      <c r="R218" s="7" t="s">
        <v>34</v>
      </c>
      <c r="S218" s="7" t="s">
        <v>34</v>
      </c>
      <c r="T218" s="7">
        <v>2</v>
      </c>
      <c r="U218" s="17"/>
      <c r="V218" s="2" t="s">
        <v>636</v>
      </c>
      <c r="W218" s="7">
        <v>3</v>
      </c>
    </row>
    <row r="219" spans="1:23" x14ac:dyDescent="0.35">
      <c r="A219" s="8">
        <v>218</v>
      </c>
      <c r="B219" s="18" t="s">
        <v>670</v>
      </c>
      <c r="C219" s="19" t="s">
        <v>671</v>
      </c>
      <c r="D219" s="19" t="s">
        <v>671</v>
      </c>
      <c r="E219" s="18" t="s">
        <v>670</v>
      </c>
      <c r="F219" s="20"/>
      <c r="G219" s="19"/>
      <c r="H219" s="19"/>
      <c r="J219" s="19"/>
      <c r="K219" s="19"/>
      <c r="L219" s="20"/>
      <c r="M219" s="16"/>
      <c r="U219" s="17"/>
      <c r="V219" s="2"/>
    </row>
    <row r="220" spans="1:23" ht="39" x14ac:dyDescent="0.35">
      <c r="A220" s="8">
        <v>219</v>
      </c>
      <c r="B220" s="21" t="s">
        <v>672</v>
      </c>
      <c r="C220" s="7" t="s">
        <v>673</v>
      </c>
      <c r="D220" s="7" t="s">
        <v>673</v>
      </c>
      <c r="E220" s="21" t="s">
        <v>674</v>
      </c>
      <c r="F220" s="16"/>
      <c r="J220" s="7" t="s">
        <v>34</v>
      </c>
      <c r="L220" s="16" t="s">
        <v>34</v>
      </c>
      <c r="M220" s="16" t="s">
        <v>34</v>
      </c>
      <c r="O220" s="7" t="s">
        <v>34</v>
      </c>
      <c r="R220" s="7" t="s">
        <v>34</v>
      </c>
      <c r="S220" s="7" t="s">
        <v>34</v>
      </c>
      <c r="U220" s="17">
        <v>2</v>
      </c>
      <c r="V220" s="2" t="s">
        <v>636</v>
      </c>
      <c r="W220" s="7">
        <v>3</v>
      </c>
    </row>
    <row r="221" spans="1:23" ht="65" x14ac:dyDescent="0.35">
      <c r="A221" s="8">
        <v>220</v>
      </c>
      <c r="B221" s="21" t="s">
        <v>675</v>
      </c>
      <c r="C221" s="7" t="s">
        <v>676</v>
      </c>
      <c r="D221" s="7" t="s">
        <v>676</v>
      </c>
      <c r="E221" s="21" t="s">
        <v>677</v>
      </c>
      <c r="F221" s="16"/>
      <c r="J221" s="7" t="s">
        <v>34</v>
      </c>
      <c r="L221" s="16" t="s">
        <v>34</v>
      </c>
      <c r="M221" s="16" t="s">
        <v>34</v>
      </c>
      <c r="O221" s="7" t="s">
        <v>34</v>
      </c>
      <c r="R221" s="7" t="s">
        <v>34</v>
      </c>
      <c r="S221" s="7" t="s">
        <v>34</v>
      </c>
      <c r="U221" s="17">
        <v>2</v>
      </c>
      <c r="V221" s="2" t="s">
        <v>636</v>
      </c>
      <c r="W221" s="7">
        <v>3</v>
      </c>
    </row>
    <row r="222" spans="1:23" ht="104" x14ac:dyDescent="0.35">
      <c r="A222" s="8">
        <v>221</v>
      </c>
      <c r="B222" s="9" t="s">
        <v>678</v>
      </c>
      <c r="C222" s="10" t="s">
        <v>679</v>
      </c>
      <c r="D222" s="10" t="s">
        <v>679</v>
      </c>
      <c r="E222" s="9" t="s">
        <v>678</v>
      </c>
      <c r="F222" s="15"/>
      <c r="G222" s="10"/>
      <c r="H222" s="10"/>
      <c r="J222" s="10"/>
      <c r="K222" s="10"/>
      <c r="L222" s="15"/>
      <c r="M222" s="16"/>
      <c r="U222" s="17"/>
      <c r="V222" s="2" t="s">
        <v>6774</v>
      </c>
      <c r="W222" s="7">
        <v>6</v>
      </c>
    </row>
    <row r="223" spans="1:23" x14ac:dyDescent="0.35">
      <c r="A223" s="8">
        <v>222</v>
      </c>
      <c r="B223" s="18" t="s">
        <v>680</v>
      </c>
      <c r="C223" s="19" t="s">
        <v>681</v>
      </c>
      <c r="D223" s="19" t="s">
        <v>681</v>
      </c>
      <c r="E223" s="18" t="s">
        <v>680</v>
      </c>
      <c r="F223" s="20"/>
      <c r="G223" s="19"/>
      <c r="H223" s="19"/>
      <c r="J223" s="19"/>
      <c r="K223" s="19"/>
      <c r="L223" s="20"/>
      <c r="M223" s="16"/>
      <c r="U223" s="17"/>
      <c r="V223" s="2"/>
    </row>
    <row r="224" spans="1:23" ht="39" x14ac:dyDescent="0.35">
      <c r="A224" s="8">
        <v>223</v>
      </c>
      <c r="B224" s="21" t="s">
        <v>682</v>
      </c>
      <c r="C224" s="7" t="s">
        <v>683</v>
      </c>
      <c r="D224" s="7" t="s">
        <v>683</v>
      </c>
      <c r="E224" s="21" t="s">
        <v>684</v>
      </c>
      <c r="F224" s="16"/>
      <c r="J224" s="7" t="s">
        <v>34</v>
      </c>
      <c r="L224" s="16"/>
      <c r="M224" s="16" t="s">
        <v>34</v>
      </c>
      <c r="N224" s="7" t="s">
        <v>34</v>
      </c>
      <c r="O224" s="7" t="s">
        <v>34</v>
      </c>
      <c r="P224" s="7" t="s">
        <v>34</v>
      </c>
      <c r="Q224" s="7" t="s">
        <v>34</v>
      </c>
      <c r="R224" s="7" t="s">
        <v>34</v>
      </c>
      <c r="S224" s="7" t="s">
        <v>34</v>
      </c>
      <c r="T224" s="7">
        <v>2</v>
      </c>
      <c r="U224" s="17">
        <v>3</v>
      </c>
      <c r="V224" s="2" t="s">
        <v>685</v>
      </c>
      <c r="W224" s="7">
        <v>3</v>
      </c>
    </row>
    <row r="225" spans="1:23" ht="52" x14ac:dyDescent="0.35">
      <c r="A225" s="8">
        <v>224</v>
      </c>
      <c r="B225" s="21" t="s">
        <v>686</v>
      </c>
      <c r="C225" s="7" t="s">
        <v>687</v>
      </c>
      <c r="D225" s="7" t="s">
        <v>687</v>
      </c>
      <c r="E225" s="21" t="s">
        <v>688</v>
      </c>
      <c r="F225" s="16"/>
      <c r="J225" s="7" t="s">
        <v>34</v>
      </c>
      <c r="L225" s="16"/>
      <c r="M225" s="16" t="s">
        <v>34</v>
      </c>
      <c r="N225" s="7" t="s">
        <v>34</v>
      </c>
      <c r="O225" s="7" t="s">
        <v>34</v>
      </c>
      <c r="P225" s="7" t="s">
        <v>34</v>
      </c>
      <c r="Q225" s="7" t="s">
        <v>34</v>
      </c>
      <c r="R225" s="7" t="s">
        <v>34</v>
      </c>
      <c r="S225" s="7" t="s">
        <v>34</v>
      </c>
      <c r="U225" s="17">
        <v>3</v>
      </c>
      <c r="V225" s="2" t="s">
        <v>689</v>
      </c>
      <c r="W225" s="7">
        <v>3</v>
      </c>
    </row>
    <row r="226" spans="1:23" ht="65" x14ac:dyDescent="0.35">
      <c r="A226" s="8">
        <v>225</v>
      </c>
      <c r="B226" s="21" t="s">
        <v>690</v>
      </c>
      <c r="C226" s="7" t="s">
        <v>691</v>
      </c>
      <c r="D226" s="7" t="s">
        <v>691</v>
      </c>
      <c r="E226" s="21" t="s">
        <v>692</v>
      </c>
      <c r="F226" s="16"/>
      <c r="J226" s="7" t="s">
        <v>34</v>
      </c>
      <c r="L226" s="16"/>
      <c r="M226" s="16" t="s">
        <v>34</v>
      </c>
      <c r="N226" s="7" t="s">
        <v>34</v>
      </c>
      <c r="O226" s="7" t="s">
        <v>34</v>
      </c>
      <c r="P226" s="7" t="s">
        <v>34</v>
      </c>
      <c r="Q226" s="7" t="s">
        <v>34</v>
      </c>
      <c r="R226" s="7" t="s">
        <v>34</v>
      </c>
      <c r="S226" s="7" t="s">
        <v>34</v>
      </c>
      <c r="T226" s="7">
        <v>2</v>
      </c>
      <c r="U226" s="17">
        <v>3</v>
      </c>
      <c r="V226" s="2" t="s">
        <v>685</v>
      </c>
      <c r="W226" s="7">
        <v>3</v>
      </c>
    </row>
    <row r="227" spans="1:23" ht="65" x14ac:dyDescent="0.35">
      <c r="A227" s="8">
        <v>226</v>
      </c>
      <c r="B227" s="21" t="s">
        <v>693</v>
      </c>
      <c r="C227" s="7" t="s">
        <v>694</v>
      </c>
      <c r="D227" s="7" t="s">
        <v>694</v>
      </c>
      <c r="E227" s="21" t="s">
        <v>695</v>
      </c>
      <c r="F227" s="16"/>
      <c r="J227" s="7" t="s">
        <v>34</v>
      </c>
      <c r="L227" s="16"/>
      <c r="M227" s="16" t="s">
        <v>34</v>
      </c>
      <c r="N227" s="7" t="s">
        <v>34</v>
      </c>
      <c r="O227" s="7" t="s">
        <v>34</v>
      </c>
      <c r="P227" s="7" t="s">
        <v>34</v>
      </c>
      <c r="Q227" s="7" t="s">
        <v>34</v>
      </c>
      <c r="R227" s="7" t="s">
        <v>34</v>
      </c>
      <c r="S227" s="7" t="s">
        <v>34</v>
      </c>
      <c r="T227" s="7">
        <v>2</v>
      </c>
      <c r="U227" s="17">
        <v>3</v>
      </c>
      <c r="V227" s="2" t="s">
        <v>527</v>
      </c>
      <c r="W227" s="7">
        <v>3</v>
      </c>
    </row>
    <row r="228" spans="1:23" ht="26" x14ac:dyDescent="0.35">
      <c r="A228" s="8">
        <v>227</v>
      </c>
      <c r="B228" s="21" t="s">
        <v>696</v>
      </c>
      <c r="C228" s="7" t="s">
        <v>697</v>
      </c>
      <c r="D228" s="7" t="s">
        <v>697</v>
      </c>
      <c r="E228" s="21" t="s">
        <v>698</v>
      </c>
      <c r="F228" s="16"/>
      <c r="J228" s="7" t="s">
        <v>34</v>
      </c>
      <c r="L228" s="16"/>
      <c r="M228" s="16" t="s">
        <v>34</v>
      </c>
      <c r="N228" s="7" t="s">
        <v>34</v>
      </c>
      <c r="O228" s="7" t="s">
        <v>34</v>
      </c>
      <c r="P228" s="7" t="s">
        <v>34</v>
      </c>
      <c r="Q228" s="7" t="s">
        <v>34</v>
      </c>
      <c r="R228" s="7" t="s">
        <v>34</v>
      </c>
      <c r="S228" s="7" t="s">
        <v>34</v>
      </c>
      <c r="U228" s="17">
        <v>3</v>
      </c>
      <c r="V228" s="2" t="s">
        <v>699</v>
      </c>
      <c r="W228" s="7">
        <v>3</v>
      </c>
    </row>
    <row r="229" spans="1:23" ht="39" x14ac:dyDescent="0.35">
      <c r="A229" s="8">
        <v>228</v>
      </c>
      <c r="B229" s="21" t="s">
        <v>700</v>
      </c>
      <c r="C229" s="7" t="s">
        <v>701</v>
      </c>
      <c r="D229" s="7" t="s">
        <v>701</v>
      </c>
      <c r="E229" s="21" t="s">
        <v>702</v>
      </c>
      <c r="F229" s="16"/>
      <c r="J229" s="7" t="s">
        <v>34</v>
      </c>
      <c r="L229" s="16"/>
      <c r="M229" s="16" t="s">
        <v>34</v>
      </c>
      <c r="N229" s="7" t="s">
        <v>34</v>
      </c>
      <c r="O229" s="7" t="s">
        <v>34</v>
      </c>
      <c r="P229" s="7" t="s">
        <v>34</v>
      </c>
      <c r="Q229" s="7" t="s">
        <v>34</v>
      </c>
      <c r="R229" s="7" t="s">
        <v>34</v>
      </c>
      <c r="S229" s="7" t="s">
        <v>34</v>
      </c>
      <c r="T229" s="7">
        <v>2</v>
      </c>
      <c r="U229" s="17">
        <v>3</v>
      </c>
      <c r="V229" s="2" t="s">
        <v>699</v>
      </c>
      <c r="W229" s="7">
        <v>3</v>
      </c>
    </row>
    <row r="230" spans="1:23" ht="78" x14ac:dyDescent="0.35">
      <c r="A230" s="8">
        <v>229</v>
      </c>
      <c r="B230" s="21" t="s">
        <v>703</v>
      </c>
      <c r="C230" s="7" t="s">
        <v>704</v>
      </c>
      <c r="D230" s="7" t="s">
        <v>704</v>
      </c>
      <c r="E230" s="21" t="s">
        <v>705</v>
      </c>
      <c r="F230" s="16"/>
      <c r="J230" s="7" t="s">
        <v>34</v>
      </c>
      <c r="L230" s="16"/>
      <c r="M230" s="16" t="s">
        <v>34</v>
      </c>
      <c r="N230" s="7" t="s">
        <v>34</v>
      </c>
      <c r="O230" s="7" t="s">
        <v>34</v>
      </c>
      <c r="P230" s="7" t="s">
        <v>34</v>
      </c>
      <c r="Q230" s="7" t="s">
        <v>34</v>
      </c>
      <c r="R230" s="7" t="s">
        <v>34</v>
      </c>
      <c r="S230" s="7" t="s">
        <v>34</v>
      </c>
      <c r="U230" s="17">
        <v>3</v>
      </c>
      <c r="V230" s="2" t="s">
        <v>6775</v>
      </c>
      <c r="W230" s="7">
        <v>6</v>
      </c>
    </row>
    <row r="231" spans="1:23" ht="104" x14ac:dyDescent="0.35">
      <c r="A231" s="8">
        <v>230</v>
      </c>
      <c r="B231" s="21" t="s">
        <v>706</v>
      </c>
      <c r="C231" s="7" t="s">
        <v>707</v>
      </c>
      <c r="D231" s="7" t="s">
        <v>707</v>
      </c>
      <c r="E231" s="21" t="s">
        <v>708</v>
      </c>
      <c r="F231" s="16"/>
      <c r="J231" s="7" t="s">
        <v>34</v>
      </c>
      <c r="L231" s="16"/>
      <c r="M231" s="16" t="s">
        <v>34</v>
      </c>
      <c r="N231" s="7" t="s">
        <v>34</v>
      </c>
      <c r="O231" s="7" t="s">
        <v>34</v>
      </c>
      <c r="P231" s="7" t="s">
        <v>34</v>
      </c>
      <c r="Q231" s="7" t="s">
        <v>34</v>
      </c>
      <c r="R231" s="7" t="s">
        <v>34</v>
      </c>
      <c r="S231" s="7" t="s">
        <v>34</v>
      </c>
      <c r="T231" s="7">
        <v>2</v>
      </c>
      <c r="U231" s="17">
        <v>3</v>
      </c>
      <c r="V231" s="2" t="s">
        <v>6776</v>
      </c>
      <c r="W231" s="7">
        <v>5</v>
      </c>
    </row>
    <row r="232" spans="1:23" ht="26" x14ac:dyDescent="0.35">
      <c r="A232" s="8">
        <v>231</v>
      </c>
      <c r="B232" s="21" t="s">
        <v>709</v>
      </c>
      <c r="C232" s="7" t="s">
        <v>710</v>
      </c>
      <c r="D232" s="7" t="s">
        <v>710</v>
      </c>
      <c r="E232" s="21" t="s">
        <v>711</v>
      </c>
      <c r="F232" s="16"/>
      <c r="J232" s="7" t="s">
        <v>34</v>
      </c>
      <c r="L232" s="16"/>
      <c r="M232" s="16" t="s">
        <v>34</v>
      </c>
      <c r="N232" s="7" t="s">
        <v>34</v>
      </c>
      <c r="O232" s="7" t="s">
        <v>34</v>
      </c>
      <c r="P232" s="7" t="s">
        <v>34</v>
      </c>
      <c r="Q232" s="7" t="s">
        <v>34</v>
      </c>
      <c r="R232" s="7" t="s">
        <v>34</v>
      </c>
      <c r="S232" s="7" t="s">
        <v>34</v>
      </c>
      <c r="T232" s="7">
        <v>2</v>
      </c>
      <c r="U232" s="17">
        <v>3</v>
      </c>
      <c r="V232" s="2" t="s">
        <v>699</v>
      </c>
      <c r="W232" s="7">
        <v>3</v>
      </c>
    </row>
    <row r="233" spans="1:23" ht="52" x14ac:dyDescent="0.35">
      <c r="A233" s="8">
        <v>232</v>
      </c>
      <c r="B233" s="21" t="s">
        <v>712</v>
      </c>
      <c r="C233" s="7" t="s">
        <v>713</v>
      </c>
      <c r="D233" s="7" t="s">
        <v>713</v>
      </c>
      <c r="E233" s="21" t="s">
        <v>714</v>
      </c>
      <c r="F233" s="16"/>
      <c r="J233" s="7" t="s">
        <v>34</v>
      </c>
      <c r="L233" s="16"/>
      <c r="M233" s="16" t="s">
        <v>34</v>
      </c>
      <c r="N233" s="7" t="s">
        <v>34</v>
      </c>
      <c r="O233" s="7" t="s">
        <v>34</v>
      </c>
      <c r="P233" s="7" t="s">
        <v>34</v>
      </c>
      <c r="Q233" s="7" t="s">
        <v>34</v>
      </c>
      <c r="R233" s="7" t="s">
        <v>34</v>
      </c>
      <c r="S233" s="7" t="s">
        <v>34</v>
      </c>
      <c r="T233" s="7">
        <v>2</v>
      </c>
      <c r="U233" s="17">
        <v>3</v>
      </c>
      <c r="V233" s="2" t="s">
        <v>715</v>
      </c>
      <c r="W233" s="7">
        <v>5</v>
      </c>
    </row>
    <row r="234" spans="1:23" ht="26" x14ac:dyDescent="0.35">
      <c r="A234" s="8">
        <v>233</v>
      </c>
      <c r="B234" s="21" t="s">
        <v>716</v>
      </c>
      <c r="C234" s="7" t="s">
        <v>717</v>
      </c>
      <c r="D234" s="7" t="s">
        <v>717</v>
      </c>
      <c r="E234" s="21" t="s">
        <v>718</v>
      </c>
      <c r="F234" s="16"/>
      <c r="J234" s="7" t="s">
        <v>34</v>
      </c>
      <c r="L234" s="16"/>
      <c r="M234" s="16" t="s">
        <v>34</v>
      </c>
      <c r="N234" s="7" t="s">
        <v>34</v>
      </c>
      <c r="O234" s="7" t="s">
        <v>34</v>
      </c>
      <c r="P234" s="7" t="s">
        <v>34</v>
      </c>
      <c r="Q234" s="7" t="s">
        <v>34</v>
      </c>
      <c r="R234" s="7" t="s">
        <v>34</v>
      </c>
      <c r="S234" s="7" t="s">
        <v>34</v>
      </c>
      <c r="T234" s="7">
        <v>2</v>
      </c>
      <c r="U234" s="17">
        <v>3</v>
      </c>
      <c r="V234" s="2" t="s">
        <v>699</v>
      </c>
      <c r="W234" s="7">
        <v>3</v>
      </c>
    </row>
    <row r="235" spans="1:23" ht="65" x14ac:dyDescent="0.35">
      <c r="A235" s="8">
        <v>234</v>
      </c>
      <c r="B235" s="21" t="s">
        <v>719</v>
      </c>
      <c r="C235" s="7" t="s">
        <v>720</v>
      </c>
      <c r="D235" s="7" t="s">
        <v>720</v>
      </c>
      <c r="E235" s="21" t="s">
        <v>721</v>
      </c>
      <c r="F235" s="16"/>
      <c r="J235" s="7" t="s">
        <v>34</v>
      </c>
      <c r="L235" s="16"/>
      <c r="M235" s="16" t="s">
        <v>34</v>
      </c>
      <c r="N235" s="7" t="s">
        <v>34</v>
      </c>
      <c r="O235" s="7" t="s">
        <v>34</v>
      </c>
      <c r="P235" s="7" t="s">
        <v>34</v>
      </c>
      <c r="Q235" s="7" t="s">
        <v>34</v>
      </c>
      <c r="R235" s="7" t="s">
        <v>34</v>
      </c>
      <c r="S235" s="7" t="s">
        <v>34</v>
      </c>
      <c r="T235" s="7">
        <v>2</v>
      </c>
      <c r="U235" s="17">
        <v>3</v>
      </c>
      <c r="V235" s="2" t="s">
        <v>6777</v>
      </c>
      <c r="W235" s="7">
        <v>5</v>
      </c>
    </row>
    <row r="236" spans="1:23" ht="117" x14ac:dyDescent="0.35">
      <c r="A236" s="8">
        <v>235</v>
      </c>
      <c r="B236" s="21" t="s">
        <v>722</v>
      </c>
      <c r="C236" s="7" t="s">
        <v>723</v>
      </c>
      <c r="D236" s="7" t="s">
        <v>723</v>
      </c>
      <c r="E236" s="21" t="s">
        <v>724</v>
      </c>
      <c r="F236" s="16"/>
      <c r="J236" s="7" t="s">
        <v>34</v>
      </c>
      <c r="L236" s="16"/>
      <c r="M236" s="16" t="s">
        <v>34</v>
      </c>
      <c r="N236" s="7" t="s">
        <v>34</v>
      </c>
      <c r="O236" s="7" t="s">
        <v>34</v>
      </c>
      <c r="P236" s="7" t="s">
        <v>34</v>
      </c>
      <c r="Q236" s="7" t="s">
        <v>34</v>
      </c>
      <c r="R236" s="7" t="s">
        <v>34</v>
      </c>
      <c r="S236" s="7" t="s">
        <v>34</v>
      </c>
      <c r="T236" s="7">
        <v>2</v>
      </c>
      <c r="U236" s="17">
        <v>3</v>
      </c>
      <c r="V236" s="2" t="s">
        <v>6778</v>
      </c>
      <c r="W236" s="7">
        <v>6</v>
      </c>
    </row>
    <row r="237" spans="1:23" ht="39" x14ac:dyDescent="0.35">
      <c r="A237" s="8">
        <v>236</v>
      </c>
      <c r="B237" s="21" t="s">
        <v>725</v>
      </c>
      <c r="C237" s="7" t="s">
        <v>726</v>
      </c>
      <c r="D237" s="7" t="s">
        <v>726</v>
      </c>
      <c r="E237" s="21" t="s">
        <v>727</v>
      </c>
      <c r="F237" s="16"/>
      <c r="J237" s="7" t="s">
        <v>34</v>
      </c>
      <c r="L237" s="16"/>
      <c r="M237" s="16" t="s">
        <v>34</v>
      </c>
      <c r="N237" s="7" t="s">
        <v>34</v>
      </c>
      <c r="O237" s="7" t="s">
        <v>34</v>
      </c>
      <c r="P237" s="7" t="s">
        <v>34</v>
      </c>
      <c r="Q237" s="7" t="s">
        <v>34</v>
      </c>
      <c r="R237" s="7" t="s">
        <v>34</v>
      </c>
      <c r="S237" s="7" t="s">
        <v>34</v>
      </c>
      <c r="T237" s="7">
        <v>2</v>
      </c>
      <c r="U237" s="17">
        <v>3</v>
      </c>
      <c r="V237" s="2" t="s">
        <v>699</v>
      </c>
      <c r="W237" s="7">
        <v>3</v>
      </c>
    </row>
    <row r="238" spans="1:23" ht="104" x14ac:dyDescent="0.35">
      <c r="A238" s="8">
        <v>237</v>
      </c>
      <c r="B238" s="21" t="s">
        <v>728</v>
      </c>
      <c r="C238" s="7" t="s">
        <v>729</v>
      </c>
      <c r="D238" s="7" t="s">
        <v>729</v>
      </c>
      <c r="E238" s="21" t="s">
        <v>730</v>
      </c>
      <c r="F238" s="16"/>
      <c r="J238" s="7" t="s">
        <v>34</v>
      </c>
      <c r="L238" s="16"/>
      <c r="M238" s="16" t="s">
        <v>34</v>
      </c>
      <c r="N238" s="7" t="s">
        <v>34</v>
      </c>
      <c r="O238" s="7" t="s">
        <v>34</v>
      </c>
      <c r="P238" s="7" t="s">
        <v>34</v>
      </c>
      <c r="Q238" s="7" t="s">
        <v>34</v>
      </c>
      <c r="R238" s="7" t="s">
        <v>34</v>
      </c>
      <c r="S238" s="7" t="s">
        <v>34</v>
      </c>
      <c r="T238" s="7">
        <v>2</v>
      </c>
      <c r="U238" s="17">
        <v>3</v>
      </c>
      <c r="V238" s="2" t="s">
        <v>6776</v>
      </c>
      <c r="W238" s="7">
        <v>5</v>
      </c>
    </row>
    <row r="239" spans="1:23" ht="65" x14ac:dyDescent="0.35">
      <c r="A239" s="8">
        <v>238</v>
      </c>
      <c r="B239" s="21" t="s">
        <v>731</v>
      </c>
      <c r="C239" s="7" t="s">
        <v>732</v>
      </c>
      <c r="D239" s="7" t="s">
        <v>732</v>
      </c>
      <c r="E239" s="21" t="s">
        <v>733</v>
      </c>
      <c r="F239" s="16"/>
      <c r="J239" s="7" t="s">
        <v>34</v>
      </c>
      <c r="L239" s="16"/>
      <c r="M239" s="16" t="s">
        <v>34</v>
      </c>
      <c r="N239" s="7" t="s">
        <v>34</v>
      </c>
      <c r="O239" s="7" t="s">
        <v>34</v>
      </c>
      <c r="P239" s="7" t="s">
        <v>34</v>
      </c>
      <c r="Q239" s="7" t="s">
        <v>34</v>
      </c>
      <c r="R239" s="7" t="s">
        <v>34</v>
      </c>
      <c r="S239" s="7" t="s">
        <v>34</v>
      </c>
      <c r="T239" s="7">
        <v>2</v>
      </c>
      <c r="U239" s="17">
        <v>3</v>
      </c>
      <c r="V239" s="2" t="s">
        <v>6779</v>
      </c>
      <c r="W239" s="7">
        <v>6</v>
      </c>
    </row>
    <row r="240" spans="1:23" ht="78" x14ac:dyDescent="0.35">
      <c r="A240" s="8">
        <v>239</v>
      </c>
      <c r="B240" s="21" t="s">
        <v>734</v>
      </c>
      <c r="C240" s="7" t="s">
        <v>735</v>
      </c>
      <c r="D240" s="7" t="s">
        <v>735</v>
      </c>
      <c r="E240" s="21" t="s">
        <v>736</v>
      </c>
      <c r="F240" s="16"/>
      <c r="J240" s="7" t="s">
        <v>34</v>
      </c>
      <c r="L240" s="16"/>
      <c r="M240" s="16" t="s">
        <v>34</v>
      </c>
      <c r="N240" s="7" t="s">
        <v>34</v>
      </c>
      <c r="O240" s="7" t="s">
        <v>34</v>
      </c>
      <c r="P240" s="7" t="s">
        <v>34</v>
      </c>
      <c r="Q240" s="7" t="s">
        <v>34</v>
      </c>
      <c r="R240" s="7" t="s">
        <v>34</v>
      </c>
      <c r="S240" s="7" t="s">
        <v>34</v>
      </c>
      <c r="T240" s="7">
        <v>2</v>
      </c>
      <c r="U240" s="17">
        <v>3</v>
      </c>
      <c r="V240" s="2" t="s">
        <v>6795</v>
      </c>
      <c r="W240" s="7">
        <v>6</v>
      </c>
    </row>
    <row r="241" spans="1:23" ht="52" x14ac:dyDescent="0.35">
      <c r="A241" s="8">
        <v>240</v>
      </c>
      <c r="B241" s="21" t="s">
        <v>737</v>
      </c>
      <c r="C241" s="7" t="s">
        <v>738</v>
      </c>
      <c r="D241" s="7" t="s">
        <v>738</v>
      </c>
      <c r="E241" s="21" t="s">
        <v>739</v>
      </c>
      <c r="F241" s="16"/>
      <c r="J241" s="7" t="s">
        <v>34</v>
      </c>
      <c r="L241" s="16"/>
      <c r="M241" s="16" t="s">
        <v>34</v>
      </c>
      <c r="N241" s="7" t="s">
        <v>34</v>
      </c>
      <c r="O241" s="7" t="s">
        <v>34</v>
      </c>
      <c r="P241" s="7" t="s">
        <v>34</v>
      </c>
      <c r="Q241" s="7" t="s">
        <v>34</v>
      </c>
      <c r="R241" s="7" t="s">
        <v>34</v>
      </c>
      <c r="S241" s="7" t="s">
        <v>34</v>
      </c>
      <c r="T241" s="7">
        <v>2</v>
      </c>
      <c r="U241" s="17">
        <v>3</v>
      </c>
      <c r="V241" s="2" t="s">
        <v>740</v>
      </c>
      <c r="W241" s="7">
        <v>3</v>
      </c>
    </row>
    <row r="242" spans="1:23" ht="65" x14ac:dyDescent="0.35">
      <c r="A242" s="8">
        <v>241</v>
      </c>
      <c r="B242" s="21" t="s">
        <v>741</v>
      </c>
      <c r="C242" s="7" t="s">
        <v>742</v>
      </c>
      <c r="D242" s="7" t="s">
        <v>742</v>
      </c>
      <c r="E242" s="21" t="s">
        <v>743</v>
      </c>
      <c r="F242" s="16"/>
      <c r="J242" s="7" t="s">
        <v>34</v>
      </c>
      <c r="L242" s="16"/>
      <c r="M242" s="16" t="s">
        <v>34</v>
      </c>
      <c r="N242" s="7" t="s">
        <v>34</v>
      </c>
      <c r="O242" s="7" t="s">
        <v>34</v>
      </c>
      <c r="P242" s="7" t="s">
        <v>34</v>
      </c>
      <c r="Q242" s="7" t="s">
        <v>34</v>
      </c>
      <c r="R242" s="7" t="s">
        <v>34</v>
      </c>
      <c r="S242" s="7" t="s">
        <v>34</v>
      </c>
      <c r="T242" s="7">
        <v>2</v>
      </c>
      <c r="U242" s="17">
        <v>3</v>
      </c>
      <c r="V242" s="2" t="s">
        <v>740</v>
      </c>
      <c r="W242" s="7">
        <v>3</v>
      </c>
    </row>
    <row r="243" spans="1:23" ht="39" x14ac:dyDescent="0.35">
      <c r="A243" s="8">
        <v>242</v>
      </c>
      <c r="B243" s="21" t="s">
        <v>744</v>
      </c>
      <c r="C243" s="7" t="s">
        <v>745</v>
      </c>
      <c r="D243" s="7" t="s">
        <v>745</v>
      </c>
      <c r="E243" s="21" t="s">
        <v>746</v>
      </c>
      <c r="F243" s="16"/>
      <c r="J243" s="7" t="s">
        <v>34</v>
      </c>
      <c r="L243" s="16"/>
      <c r="M243" s="16" t="s">
        <v>34</v>
      </c>
      <c r="N243" s="7" t="s">
        <v>34</v>
      </c>
      <c r="O243" s="7" t="s">
        <v>34</v>
      </c>
      <c r="P243" s="7" t="s">
        <v>34</v>
      </c>
      <c r="Q243" s="7" t="s">
        <v>34</v>
      </c>
      <c r="R243" s="7" t="s">
        <v>34</v>
      </c>
      <c r="S243" s="7" t="s">
        <v>34</v>
      </c>
      <c r="T243" s="7">
        <v>2</v>
      </c>
      <c r="U243" s="17">
        <v>3</v>
      </c>
      <c r="V243" s="2" t="s">
        <v>699</v>
      </c>
      <c r="W243" s="7">
        <v>3</v>
      </c>
    </row>
    <row r="244" spans="1:23" ht="52" x14ac:dyDescent="0.35">
      <c r="A244" s="8">
        <v>243</v>
      </c>
      <c r="B244" s="21" t="s">
        <v>747</v>
      </c>
      <c r="C244" s="7" t="s">
        <v>748</v>
      </c>
      <c r="D244" s="7" t="s">
        <v>748</v>
      </c>
      <c r="E244" s="21" t="s">
        <v>749</v>
      </c>
      <c r="F244" s="16"/>
      <c r="J244" s="7" t="s">
        <v>34</v>
      </c>
      <c r="L244" s="16"/>
      <c r="M244" s="16" t="s">
        <v>34</v>
      </c>
      <c r="N244" s="7" t="s">
        <v>34</v>
      </c>
      <c r="O244" s="7" t="s">
        <v>34</v>
      </c>
      <c r="P244" s="7" t="s">
        <v>34</v>
      </c>
      <c r="Q244" s="7" t="s">
        <v>34</v>
      </c>
      <c r="R244" s="7" t="s">
        <v>34</v>
      </c>
      <c r="S244" s="7" t="s">
        <v>34</v>
      </c>
      <c r="T244" s="7">
        <v>2</v>
      </c>
      <c r="U244" s="17">
        <v>3</v>
      </c>
      <c r="V244" s="2" t="s">
        <v>699</v>
      </c>
      <c r="W244" s="7">
        <v>3</v>
      </c>
    </row>
    <row r="245" spans="1:23" ht="52" x14ac:dyDescent="0.35">
      <c r="A245" s="8">
        <v>244</v>
      </c>
      <c r="B245" s="21" t="s">
        <v>750</v>
      </c>
      <c r="C245" s="7" t="s">
        <v>751</v>
      </c>
      <c r="D245" s="7" t="s">
        <v>751</v>
      </c>
      <c r="E245" s="21" t="s">
        <v>752</v>
      </c>
      <c r="F245" s="16"/>
      <c r="J245" s="7" t="s">
        <v>34</v>
      </c>
      <c r="L245" s="16"/>
      <c r="M245" s="16" t="s">
        <v>34</v>
      </c>
      <c r="N245" s="7" t="s">
        <v>34</v>
      </c>
      <c r="O245" s="7" t="s">
        <v>34</v>
      </c>
      <c r="P245" s="7" t="s">
        <v>34</v>
      </c>
      <c r="Q245" s="7" t="s">
        <v>34</v>
      </c>
      <c r="R245" s="7" t="s">
        <v>34</v>
      </c>
      <c r="S245" s="7" t="s">
        <v>34</v>
      </c>
      <c r="T245" s="7">
        <v>2</v>
      </c>
      <c r="U245" s="17">
        <v>3</v>
      </c>
      <c r="V245" s="2" t="s">
        <v>699</v>
      </c>
      <c r="W245" s="7">
        <v>3</v>
      </c>
    </row>
    <row r="246" spans="1:23" x14ac:dyDescent="0.35">
      <c r="A246" s="8">
        <v>245</v>
      </c>
      <c r="B246" s="21" t="s">
        <v>753</v>
      </c>
      <c r="C246" s="19" t="s">
        <v>754</v>
      </c>
      <c r="D246" s="19" t="s">
        <v>754</v>
      </c>
      <c r="E246" s="18" t="s">
        <v>753</v>
      </c>
      <c r="F246" s="20"/>
      <c r="G246" s="19"/>
      <c r="H246" s="19"/>
      <c r="J246" s="19"/>
      <c r="K246" s="19"/>
      <c r="L246" s="20"/>
      <c r="M246" s="16"/>
      <c r="U246" s="17"/>
      <c r="V246" s="2"/>
    </row>
    <row r="247" spans="1:23" ht="39" x14ac:dyDescent="0.35">
      <c r="A247" s="8">
        <v>246</v>
      </c>
      <c r="B247" s="21" t="s">
        <v>755</v>
      </c>
      <c r="C247" s="7" t="s">
        <v>756</v>
      </c>
      <c r="D247" s="7" t="s">
        <v>756</v>
      </c>
      <c r="E247" s="21" t="s">
        <v>757</v>
      </c>
      <c r="F247" s="16"/>
      <c r="J247" s="7" t="s">
        <v>34</v>
      </c>
      <c r="L247" s="16"/>
      <c r="M247" s="16" t="s">
        <v>34</v>
      </c>
      <c r="N247" s="7" t="s">
        <v>34</v>
      </c>
      <c r="O247" s="7" t="s">
        <v>34</v>
      </c>
      <c r="P247" s="7" t="s">
        <v>34</v>
      </c>
      <c r="Q247" s="7" t="s">
        <v>34</v>
      </c>
      <c r="R247" s="7" t="s">
        <v>34</v>
      </c>
      <c r="S247" s="7" t="s">
        <v>34</v>
      </c>
      <c r="T247" s="7">
        <v>2</v>
      </c>
      <c r="U247" s="17">
        <v>3</v>
      </c>
      <c r="V247" s="2" t="s">
        <v>740</v>
      </c>
      <c r="W247" s="7">
        <v>3</v>
      </c>
    </row>
    <row r="248" spans="1:23" ht="39" x14ac:dyDescent="0.35">
      <c r="A248" s="8">
        <v>247</v>
      </c>
      <c r="B248" s="21" t="s">
        <v>758</v>
      </c>
      <c r="C248" s="7" t="s">
        <v>759</v>
      </c>
      <c r="D248" s="7" t="s">
        <v>759</v>
      </c>
      <c r="E248" s="21" t="s">
        <v>760</v>
      </c>
      <c r="F248" s="16"/>
      <c r="J248" s="7" t="s">
        <v>34</v>
      </c>
      <c r="L248" s="16"/>
      <c r="M248" s="16" t="s">
        <v>34</v>
      </c>
      <c r="N248" s="7" t="s">
        <v>34</v>
      </c>
      <c r="O248" s="7" t="s">
        <v>34</v>
      </c>
      <c r="P248" s="7" t="s">
        <v>34</v>
      </c>
      <c r="Q248" s="7" t="s">
        <v>34</v>
      </c>
      <c r="R248" s="7" t="s">
        <v>34</v>
      </c>
      <c r="S248" s="7" t="s">
        <v>34</v>
      </c>
      <c r="T248" s="7">
        <v>2</v>
      </c>
      <c r="U248" s="17">
        <v>3</v>
      </c>
      <c r="V248" s="2" t="s">
        <v>740</v>
      </c>
      <c r="W248" s="7">
        <v>3</v>
      </c>
    </row>
    <row r="249" spans="1:23" ht="65" x14ac:dyDescent="0.35">
      <c r="A249" s="8">
        <v>248</v>
      </c>
      <c r="B249" s="21" t="s">
        <v>761</v>
      </c>
      <c r="C249" s="7" t="s">
        <v>762</v>
      </c>
      <c r="D249" s="7" t="s">
        <v>762</v>
      </c>
      <c r="E249" s="21" t="s">
        <v>763</v>
      </c>
      <c r="F249" s="16"/>
      <c r="J249" s="7" t="s">
        <v>34</v>
      </c>
      <c r="L249" s="16"/>
      <c r="M249" s="16" t="s">
        <v>34</v>
      </c>
      <c r="N249" s="7" t="s">
        <v>34</v>
      </c>
      <c r="O249" s="7" t="s">
        <v>34</v>
      </c>
      <c r="P249" s="7" t="s">
        <v>34</v>
      </c>
      <c r="Q249" s="7" t="s">
        <v>34</v>
      </c>
      <c r="R249" s="7" t="s">
        <v>34</v>
      </c>
      <c r="S249" s="7" t="s">
        <v>34</v>
      </c>
      <c r="U249" s="17"/>
      <c r="V249" s="2" t="s">
        <v>6796</v>
      </c>
      <c r="W249" s="7">
        <v>5</v>
      </c>
    </row>
    <row r="250" spans="1:23" ht="52" x14ac:dyDescent="0.35">
      <c r="A250" s="8">
        <v>249</v>
      </c>
      <c r="B250" s="21" t="s">
        <v>764</v>
      </c>
      <c r="C250" s="7" t="s">
        <v>765</v>
      </c>
      <c r="D250" s="7" t="s">
        <v>765</v>
      </c>
      <c r="E250" s="21" t="s">
        <v>766</v>
      </c>
      <c r="F250" s="16"/>
      <c r="J250" s="7" t="s">
        <v>34</v>
      </c>
      <c r="L250" s="16"/>
      <c r="M250" s="16" t="s">
        <v>34</v>
      </c>
      <c r="N250" s="7" t="s">
        <v>34</v>
      </c>
      <c r="O250" s="7" t="s">
        <v>34</v>
      </c>
      <c r="P250" s="7" t="s">
        <v>34</v>
      </c>
      <c r="Q250" s="7" t="s">
        <v>34</v>
      </c>
      <c r="R250" s="7" t="s">
        <v>34</v>
      </c>
      <c r="S250" s="7" t="s">
        <v>34</v>
      </c>
      <c r="U250" s="17"/>
      <c r="V250" s="2" t="s">
        <v>740</v>
      </c>
      <c r="W250" s="7">
        <v>3</v>
      </c>
    </row>
    <row r="251" spans="1:23" ht="52" x14ac:dyDescent="0.35">
      <c r="A251" s="8">
        <v>250</v>
      </c>
      <c r="B251" s="21" t="s">
        <v>767</v>
      </c>
      <c r="C251" s="7" t="s">
        <v>768</v>
      </c>
      <c r="D251" s="7" t="s">
        <v>768</v>
      </c>
      <c r="E251" s="21" t="s">
        <v>769</v>
      </c>
      <c r="F251" s="16"/>
      <c r="J251" s="7" t="s">
        <v>34</v>
      </c>
      <c r="L251" s="16"/>
      <c r="M251" s="16" t="s">
        <v>34</v>
      </c>
      <c r="N251" s="7" t="s">
        <v>34</v>
      </c>
      <c r="O251" s="7" t="s">
        <v>34</v>
      </c>
      <c r="P251" s="7" t="s">
        <v>34</v>
      </c>
      <c r="Q251" s="7" t="s">
        <v>34</v>
      </c>
      <c r="R251" s="7" t="s">
        <v>34</v>
      </c>
      <c r="S251" s="7" t="s">
        <v>34</v>
      </c>
      <c r="U251" s="17"/>
      <c r="V251" s="2" t="s">
        <v>740</v>
      </c>
      <c r="W251" s="7">
        <v>3</v>
      </c>
    </row>
    <row r="252" spans="1:23" ht="26" x14ac:dyDescent="0.35">
      <c r="A252" s="8">
        <v>251</v>
      </c>
      <c r="B252" s="9" t="s">
        <v>770</v>
      </c>
      <c r="C252" s="10" t="s">
        <v>771</v>
      </c>
      <c r="D252" s="10" t="s">
        <v>771</v>
      </c>
      <c r="E252" s="9" t="s">
        <v>770</v>
      </c>
      <c r="F252" s="15"/>
      <c r="G252" s="10"/>
      <c r="H252" s="10"/>
      <c r="J252" s="10"/>
      <c r="K252" s="10"/>
      <c r="L252" s="15"/>
      <c r="M252" s="16"/>
      <c r="U252" s="17"/>
      <c r="V252" s="2"/>
    </row>
    <row r="253" spans="1:23" ht="26" x14ac:dyDescent="0.35">
      <c r="A253" s="8">
        <v>252</v>
      </c>
      <c r="B253" s="18" t="s">
        <v>772</v>
      </c>
      <c r="C253" s="19" t="s">
        <v>773</v>
      </c>
      <c r="D253" s="19" t="s">
        <v>773</v>
      </c>
      <c r="E253" s="18" t="s">
        <v>772</v>
      </c>
      <c r="F253" s="20"/>
      <c r="G253" s="19"/>
      <c r="H253" s="19"/>
      <c r="J253" s="19"/>
      <c r="K253" s="19"/>
      <c r="L253" s="20"/>
      <c r="M253" s="16"/>
      <c r="U253" s="17"/>
      <c r="V253" s="2"/>
    </row>
    <row r="254" spans="1:23" ht="39" x14ac:dyDescent="0.35">
      <c r="A254" s="8">
        <v>253</v>
      </c>
      <c r="B254" s="21" t="s">
        <v>774</v>
      </c>
      <c r="C254" s="7" t="s">
        <v>775</v>
      </c>
      <c r="D254" s="7" t="s">
        <v>775</v>
      </c>
      <c r="E254" s="21" t="s">
        <v>776</v>
      </c>
      <c r="F254" s="16"/>
      <c r="J254" s="7" t="s">
        <v>34</v>
      </c>
      <c r="L254" s="16" t="s">
        <v>34</v>
      </c>
      <c r="M254" s="16" t="s">
        <v>34</v>
      </c>
      <c r="N254" s="7" t="s">
        <v>34</v>
      </c>
      <c r="O254" s="7" t="s">
        <v>34</v>
      </c>
      <c r="P254" s="7" t="s">
        <v>34</v>
      </c>
      <c r="Q254" s="7" t="s">
        <v>34</v>
      </c>
      <c r="R254" s="7" t="s">
        <v>34</v>
      </c>
      <c r="S254" s="7" t="s">
        <v>34</v>
      </c>
      <c r="U254" s="17">
        <v>2</v>
      </c>
      <c r="V254" s="2" t="s">
        <v>777</v>
      </c>
      <c r="W254" s="7">
        <v>3</v>
      </c>
    </row>
    <row r="255" spans="1:23" ht="65" x14ac:dyDescent="0.35">
      <c r="A255" s="8">
        <v>254</v>
      </c>
      <c r="B255" s="21" t="s">
        <v>778</v>
      </c>
      <c r="C255" s="7" t="s">
        <v>779</v>
      </c>
      <c r="D255" s="7" t="s">
        <v>779</v>
      </c>
      <c r="E255" s="21" t="s">
        <v>780</v>
      </c>
      <c r="F255" s="16"/>
      <c r="J255" s="7" t="s">
        <v>34</v>
      </c>
      <c r="L255" s="16"/>
      <c r="M255" s="16" t="s">
        <v>34</v>
      </c>
      <c r="N255" s="7" t="s">
        <v>34</v>
      </c>
      <c r="O255" s="7" t="s">
        <v>34</v>
      </c>
      <c r="P255" s="7" t="s">
        <v>34</v>
      </c>
      <c r="Q255" s="7" t="s">
        <v>34</v>
      </c>
      <c r="R255" s="7" t="s">
        <v>34</v>
      </c>
      <c r="S255" s="7" t="s">
        <v>34</v>
      </c>
      <c r="T255" s="7">
        <v>2</v>
      </c>
      <c r="U255" s="17"/>
      <c r="V255" s="2" t="s">
        <v>777</v>
      </c>
      <c r="W255" s="7">
        <v>3</v>
      </c>
    </row>
    <row r="256" spans="1:23" ht="65" x14ac:dyDescent="0.35">
      <c r="A256" s="8">
        <v>255</v>
      </c>
      <c r="B256" s="21" t="s">
        <v>781</v>
      </c>
      <c r="C256" s="7" t="s">
        <v>782</v>
      </c>
      <c r="D256" s="7" t="s">
        <v>782</v>
      </c>
      <c r="E256" s="21" t="s">
        <v>783</v>
      </c>
      <c r="F256" s="16"/>
      <c r="J256" s="7" t="s">
        <v>34</v>
      </c>
      <c r="L256" s="16"/>
      <c r="M256" s="16" t="s">
        <v>34</v>
      </c>
      <c r="N256" s="7" t="s">
        <v>34</v>
      </c>
      <c r="O256" s="7" t="s">
        <v>34</v>
      </c>
      <c r="P256" s="7" t="s">
        <v>34</v>
      </c>
      <c r="Q256" s="7" t="s">
        <v>34</v>
      </c>
      <c r="R256" s="7" t="s">
        <v>34</v>
      </c>
      <c r="U256" s="17"/>
      <c r="V256" s="2" t="s">
        <v>784</v>
      </c>
      <c r="W256" s="7">
        <v>5</v>
      </c>
    </row>
    <row r="257" spans="1:23" ht="39" x14ac:dyDescent="0.35">
      <c r="A257" s="8">
        <v>256</v>
      </c>
      <c r="B257" s="21" t="s">
        <v>785</v>
      </c>
      <c r="C257" s="7" t="s">
        <v>786</v>
      </c>
      <c r="D257" s="7" t="s">
        <v>786</v>
      </c>
      <c r="E257" s="21" t="s">
        <v>787</v>
      </c>
      <c r="F257" s="16"/>
      <c r="J257" s="7" t="s">
        <v>34</v>
      </c>
      <c r="L257" s="16"/>
      <c r="M257" s="16" t="s">
        <v>34</v>
      </c>
      <c r="N257" s="7" t="s">
        <v>34</v>
      </c>
      <c r="O257" s="7" t="s">
        <v>34</v>
      </c>
      <c r="P257" s="7" t="s">
        <v>34</v>
      </c>
      <c r="Q257" s="7" t="s">
        <v>34</v>
      </c>
      <c r="R257" s="7" t="s">
        <v>34</v>
      </c>
      <c r="U257" s="17"/>
      <c r="V257" s="2" t="s">
        <v>788</v>
      </c>
      <c r="W257" s="7">
        <v>5</v>
      </c>
    </row>
    <row r="258" spans="1:23" ht="52" x14ac:dyDescent="0.35">
      <c r="A258" s="8">
        <v>257</v>
      </c>
      <c r="B258" s="21" t="s">
        <v>789</v>
      </c>
      <c r="C258" s="7" t="s">
        <v>790</v>
      </c>
      <c r="D258" s="7" t="s">
        <v>790</v>
      </c>
      <c r="E258" s="21" t="s">
        <v>791</v>
      </c>
      <c r="F258" s="16"/>
      <c r="J258" s="7" t="s">
        <v>34</v>
      </c>
      <c r="L258" s="16"/>
      <c r="M258" s="16" t="s">
        <v>34</v>
      </c>
      <c r="N258" s="7" t="s">
        <v>34</v>
      </c>
      <c r="O258" s="7" t="s">
        <v>34</v>
      </c>
      <c r="P258" s="7" t="s">
        <v>34</v>
      </c>
      <c r="Q258" s="7" t="s">
        <v>34</v>
      </c>
      <c r="R258" s="7" t="s">
        <v>34</v>
      </c>
      <c r="U258" s="17"/>
      <c r="V258" s="2" t="s">
        <v>777</v>
      </c>
      <c r="W258" s="7">
        <v>3</v>
      </c>
    </row>
    <row r="259" spans="1:23" ht="65" x14ac:dyDescent="0.35">
      <c r="A259" s="8">
        <v>258</v>
      </c>
      <c r="B259" s="21" t="s">
        <v>792</v>
      </c>
      <c r="C259" s="7" t="s">
        <v>793</v>
      </c>
      <c r="D259" s="7" t="s">
        <v>793</v>
      </c>
      <c r="E259" s="21" t="s">
        <v>794</v>
      </c>
      <c r="F259" s="16"/>
      <c r="J259" s="7" t="s">
        <v>34</v>
      </c>
      <c r="L259" s="16"/>
      <c r="M259" s="16" t="s">
        <v>34</v>
      </c>
      <c r="N259" s="7" t="s">
        <v>34</v>
      </c>
      <c r="O259" s="7" t="s">
        <v>34</v>
      </c>
      <c r="P259" s="7" t="s">
        <v>34</v>
      </c>
      <c r="Q259" s="7" t="s">
        <v>34</v>
      </c>
      <c r="R259" s="7" t="s">
        <v>34</v>
      </c>
      <c r="U259" s="17"/>
      <c r="V259" s="2" t="s">
        <v>795</v>
      </c>
      <c r="W259" s="7">
        <v>3</v>
      </c>
    </row>
    <row r="260" spans="1:23" ht="78" x14ac:dyDescent="0.35">
      <c r="A260" s="8">
        <v>259</v>
      </c>
      <c r="B260" s="21" t="s">
        <v>796</v>
      </c>
      <c r="C260" s="7" t="s">
        <v>797</v>
      </c>
      <c r="D260" s="7" t="s">
        <v>797</v>
      </c>
      <c r="E260" s="21" t="s">
        <v>798</v>
      </c>
      <c r="F260" s="16"/>
      <c r="J260" s="7" t="s">
        <v>34</v>
      </c>
      <c r="L260" s="16"/>
      <c r="M260" s="16" t="s">
        <v>34</v>
      </c>
      <c r="N260" s="7" t="s">
        <v>34</v>
      </c>
      <c r="O260" s="7" t="s">
        <v>34</v>
      </c>
      <c r="P260" s="7" t="s">
        <v>34</v>
      </c>
      <c r="Q260" s="7" t="s">
        <v>34</v>
      </c>
      <c r="R260" s="7" t="s">
        <v>34</v>
      </c>
      <c r="U260" s="17"/>
      <c r="V260" s="2" t="s">
        <v>799</v>
      </c>
      <c r="W260" s="7">
        <v>5</v>
      </c>
    </row>
    <row r="261" spans="1:23" ht="80.900000000000006" customHeight="1" x14ac:dyDescent="0.35">
      <c r="A261" s="8">
        <v>260</v>
      </c>
      <c r="B261" s="21" t="s">
        <v>800</v>
      </c>
      <c r="C261" s="7" t="s">
        <v>801</v>
      </c>
      <c r="D261" s="7" t="s">
        <v>801</v>
      </c>
      <c r="E261" s="21" t="s">
        <v>802</v>
      </c>
      <c r="F261" s="16"/>
      <c r="J261" s="7" t="s">
        <v>34</v>
      </c>
      <c r="L261" s="16"/>
      <c r="M261" s="16" t="s">
        <v>34</v>
      </c>
      <c r="N261" s="7" t="s">
        <v>34</v>
      </c>
      <c r="O261" s="7" t="s">
        <v>34</v>
      </c>
      <c r="P261" s="7" t="s">
        <v>34</v>
      </c>
      <c r="Q261" s="7" t="s">
        <v>34</v>
      </c>
      <c r="R261" s="7" t="s">
        <v>34</v>
      </c>
      <c r="U261" s="17"/>
      <c r="V261" s="2" t="s">
        <v>799</v>
      </c>
      <c r="W261" s="7">
        <v>5</v>
      </c>
    </row>
    <row r="262" spans="1:23" ht="26" x14ac:dyDescent="0.35">
      <c r="A262" s="8">
        <v>261</v>
      </c>
      <c r="B262" s="9" t="s">
        <v>803</v>
      </c>
      <c r="C262" s="10" t="s">
        <v>804</v>
      </c>
      <c r="D262" s="10" t="s">
        <v>804</v>
      </c>
      <c r="E262" s="9" t="s">
        <v>803</v>
      </c>
      <c r="F262" s="15"/>
      <c r="G262" s="10"/>
      <c r="H262" s="10"/>
      <c r="J262" s="10"/>
      <c r="K262" s="10"/>
      <c r="L262" s="15"/>
      <c r="M262" s="16"/>
      <c r="U262" s="17"/>
      <c r="V262" s="2"/>
    </row>
    <row r="263" spans="1:23" x14ac:dyDescent="0.35">
      <c r="A263" s="8">
        <v>262</v>
      </c>
      <c r="B263" s="18" t="s">
        <v>805</v>
      </c>
      <c r="C263" s="19" t="s">
        <v>806</v>
      </c>
      <c r="D263" s="19" t="s">
        <v>806</v>
      </c>
      <c r="E263" s="18" t="s">
        <v>805</v>
      </c>
      <c r="F263" s="20"/>
      <c r="G263" s="19"/>
      <c r="H263" s="19"/>
      <c r="J263" s="19"/>
      <c r="K263" s="19"/>
      <c r="L263" s="20"/>
      <c r="M263" s="16"/>
      <c r="U263" s="17"/>
      <c r="V263" s="2"/>
    </row>
    <row r="264" spans="1:23" ht="65" x14ac:dyDescent="0.35">
      <c r="A264" s="8">
        <v>263</v>
      </c>
      <c r="B264" s="21" t="s">
        <v>807</v>
      </c>
      <c r="C264" s="7" t="s">
        <v>808</v>
      </c>
      <c r="D264" s="7" t="s">
        <v>808</v>
      </c>
      <c r="E264" s="21" t="s">
        <v>809</v>
      </c>
      <c r="F264" s="16"/>
      <c r="J264" s="7" t="s">
        <v>34</v>
      </c>
      <c r="L264" s="16"/>
      <c r="M264" s="16" t="s">
        <v>34</v>
      </c>
      <c r="N264" s="7" t="s">
        <v>34</v>
      </c>
      <c r="O264" s="7" t="s">
        <v>34</v>
      </c>
      <c r="P264" s="7" t="s">
        <v>34</v>
      </c>
      <c r="Q264" s="7" t="s">
        <v>34</v>
      </c>
      <c r="R264" s="7" t="s">
        <v>34</v>
      </c>
      <c r="S264" s="7" t="s">
        <v>34</v>
      </c>
      <c r="U264" s="17">
        <v>3</v>
      </c>
      <c r="V264" s="2" t="s">
        <v>6797</v>
      </c>
      <c r="W264" s="7">
        <v>3</v>
      </c>
    </row>
    <row r="265" spans="1:23" ht="130" x14ac:dyDescent="0.35">
      <c r="A265" s="8">
        <v>264</v>
      </c>
      <c r="B265" s="21" t="s">
        <v>810</v>
      </c>
      <c r="C265" s="7" t="s">
        <v>811</v>
      </c>
      <c r="D265" s="7" t="s">
        <v>811</v>
      </c>
      <c r="E265" s="21" t="s">
        <v>812</v>
      </c>
      <c r="F265" s="16"/>
      <c r="J265" s="7" t="s">
        <v>34</v>
      </c>
      <c r="L265" s="16"/>
      <c r="M265" s="16" t="s">
        <v>34</v>
      </c>
      <c r="N265" s="7" t="s">
        <v>34</v>
      </c>
      <c r="O265" s="7" t="s">
        <v>34</v>
      </c>
      <c r="P265" s="7" t="s">
        <v>34</v>
      </c>
      <c r="Q265" s="7" t="s">
        <v>34</v>
      </c>
      <c r="R265" s="7" t="s">
        <v>34</v>
      </c>
      <c r="S265" s="7" t="s">
        <v>34</v>
      </c>
      <c r="U265" s="17">
        <v>3</v>
      </c>
      <c r="V265" s="2" t="s">
        <v>6798</v>
      </c>
      <c r="W265" s="7">
        <v>6</v>
      </c>
    </row>
    <row r="266" spans="1:23" ht="65" x14ac:dyDescent="0.35">
      <c r="A266" s="8">
        <v>265</v>
      </c>
      <c r="B266" s="21" t="s">
        <v>813</v>
      </c>
      <c r="C266" s="7" t="s">
        <v>814</v>
      </c>
      <c r="D266" s="7" t="s">
        <v>814</v>
      </c>
      <c r="E266" s="21" t="s">
        <v>815</v>
      </c>
      <c r="F266" s="16"/>
      <c r="J266" s="7" t="s">
        <v>34</v>
      </c>
      <c r="L266" s="16"/>
      <c r="M266" s="16" t="s">
        <v>34</v>
      </c>
      <c r="N266" s="7" t="s">
        <v>34</v>
      </c>
      <c r="O266" s="7" t="s">
        <v>34</v>
      </c>
      <c r="P266" s="7" t="s">
        <v>34</v>
      </c>
      <c r="Q266" s="7" t="s">
        <v>34</v>
      </c>
      <c r="R266" s="7" t="s">
        <v>34</v>
      </c>
      <c r="U266" s="17"/>
      <c r="V266" s="2" t="s">
        <v>6799</v>
      </c>
      <c r="W266" s="7">
        <v>6</v>
      </c>
    </row>
    <row r="267" spans="1:23" ht="65" x14ac:dyDescent="0.35">
      <c r="A267" s="8">
        <v>266</v>
      </c>
      <c r="B267" s="21" t="s">
        <v>816</v>
      </c>
      <c r="C267" s="7" t="s">
        <v>817</v>
      </c>
      <c r="D267" s="7" t="s">
        <v>817</v>
      </c>
      <c r="E267" s="21" t="s">
        <v>818</v>
      </c>
      <c r="F267" s="16"/>
      <c r="J267" s="7" t="s">
        <v>34</v>
      </c>
      <c r="L267" s="16"/>
      <c r="M267" s="16" t="s">
        <v>34</v>
      </c>
      <c r="N267" s="7" t="s">
        <v>34</v>
      </c>
      <c r="O267" s="7" t="s">
        <v>34</v>
      </c>
      <c r="P267" s="7" t="s">
        <v>34</v>
      </c>
      <c r="Q267" s="7" t="s">
        <v>34</v>
      </c>
      <c r="R267" s="7" t="s">
        <v>34</v>
      </c>
      <c r="S267" s="7" t="s">
        <v>34</v>
      </c>
      <c r="U267" s="17">
        <v>3</v>
      </c>
      <c r="V267" s="2" t="s">
        <v>6800</v>
      </c>
      <c r="W267" s="7">
        <v>6</v>
      </c>
    </row>
    <row r="268" spans="1:23" ht="130" x14ac:dyDescent="0.35">
      <c r="A268" s="8">
        <v>267</v>
      </c>
      <c r="B268" s="21" t="s">
        <v>819</v>
      </c>
      <c r="C268" s="7" t="s">
        <v>820</v>
      </c>
      <c r="D268" s="7" t="s">
        <v>820</v>
      </c>
      <c r="E268" s="21" t="s">
        <v>821</v>
      </c>
      <c r="F268" s="16"/>
      <c r="J268" s="7" t="s">
        <v>34</v>
      </c>
      <c r="L268" s="16"/>
      <c r="M268" s="16" t="s">
        <v>34</v>
      </c>
      <c r="N268" s="7" t="s">
        <v>34</v>
      </c>
      <c r="O268" s="7" t="s">
        <v>34</v>
      </c>
      <c r="P268" s="7" t="s">
        <v>34</v>
      </c>
      <c r="Q268" s="7" t="s">
        <v>34</v>
      </c>
      <c r="R268" s="7" t="s">
        <v>34</v>
      </c>
      <c r="S268" s="7" t="s">
        <v>34</v>
      </c>
      <c r="U268" s="17">
        <v>3</v>
      </c>
      <c r="V268" s="2" t="s">
        <v>6798</v>
      </c>
      <c r="W268" s="7">
        <v>6</v>
      </c>
    </row>
    <row r="269" spans="1:23" ht="78" x14ac:dyDescent="0.35">
      <c r="A269" s="8">
        <v>268</v>
      </c>
      <c r="B269" s="21" t="s">
        <v>822</v>
      </c>
      <c r="C269" s="7" t="s">
        <v>823</v>
      </c>
      <c r="D269" s="7" t="s">
        <v>823</v>
      </c>
      <c r="E269" s="21" t="s">
        <v>824</v>
      </c>
      <c r="F269" s="16"/>
      <c r="J269" s="7" t="s">
        <v>34</v>
      </c>
      <c r="L269" s="16"/>
      <c r="M269" s="16" t="s">
        <v>34</v>
      </c>
      <c r="N269" s="7" t="s">
        <v>34</v>
      </c>
      <c r="O269" s="7" t="s">
        <v>34</v>
      </c>
      <c r="P269" s="7" t="s">
        <v>34</v>
      </c>
      <c r="Q269" s="7" t="s">
        <v>34</v>
      </c>
      <c r="R269" s="7" t="s">
        <v>34</v>
      </c>
      <c r="S269" s="7" t="s">
        <v>34</v>
      </c>
      <c r="U269" s="17">
        <v>3</v>
      </c>
      <c r="V269" s="2" t="s">
        <v>6801</v>
      </c>
      <c r="W269" s="7">
        <v>6</v>
      </c>
    </row>
    <row r="270" spans="1:23" ht="65" x14ac:dyDescent="0.35">
      <c r="A270" s="8">
        <v>269</v>
      </c>
      <c r="B270" s="21" t="s">
        <v>825</v>
      </c>
      <c r="C270" s="7" t="s">
        <v>826</v>
      </c>
      <c r="D270" s="7" t="s">
        <v>826</v>
      </c>
      <c r="E270" s="21" t="s">
        <v>827</v>
      </c>
      <c r="F270" s="16"/>
      <c r="J270" s="7" t="s">
        <v>34</v>
      </c>
      <c r="L270" s="16"/>
      <c r="M270" s="16" t="s">
        <v>34</v>
      </c>
      <c r="N270" s="7" t="s">
        <v>34</v>
      </c>
      <c r="O270" s="7" t="s">
        <v>34</v>
      </c>
      <c r="P270" s="7" t="s">
        <v>34</v>
      </c>
      <c r="Q270" s="7" t="s">
        <v>34</v>
      </c>
      <c r="R270" s="7" t="s">
        <v>34</v>
      </c>
      <c r="S270" s="7" t="s">
        <v>34</v>
      </c>
      <c r="U270" s="17">
        <v>3</v>
      </c>
      <c r="V270" s="2" t="s">
        <v>6802</v>
      </c>
      <c r="W270" s="7">
        <v>6</v>
      </c>
    </row>
    <row r="271" spans="1:23" ht="65" x14ac:dyDescent="0.35">
      <c r="A271" s="8">
        <v>270</v>
      </c>
      <c r="B271" s="21" t="s">
        <v>828</v>
      </c>
      <c r="C271" s="7" t="s">
        <v>829</v>
      </c>
      <c r="D271" s="7" t="s">
        <v>829</v>
      </c>
      <c r="E271" s="21" t="s">
        <v>830</v>
      </c>
      <c r="F271" s="16"/>
      <c r="J271" s="7" t="s">
        <v>34</v>
      </c>
      <c r="L271" s="16"/>
      <c r="M271" s="16"/>
      <c r="S271" s="7" t="s">
        <v>34</v>
      </c>
      <c r="U271" s="17">
        <v>3</v>
      </c>
      <c r="V271" s="2" t="s">
        <v>6803</v>
      </c>
      <c r="W271" s="7">
        <v>6</v>
      </c>
    </row>
    <row r="272" spans="1:23" ht="52" x14ac:dyDescent="0.35">
      <c r="A272" s="8">
        <v>271</v>
      </c>
      <c r="B272" s="18" t="s">
        <v>831</v>
      </c>
      <c r="C272" s="19" t="s">
        <v>832</v>
      </c>
      <c r="D272" s="19" t="s">
        <v>832</v>
      </c>
      <c r="E272" s="18" t="s">
        <v>831</v>
      </c>
      <c r="F272" s="20"/>
      <c r="G272" s="19"/>
      <c r="H272" s="19"/>
      <c r="J272" s="19"/>
      <c r="K272" s="19"/>
      <c r="L272" s="20"/>
      <c r="M272" s="16"/>
      <c r="U272" s="17"/>
      <c r="V272" s="2" t="s">
        <v>6804</v>
      </c>
      <c r="W272" s="7">
        <v>5</v>
      </c>
    </row>
    <row r="273" spans="1:23" ht="39" x14ac:dyDescent="0.35">
      <c r="A273" s="8">
        <v>272</v>
      </c>
      <c r="B273" s="21" t="s">
        <v>833</v>
      </c>
      <c r="C273" s="7" t="s">
        <v>834</v>
      </c>
      <c r="D273" s="7" t="s">
        <v>834</v>
      </c>
      <c r="E273" s="21" t="s">
        <v>835</v>
      </c>
      <c r="F273" s="16"/>
      <c r="J273" s="7" t="s">
        <v>34</v>
      </c>
      <c r="L273" s="16"/>
      <c r="M273" s="16" t="s">
        <v>34</v>
      </c>
      <c r="N273" s="7" t="s">
        <v>34</v>
      </c>
      <c r="O273" s="7" t="s">
        <v>34</v>
      </c>
      <c r="P273" s="7" t="s">
        <v>34</v>
      </c>
      <c r="Q273" s="7" t="s">
        <v>34</v>
      </c>
      <c r="R273" s="7" t="s">
        <v>34</v>
      </c>
      <c r="S273" s="7" t="s">
        <v>34</v>
      </c>
      <c r="T273" s="7">
        <v>2</v>
      </c>
      <c r="U273" s="17">
        <v>3</v>
      </c>
      <c r="V273" s="2" t="s">
        <v>836</v>
      </c>
      <c r="W273" s="7">
        <v>3</v>
      </c>
    </row>
    <row r="274" spans="1:23" ht="78" x14ac:dyDescent="0.35">
      <c r="A274" s="8">
        <v>273</v>
      </c>
      <c r="B274" s="21" t="s">
        <v>837</v>
      </c>
      <c r="C274" s="7" t="s">
        <v>838</v>
      </c>
      <c r="D274" s="7" t="s">
        <v>838</v>
      </c>
      <c r="E274" s="21" t="s">
        <v>839</v>
      </c>
      <c r="F274" s="16"/>
      <c r="J274" s="7" t="s">
        <v>34</v>
      </c>
      <c r="L274" s="16"/>
      <c r="M274" s="16" t="s">
        <v>34</v>
      </c>
      <c r="N274" s="7" t="s">
        <v>34</v>
      </c>
      <c r="O274" s="7" t="s">
        <v>34</v>
      </c>
      <c r="P274" s="7" t="s">
        <v>34</v>
      </c>
      <c r="Q274" s="7" t="s">
        <v>34</v>
      </c>
      <c r="R274" s="7" t="s">
        <v>34</v>
      </c>
      <c r="U274" s="17"/>
      <c r="V274" s="2" t="s">
        <v>6805</v>
      </c>
      <c r="W274" s="7">
        <v>4</v>
      </c>
    </row>
    <row r="275" spans="1:23" ht="91" x14ac:dyDescent="0.35">
      <c r="A275" s="8">
        <v>274</v>
      </c>
      <c r="B275" s="21" t="s">
        <v>840</v>
      </c>
      <c r="C275" s="7" t="s">
        <v>841</v>
      </c>
      <c r="D275" s="7" t="s">
        <v>841</v>
      </c>
      <c r="E275" s="21" t="s">
        <v>842</v>
      </c>
      <c r="F275" s="16"/>
      <c r="J275" s="7" t="s">
        <v>34</v>
      </c>
      <c r="L275" s="16"/>
      <c r="M275" s="16" t="s">
        <v>34</v>
      </c>
      <c r="N275" s="7" t="s">
        <v>34</v>
      </c>
      <c r="O275" s="7" t="s">
        <v>34</v>
      </c>
      <c r="P275" s="7" t="s">
        <v>34</v>
      </c>
      <c r="Q275" s="7" t="s">
        <v>34</v>
      </c>
      <c r="R275" s="7" t="s">
        <v>34</v>
      </c>
      <c r="U275" s="17"/>
      <c r="V275" s="2" t="s">
        <v>6806</v>
      </c>
      <c r="W275" s="7">
        <v>5</v>
      </c>
    </row>
    <row r="276" spans="1:23" ht="91" x14ac:dyDescent="0.35">
      <c r="A276" s="8">
        <v>275</v>
      </c>
      <c r="B276" s="21" t="s">
        <v>843</v>
      </c>
      <c r="C276" s="7" t="s">
        <v>844</v>
      </c>
      <c r="D276" s="7" t="s">
        <v>844</v>
      </c>
      <c r="E276" s="21" t="s">
        <v>845</v>
      </c>
      <c r="F276" s="16"/>
      <c r="J276" s="7" t="s">
        <v>34</v>
      </c>
      <c r="L276" s="16"/>
      <c r="M276" s="16" t="s">
        <v>34</v>
      </c>
      <c r="N276" s="7" t="s">
        <v>34</v>
      </c>
      <c r="O276" s="7" t="s">
        <v>34</v>
      </c>
      <c r="P276" s="7" t="s">
        <v>34</v>
      </c>
      <c r="Q276" s="7" t="s">
        <v>34</v>
      </c>
      <c r="R276" s="7" t="s">
        <v>34</v>
      </c>
      <c r="U276" s="17"/>
      <c r="V276" s="2" t="s">
        <v>6806</v>
      </c>
      <c r="W276" s="7">
        <v>5</v>
      </c>
    </row>
    <row r="277" spans="1:23" ht="91" x14ac:dyDescent="0.35">
      <c r="A277" s="8">
        <v>276</v>
      </c>
      <c r="B277" s="21" t="s">
        <v>846</v>
      </c>
      <c r="C277" s="7" t="s">
        <v>847</v>
      </c>
      <c r="D277" s="7" t="s">
        <v>847</v>
      </c>
      <c r="E277" s="21" t="s">
        <v>848</v>
      </c>
      <c r="F277" s="16"/>
      <c r="J277" s="7" t="s">
        <v>34</v>
      </c>
      <c r="L277" s="16"/>
      <c r="M277" s="16" t="s">
        <v>34</v>
      </c>
      <c r="N277" s="7" t="s">
        <v>34</v>
      </c>
      <c r="O277" s="7" t="s">
        <v>34</v>
      </c>
      <c r="P277" s="7" t="s">
        <v>34</v>
      </c>
      <c r="Q277" s="7" t="s">
        <v>34</v>
      </c>
      <c r="R277" s="7" t="s">
        <v>34</v>
      </c>
      <c r="U277" s="17"/>
      <c r="V277" s="2" t="s">
        <v>6806</v>
      </c>
      <c r="W277" s="7">
        <v>5</v>
      </c>
    </row>
    <row r="278" spans="1:23" ht="91" x14ac:dyDescent="0.35">
      <c r="A278" s="8">
        <v>277</v>
      </c>
      <c r="B278" s="21" t="s">
        <v>849</v>
      </c>
      <c r="C278" s="7" t="s">
        <v>850</v>
      </c>
      <c r="D278" s="7" t="s">
        <v>850</v>
      </c>
      <c r="E278" s="21" t="s">
        <v>851</v>
      </c>
      <c r="F278" s="16"/>
      <c r="J278" s="7" t="s">
        <v>34</v>
      </c>
      <c r="L278" s="16"/>
      <c r="M278" s="16" t="s">
        <v>34</v>
      </c>
      <c r="N278" s="7" t="s">
        <v>34</v>
      </c>
      <c r="O278" s="7" t="s">
        <v>34</v>
      </c>
      <c r="P278" s="7" t="s">
        <v>34</v>
      </c>
      <c r="Q278" s="7" t="s">
        <v>34</v>
      </c>
      <c r="R278" s="7" t="s">
        <v>34</v>
      </c>
      <c r="U278" s="17"/>
      <c r="V278" s="2" t="s">
        <v>6806</v>
      </c>
      <c r="W278" s="7">
        <v>5</v>
      </c>
    </row>
    <row r="279" spans="1:23" ht="91" x14ac:dyDescent="0.35">
      <c r="A279" s="8">
        <v>278</v>
      </c>
      <c r="B279" s="21" t="s">
        <v>852</v>
      </c>
      <c r="C279" s="7" t="s">
        <v>853</v>
      </c>
      <c r="D279" s="7" t="s">
        <v>853</v>
      </c>
      <c r="E279" s="21" t="s">
        <v>854</v>
      </c>
      <c r="F279" s="16"/>
      <c r="J279" s="7" t="s">
        <v>34</v>
      </c>
      <c r="L279" s="16"/>
      <c r="M279" s="16" t="s">
        <v>34</v>
      </c>
      <c r="N279" s="7" t="s">
        <v>34</v>
      </c>
      <c r="O279" s="7" t="s">
        <v>34</v>
      </c>
      <c r="P279" s="7" t="s">
        <v>34</v>
      </c>
      <c r="Q279" s="7" t="s">
        <v>34</v>
      </c>
      <c r="R279" s="7" t="s">
        <v>34</v>
      </c>
      <c r="U279" s="17"/>
      <c r="V279" s="2" t="s">
        <v>6806</v>
      </c>
      <c r="W279" s="7">
        <v>5</v>
      </c>
    </row>
    <row r="280" spans="1:23" ht="91" x14ac:dyDescent="0.35">
      <c r="A280" s="8">
        <v>279</v>
      </c>
      <c r="B280" s="21" t="s">
        <v>855</v>
      </c>
      <c r="C280" s="7" t="s">
        <v>856</v>
      </c>
      <c r="D280" s="7" t="s">
        <v>856</v>
      </c>
      <c r="E280" s="21" t="s">
        <v>857</v>
      </c>
      <c r="F280" s="16"/>
      <c r="J280" s="7" t="s">
        <v>34</v>
      </c>
      <c r="L280" s="16"/>
      <c r="M280" s="16" t="s">
        <v>34</v>
      </c>
      <c r="N280" s="7" t="s">
        <v>34</v>
      </c>
      <c r="O280" s="7" t="s">
        <v>34</v>
      </c>
      <c r="P280" s="7" t="s">
        <v>34</v>
      </c>
      <c r="Q280" s="7" t="s">
        <v>34</v>
      </c>
      <c r="R280" s="7" t="s">
        <v>34</v>
      </c>
      <c r="U280" s="17"/>
      <c r="V280" s="2" t="s">
        <v>6806</v>
      </c>
      <c r="W280" s="7">
        <v>5</v>
      </c>
    </row>
    <row r="281" spans="1:23" ht="91" x14ac:dyDescent="0.35">
      <c r="A281" s="8">
        <v>280</v>
      </c>
      <c r="B281" s="21" t="s">
        <v>858</v>
      </c>
      <c r="C281" s="7" t="s">
        <v>859</v>
      </c>
      <c r="D281" s="7" t="s">
        <v>859</v>
      </c>
      <c r="E281" s="21" t="s">
        <v>860</v>
      </c>
      <c r="F281" s="16"/>
      <c r="J281" s="7" t="s">
        <v>34</v>
      </c>
      <c r="L281" s="16"/>
      <c r="M281" s="16" t="s">
        <v>34</v>
      </c>
      <c r="N281" s="7" t="s">
        <v>34</v>
      </c>
      <c r="O281" s="7" t="s">
        <v>34</v>
      </c>
      <c r="P281" s="7" t="s">
        <v>34</v>
      </c>
      <c r="Q281" s="7" t="s">
        <v>34</v>
      </c>
      <c r="R281" s="7" t="s">
        <v>34</v>
      </c>
      <c r="U281" s="17"/>
      <c r="V281" s="2" t="s">
        <v>6806</v>
      </c>
      <c r="W281" s="7">
        <v>5</v>
      </c>
    </row>
    <row r="282" spans="1:23" x14ac:dyDescent="0.35">
      <c r="A282" s="8">
        <v>281</v>
      </c>
      <c r="B282" s="9" t="s">
        <v>861</v>
      </c>
      <c r="C282" s="10" t="s">
        <v>862</v>
      </c>
      <c r="D282" s="10" t="s">
        <v>862</v>
      </c>
      <c r="E282" s="9" t="s">
        <v>861</v>
      </c>
      <c r="F282" s="15"/>
      <c r="G282" s="10"/>
      <c r="H282" s="10"/>
      <c r="J282" s="10"/>
      <c r="K282" s="10"/>
      <c r="L282" s="15"/>
      <c r="M282" s="16"/>
      <c r="U282" s="17"/>
      <c r="V282" s="2"/>
    </row>
    <row r="283" spans="1:23" x14ac:dyDescent="0.35">
      <c r="A283" s="8">
        <v>282</v>
      </c>
      <c r="B283" s="21" t="s">
        <v>863</v>
      </c>
      <c r="C283" s="19" t="s">
        <v>864</v>
      </c>
      <c r="D283" s="19" t="s">
        <v>864</v>
      </c>
      <c r="E283" s="18" t="s">
        <v>863</v>
      </c>
      <c r="F283" s="20"/>
      <c r="G283" s="19"/>
      <c r="H283" s="19"/>
      <c r="J283" s="19"/>
      <c r="K283" s="19"/>
      <c r="L283" s="20"/>
      <c r="M283" s="16"/>
      <c r="U283" s="17"/>
      <c r="V283" s="2"/>
    </row>
    <row r="284" spans="1:23" ht="74.150000000000006" customHeight="1" x14ac:dyDescent="0.35">
      <c r="A284" s="8">
        <v>283</v>
      </c>
      <c r="B284" s="21" t="s">
        <v>865</v>
      </c>
      <c r="C284" s="7" t="s">
        <v>866</v>
      </c>
      <c r="D284" s="7" t="s">
        <v>866</v>
      </c>
      <c r="E284" s="21" t="s">
        <v>867</v>
      </c>
      <c r="F284" s="16"/>
      <c r="J284" s="7" t="s">
        <v>34</v>
      </c>
      <c r="L284" s="16"/>
      <c r="M284" s="16" t="s">
        <v>34</v>
      </c>
      <c r="N284" s="7" t="s">
        <v>34</v>
      </c>
      <c r="O284" s="7" t="s">
        <v>34</v>
      </c>
      <c r="P284" s="7" t="s">
        <v>34</v>
      </c>
      <c r="Q284" s="7" t="s">
        <v>34</v>
      </c>
      <c r="R284" s="7" t="s">
        <v>34</v>
      </c>
      <c r="S284" s="7" t="s">
        <v>34</v>
      </c>
      <c r="U284" s="17"/>
      <c r="V284" s="2" t="s">
        <v>6719</v>
      </c>
      <c r="W284" s="7">
        <v>3</v>
      </c>
    </row>
    <row r="285" spans="1:23" ht="26" x14ac:dyDescent="0.35">
      <c r="A285" s="8">
        <v>284</v>
      </c>
      <c r="B285" s="21" t="s">
        <v>868</v>
      </c>
      <c r="C285" s="7" t="s">
        <v>869</v>
      </c>
      <c r="D285" s="7" t="s">
        <v>869</v>
      </c>
      <c r="E285" s="21" t="s">
        <v>868</v>
      </c>
      <c r="F285" s="16"/>
      <c r="I285" s="7" t="s">
        <v>34</v>
      </c>
      <c r="L285" s="16" t="s">
        <v>34</v>
      </c>
      <c r="M285" s="16" t="s">
        <v>34</v>
      </c>
      <c r="N285" s="7" t="s">
        <v>34</v>
      </c>
      <c r="O285" s="7" t="s">
        <v>34</v>
      </c>
      <c r="P285" s="7" t="s">
        <v>34</v>
      </c>
      <c r="Q285" s="7" t="s">
        <v>34</v>
      </c>
      <c r="R285" s="7" t="s">
        <v>34</v>
      </c>
      <c r="S285" s="7" t="s">
        <v>34</v>
      </c>
      <c r="U285" s="17"/>
      <c r="V285" s="2"/>
    </row>
    <row r="286" spans="1:23" x14ac:dyDescent="0.35">
      <c r="A286" s="8">
        <v>285</v>
      </c>
      <c r="B286" s="21" t="s">
        <v>870</v>
      </c>
      <c r="C286" s="19" t="s">
        <v>871</v>
      </c>
      <c r="D286" s="19" t="s">
        <v>871</v>
      </c>
      <c r="E286" s="18" t="s">
        <v>870</v>
      </c>
      <c r="F286" s="20"/>
      <c r="G286" s="19"/>
      <c r="H286" s="19"/>
      <c r="J286" s="19"/>
      <c r="K286" s="19"/>
      <c r="L286" s="20"/>
      <c r="M286" s="16"/>
      <c r="U286" s="17"/>
      <c r="V286" s="2"/>
    </row>
    <row r="287" spans="1:23" ht="39" x14ac:dyDescent="0.35">
      <c r="A287" s="8">
        <v>286</v>
      </c>
      <c r="B287" s="21" t="s">
        <v>872</v>
      </c>
      <c r="C287" s="7" t="s">
        <v>873</v>
      </c>
      <c r="D287" s="7" t="s">
        <v>873</v>
      </c>
      <c r="E287" s="21" t="s">
        <v>874</v>
      </c>
      <c r="F287" s="16"/>
      <c r="J287" s="7" t="s">
        <v>34</v>
      </c>
      <c r="L287" s="16"/>
      <c r="M287" s="16" t="s">
        <v>34</v>
      </c>
      <c r="N287" s="7" t="s">
        <v>34</v>
      </c>
      <c r="O287" s="7" t="s">
        <v>34</v>
      </c>
      <c r="P287" s="7" t="s">
        <v>34</v>
      </c>
      <c r="Q287" s="7" t="s">
        <v>34</v>
      </c>
      <c r="R287" s="7" t="s">
        <v>34</v>
      </c>
      <c r="S287" s="7" t="s">
        <v>34</v>
      </c>
      <c r="U287" s="17"/>
      <c r="V287" s="2" t="s">
        <v>6720</v>
      </c>
      <c r="W287" s="7">
        <v>3</v>
      </c>
    </row>
    <row r="288" spans="1:23" ht="26" x14ac:dyDescent="0.35">
      <c r="A288" s="8">
        <v>287</v>
      </c>
      <c r="B288" s="21" t="s">
        <v>875</v>
      </c>
      <c r="C288" s="19" t="s">
        <v>876</v>
      </c>
      <c r="D288" s="19" t="s">
        <v>876</v>
      </c>
      <c r="E288" s="18" t="s">
        <v>875</v>
      </c>
      <c r="F288" s="20"/>
      <c r="G288" s="19"/>
      <c r="H288" s="19"/>
      <c r="J288" s="19"/>
      <c r="K288" s="19"/>
      <c r="L288" s="20"/>
      <c r="M288" s="16"/>
      <c r="U288" s="17"/>
      <c r="V288" s="2"/>
    </row>
    <row r="289" spans="1:23" x14ac:dyDescent="0.35">
      <c r="A289" s="8">
        <v>288</v>
      </c>
      <c r="B289" s="21" t="s">
        <v>877</v>
      </c>
      <c r="C289" s="7" t="s">
        <v>878</v>
      </c>
      <c r="D289" s="7" t="s">
        <v>878</v>
      </c>
      <c r="E289" s="21" t="s">
        <v>877</v>
      </c>
      <c r="F289" s="16"/>
      <c r="I289" s="7" t="s">
        <v>34</v>
      </c>
      <c r="L289" s="16"/>
      <c r="M289" s="16" t="s">
        <v>34</v>
      </c>
      <c r="N289" s="7" t="s">
        <v>34</v>
      </c>
      <c r="O289" s="7" t="s">
        <v>34</v>
      </c>
      <c r="P289" s="7" t="s">
        <v>34</v>
      </c>
      <c r="Q289" s="7" t="s">
        <v>34</v>
      </c>
      <c r="U289" s="17"/>
      <c r="V289" s="2"/>
    </row>
    <row r="290" spans="1:23" ht="26" x14ac:dyDescent="0.35">
      <c r="A290" s="8">
        <v>289</v>
      </c>
      <c r="B290" s="21" t="s">
        <v>879</v>
      </c>
      <c r="C290" s="7" t="s">
        <v>880</v>
      </c>
      <c r="D290" s="7" t="s">
        <v>880</v>
      </c>
      <c r="E290" s="21" t="s">
        <v>879</v>
      </c>
      <c r="F290" s="16"/>
      <c r="I290" s="7" t="s">
        <v>34</v>
      </c>
      <c r="L290" s="16" t="s">
        <v>34</v>
      </c>
      <c r="M290" s="16" t="s">
        <v>34</v>
      </c>
      <c r="N290" s="7" t="s">
        <v>34</v>
      </c>
      <c r="O290" s="7" t="s">
        <v>34</v>
      </c>
      <c r="P290" s="7" t="s">
        <v>34</v>
      </c>
      <c r="Q290" s="7" t="s">
        <v>34</v>
      </c>
      <c r="U290" s="17"/>
      <c r="V290" s="2"/>
    </row>
    <row r="291" spans="1:23" ht="65" x14ac:dyDescent="0.35">
      <c r="A291" s="8">
        <v>290</v>
      </c>
      <c r="B291" s="9" t="s">
        <v>881</v>
      </c>
      <c r="C291" s="10" t="s">
        <v>882</v>
      </c>
      <c r="D291" s="10" t="s">
        <v>882</v>
      </c>
      <c r="E291" s="9" t="s">
        <v>881</v>
      </c>
      <c r="F291" s="15"/>
      <c r="G291" s="10"/>
      <c r="H291" s="10"/>
      <c r="J291" s="10"/>
      <c r="K291" s="10"/>
      <c r="L291" s="15"/>
      <c r="M291" s="16"/>
      <c r="U291" s="17"/>
      <c r="V291" s="2" t="s">
        <v>6780</v>
      </c>
      <c r="W291" s="7">
        <v>6</v>
      </c>
    </row>
    <row r="292" spans="1:23" x14ac:dyDescent="0.35">
      <c r="A292" s="8">
        <v>291</v>
      </c>
      <c r="B292" s="9" t="s">
        <v>883</v>
      </c>
      <c r="C292" s="10" t="s">
        <v>884</v>
      </c>
      <c r="D292" s="10" t="s">
        <v>884</v>
      </c>
      <c r="E292" s="9" t="s">
        <v>883</v>
      </c>
      <c r="F292" s="15"/>
      <c r="G292" s="10"/>
      <c r="H292" s="10"/>
      <c r="J292" s="10"/>
      <c r="K292" s="10"/>
      <c r="L292" s="15"/>
      <c r="M292" s="16"/>
      <c r="U292" s="17"/>
      <c r="V292" s="2"/>
    </row>
    <row r="293" spans="1:23" x14ac:dyDescent="0.35">
      <c r="A293" s="8">
        <v>292</v>
      </c>
      <c r="B293" s="21" t="s">
        <v>196</v>
      </c>
      <c r="C293" s="19" t="s">
        <v>885</v>
      </c>
      <c r="D293" s="19" t="s">
        <v>885</v>
      </c>
      <c r="E293" s="18" t="s">
        <v>196</v>
      </c>
      <c r="F293" s="20"/>
      <c r="G293" s="19"/>
      <c r="H293" s="19"/>
      <c r="J293" s="19"/>
      <c r="K293" s="19"/>
      <c r="L293" s="20"/>
      <c r="M293" s="16"/>
      <c r="U293" s="17"/>
      <c r="V293" s="2"/>
    </row>
    <row r="294" spans="1:23" ht="26" x14ac:dyDescent="0.35">
      <c r="A294" s="8">
        <v>293</v>
      </c>
      <c r="B294" s="21" t="s">
        <v>886</v>
      </c>
      <c r="C294" s="7" t="s">
        <v>887</v>
      </c>
      <c r="D294" s="7" t="s">
        <v>887</v>
      </c>
      <c r="E294" s="21" t="s">
        <v>888</v>
      </c>
      <c r="F294" s="16"/>
      <c r="J294" s="7" t="s">
        <v>34</v>
      </c>
      <c r="L294" s="16" t="s">
        <v>34</v>
      </c>
      <c r="M294" s="16" t="s">
        <v>34</v>
      </c>
      <c r="N294" s="7" t="s">
        <v>34</v>
      </c>
      <c r="O294" s="7" t="s">
        <v>34</v>
      </c>
      <c r="P294" s="7" t="s">
        <v>34</v>
      </c>
      <c r="Q294" s="7" t="s">
        <v>34</v>
      </c>
      <c r="R294" s="7" t="s">
        <v>34</v>
      </c>
      <c r="U294" s="17"/>
      <c r="V294" s="2" t="s">
        <v>889</v>
      </c>
      <c r="W294" s="7">
        <v>3</v>
      </c>
    </row>
    <row r="295" spans="1:23" x14ac:dyDescent="0.35">
      <c r="A295" s="8">
        <v>294</v>
      </c>
      <c r="B295" s="21" t="s">
        <v>890</v>
      </c>
      <c r="C295" s="19" t="s">
        <v>891</v>
      </c>
      <c r="D295" s="19" t="s">
        <v>891</v>
      </c>
      <c r="E295" s="18" t="s">
        <v>890</v>
      </c>
      <c r="F295" s="20"/>
      <c r="G295" s="19"/>
      <c r="H295" s="19"/>
      <c r="J295" s="19"/>
      <c r="K295" s="19"/>
      <c r="L295" s="20"/>
      <c r="M295" s="16"/>
      <c r="U295" s="17"/>
      <c r="V295" s="2"/>
    </row>
    <row r="296" spans="1:23" ht="26" x14ac:dyDescent="0.35">
      <c r="A296" s="8">
        <v>295</v>
      </c>
      <c r="B296" s="21" t="s">
        <v>892</v>
      </c>
      <c r="C296" s="7" t="s">
        <v>893</v>
      </c>
      <c r="D296" s="7" t="s">
        <v>893</v>
      </c>
      <c r="E296" s="21" t="s">
        <v>894</v>
      </c>
      <c r="F296" s="16"/>
      <c r="J296" s="7" t="s">
        <v>34</v>
      </c>
      <c r="L296" s="16" t="s">
        <v>34</v>
      </c>
      <c r="M296" s="16" t="s">
        <v>34</v>
      </c>
      <c r="N296" s="7" t="s">
        <v>34</v>
      </c>
      <c r="O296" s="7" t="s">
        <v>34</v>
      </c>
      <c r="P296" s="7" t="s">
        <v>34</v>
      </c>
      <c r="Q296" s="7" t="s">
        <v>34</v>
      </c>
      <c r="R296" s="7" t="s">
        <v>34</v>
      </c>
      <c r="U296" s="17"/>
      <c r="V296" s="2" t="s">
        <v>895</v>
      </c>
      <c r="W296" s="7">
        <v>3</v>
      </c>
    </row>
    <row r="297" spans="1:23" ht="39" x14ac:dyDescent="0.35">
      <c r="A297" s="8">
        <v>296</v>
      </c>
      <c r="B297" s="21" t="s">
        <v>896</v>
      </c>
      <c r="C297" s="7" t="s">
        <v>897</v>
      </c>
      <c r="D297" s="7" t="s">
        <v>897</v>
      </c>
      <c r="E297" s="21" t="s">
        <v>898</v>
      </c>
      <c r="F297" s="16"/>
      <c r="J297" s="7" t="s">
        <v>34</v>
      </c>
      <c r="L297" s="16" t="s">
        <v>34</v>
      </c>
      <c r="M297" s="16" t="s">
        <v>34</v>
      </c>
      <c r="N297" s="7" t="s">
        <v>34</v>
      </c>
      <c r="O297" s="7" t="s">
        <v>34</v>
      </c>
      <c r="P297" s="7" t="s">
        <v>34</v>
      </c>
      <c r="Q297" s="7" t="s">
        <v>34</v>
      </c>
      <c r="R297" s="7" t="s">
        <v>34</v>
      </c>
      <c r="U297" s="17"/>
      <c r="V297" s="2" t="s">
        <v>899</v>
      </c>
      <c r="W297" s="7">
        <v>3</v>
      </c>
    </row>
    <row r="298" spans="1:23" ht="39" x14ac:dyDescent="0.35">
      <c r="A298" s="8">
        <v>297</v>
      </c>
      <c r="B298" s="21" t="s">
        <v>900</v>
      </c>
      <c r="C298" s="7" t="s">
        <v>901</v>
      </c>
      <c r="D298" s="7" t="s">
        <v>901</v>
      </c>
      <c r="E298" s="21" t="s">
        <v>902</v>
      </c>
      <c r="F298" s="16"/>
      <c r="J298" s="7" t="s">
        <v>34</v>
      </c>
      <c r="L298" s="16" t="s">
        <v>34</v>
      </c>
      <c r="M298" s="16" t="s">
        <v>34</v>
      </c>
      <c r="N298" s="7" t="s">
        <v>34</v>
      </c>
      <c r="O298" s="7" t="s">
        <v>34</v>
      </c>
      <c r="P298" s="7" t="s">
        <v>34</v>
      </c>
      <c r="Q298" s="7" t="s">
        <v>34</v>
      </c>
      <c r="R298" s="7" t="s">
        <v>34</v>
      </c>
      <c r="U298" s="17"/>
      <c r="V298" s="2" t="s">
        <v>899</v>
      </c>
      <c r="W298" s="7">
        <v>3</v>
      </c>
    </row>
    <row r="299" spans="1:23" ht="172.5" customHeight="1" x14ac:dyDescent="0.35">
      <c r="A299" s="8">
        <v>298</v>
      </c>
      <c r="B299" s="21" t="s">
        <v>903</v>
      </c>
      <c r="C299" s="7" t="s">
        <v>904</v>
      </c>
      <c r="D299" s="7" t="s">
        <v>904</v>
      </c>
      <c r="E299" s="21" t="s">
        <v>905</v>
      </c>
      <c r="F299" s="16"/>
      <c r="J299" s="7" t="s">
        <v>34</v>
      </c>
      <c r="L299" s="16"/>
      <c r="M299" s="16" t="s">
        <v>34</v>
      </c>
      <c r="N299" s="7" t="s">
        <v>34</v>
      </c>
      <c r="O299" s="7" t="s">
        <v>34</v>
      </c>
      <c r="P299" s="7" t="s">
        <v>34</v>
      </c>
      <c r="Q299" s="7" t="s">
        <v>34</v>
      </c>
      <c r="R299" s="7" t="s">
        <v>34</v>
      </c>
      <c r="U299" s="17"/>
      <c r="V299" s="2" t="s">
        <v>906</v>
      </c>
      <c r="W299" s="7">
        <v>3</v>
      </c>
    </row>
    <row r="300" spans="1:23" ht="52" x14ac:dyDescent="0.35">
      <c r="A300" s="8">
        <v>299</v>
      </c>
      <c r="B300" s="21" t="s">
        <v>907</v>
      </c>
      <c r="C300" s="7" t="s">
        <v>908</v>
      </c>
      <c r="D300" s="7" t="s">
        <v>908</v>
      </c>
      <c r="E300" s="21" t="s">
        <v>909</v>
      </c>
      <c r="F300" s="16"/>
      <c r="J300" s="7" t="s">
        <v>34</v>
      </c>
      <c r="L300" s="16"/>
      <c r="M300" s="16" t="s">
        <v>34</v>
      </c>
      <c r="N300" s="7" t="s">
        <v>34</v>
      </c>
      <c r="O300" s="7" t="s">
        <v>34</v>
      </c>
      <c r="P300" s="7" t="s">
        <v>34</v>
      </c>
      <c r="Q300" s="7" t="s">
        <v>34</v>
      </c>
      <c r="U300" s="17"/>
      <c r="V300" s="2" t="s">
        <v>910</v>
      </c>
      <c r="W300" s="7">
        <v>3</v>
      </c>
    </row>
    <row r="301" spans="1:23" x14ac:dyDescent="0.35">
      <c r="A301" s="8">
        <v>300</v>
      </c>
      <c r="B301" s="18" t="s">
        <v>911</v>
      </c>
      <c r="C301" s="19" t="s">
        <v>912</v>
      </c>
      <c r="D301" s="19" t="s">
        <v>912</v>
      </c>
      <c r="E301" s="18" t="s">
        <v>911</v>
      </c>
      <c r="F301" s="20"/>
      <c r="G301" s="19"/>
      <c r="H301" s="19"/>
      <c r="J301" s="19"/>
      <c r="K301" s="19"/>
      <c r="L301" s="20"/>
      <c r="M301" s="16"/>
      <c r="U301" s="17"/>
      <c r="V301" s="2"/>
    </row>
    <row r="302" spans="1:23" ht="52" x14ac:dyDescent="0.35">
      <c r="A302" s="8">
        <v>301</v>
      </c>
      <c r="B302" s="21" t="s">
        <v>913</v>
      </c>
      <c r="C302" s="7" t="s">
        <v>914</v>
      </c>
      <c r="D302" s="7" t="s">
        <v>914</v>
      </c>
      <c r="E302" s="21" t="s">
        <v>915</v>
      </c>
      <c r="F302" s="16"/>
      <c r="J302" s="7" t="s">
        <v>34</v>
      </c>
      <c r="L302" s="16"/>
      <c r="M302" s="16" t="s">
        <v>34</v>
      </c>
      <c r="N302" s="7" t="s">
        <v>34</v>
      </c>
      <c r="O302" s="7" t="s">
        <v>34</v>
      </c>
      <c r="P302" s="7" t="s">
        <v>34</v>
      </c>
      <c r="Q302" s="7" t="s">
        <v>34</v>
      </c>
      <c r="R302" s="7" t="s">
        <v>34</v>
      </c>
      <c r="U302" s="17"/>
      <c r="V302" s="2" t="s">
        <v>916</v>
      </c>
      <c r="W302" s="7">
        <v>6</v>
      </c>
    </row>
    <row r="303" spans="1:23" ht="104" x14ac:dyDescent="0.35">
      <c r="A303" s="8">
        <v>302</v>
      </c>
      <c r="B303" s="21" t="s">
        <v>917</v>
      </c>
      <c r="C303" s="7" t="s">
        <v>918</v>
      </c>
      <c r="D303" s="7" t="s">
        <v>918</v>
      </c>
      <c r="E303" s="21" t="s">
        <v>919</v>
      </c>
      <c r="F303" s="16"/>
      <c r="J303" s="7" t="s">
        <v>34</v>
      </c>
      <c r="L303" s="16"/>
      <c r="M303" s="16" t="s">
        <v>34</v>
      </c>
      <c r="N303" s="7" t="s">
        <v>34</v>
      </c>
      <c r="O303" s="7" t="s">
        <v>34</v>
      </c>
      <c r="P303" s="7" t="s">
        <v>34</v>
      </c>
      <c r="Q303" s="7" t="s">
        <v>34</v>
      </c>
      <c r="R303" s="7" t="s">
        <v>34</v>
      </c>
      <c r="S303" s="7" t="s">
        <v>34</v>
      </c>
      <c r="T303" s="7">
        <v>3</v>
      </c>
      <c r="U303" s="17"/>
      <c r="V303" s="2" t="s">
        <v>6807</v>
      </c>
      <c r="W303" s="7">
        <v>6</v>
      </c>
    </row>
    <row r="304" spans="1:23" ht="75.650000000000006" customHeight="1" x14ac:dyDescent="0.35">
      <c r="A304" s="8">
        <v>303</v>
      </c>
      <c r="B304" s="21" t="s">
        <v>920</v>
      </c>
      <c r="C304" s="7" t="s">
        <v>921</v>
      </c>
      <c r="D304" s="7" t="s">
        <v>921</v>
      </c>
      <c r="E304" s="21" t="s">
        <v>920</v>
      </c>
      <c r="F304" s="16"/>
      <c r="I304" s="7" t="s">
        <v>34</v>
      </c>
      <c r="L304" s="16"/>
      <c r="M304" s="16" t="s">
        <v>34</v>
      </c>
      <c r="N304" s="7" t="s">
        <v>34</v>
      </c>
      <c r="O304" s="7" t="s">
        <v>34</v>
      </c>
      <c r="P304" s="7" t="s">
        <v>34</v>
      </c>
      <c r="Q304" s="7" t="s">
        <v>34</v>
      </c>
      <c r="R304" s="7" t="s">
        <v>34</v>
      </c>
      <c r="U304" s="17"/>
      <c r="V304" s="2" t="s">
        <v>922</v>
      </c>
      <c r="W304" s="7">
        <v>4</v>
      </c>
    </row>
    <row r="305" spans="1:23" ht="103.4" customHeight="1" x14ac:dyDescent="0.35">
      <c r="A305" s="8">
        <v>304</v>
      </c>
      <c r="B305" s="21" t="s">
        <v>923</v>
      </c>
      <c r="C305" s="7" t="s">
        <v>924</v>
      </c>
      <c r="D305" s="7" t="s">
        <v>924</v>
      </c>
      <c r="E305" s="21" t="s">
        <v>925</v>
      </c>
      <c r="F305" s="16"/>
      <c r="J305" s="7" t="s">
        <v>34</v>
      </c>
      <c r="L305" s="16"/>
      <c r="M305" s="16" t="s">
        <v>34</v>
      </c>
      <c r="N305" s="7" t="s">
        <v>34</v>
      </c>
      <c r="O305" s="7" t="s">
        <v>34</v>
      </c>
      <c r="P305" s="7" t="s">
        <v>34</v>
      </c>
      <c r="Q305" s="7" t="s">
        <v>34</v>
      </c>
      <c r="R305" s="7" t="s">
        <v>34</v>
      </c>
      <c r="U305" s="17"/>
      <c r="V305" s="2" t="s">
        <v>926</v>
      </c>
      <c r="W305" s="7">
        <v>3</v>
      </c>
    </row>
    <row r="306" spans="1:23" ht="91" x14ac:dyDescent="0.35">
      <c r="A306" s="8">
        <v>305</v>
      </c>
      <c r="B306" s="21" t="s">
        <v>927</v>
      </c>
      <c r="C306" s="7" t="s">
        <v>928</v>
      </c>
      <c r="D306" s="7" t="s">
        <v>928</v>
      </c>
      <c r="E306" s="21" t="s">
        <v>929</v>
      </c>
      <c r="F306" s="16"/>
      <c r="J306" s="7" t="s">
        <v>34</v>
      </c>
      <c r="L306" s="16"/>
      <c r="M306" s="16" t="s">
        <v>34</v>
      </c>
      <c r="N306" s="7" t="s">
        <v>34</v>
      </c>
      <c r="O306" s="7" t="s">
        <v>34</v>
      </c>
      <c r="P306" s="7" t="s">
        <v>34</v>
      </c>
      <c r="Q306" s="7" t="s">
        <v>34</v>
      </c>
      <c r="R306" s="7" t="s">
        <v>34</v>
      </c>
      <c r="U306" s="17"/>
      <c r="V306" s="2" t="s">
        <v>926</v>
      </c>
      <c r="W306" s="7">
        <v>3</v>
      </c>
    </row>
    <row r="307" spans="1:23" ht="91" x14ac:dyDescent="0.35">
      <c r="A307" s="8">
        <v>306</v>
      </c>
      <c r="B307" s="21" t="s">
        <v>930</v>
      </c>
      <c r="C307" s="7" t="s">
        <v>931</v>
      </c>
      <c r="D307" s="7" t="s">
        <v>931</v>
      </c>
      <c r="E307" s="21" t="s">
        <v>932</v>
      </c>
      <c r="F307" s="16"/>
      <c r="J307" s="7" t="s">
        <v>34</v>
      </c>
      <c r="L307" s="16"/>
      <c r="M307" s="16" t="s">
        <v>34</v>
      </c>
      <c r="N307" s="7" t="s">
        <v>34</v>
      </c>
      <c r="O307" s="7" t="s">
        <v>34</v>
      </c>
      <c r="P307" s="7" t="s">
        <v>34</v>
      </c>
      <c r="Q307" s="7" t="s">
        <v>34</v>
      </c>
      <c r="R307" s="7" t="s">
        <v>34</v>
      </c>
      <c r="U307" s="17"/>
      <c r="V307" s="2" t="s">
        <v>926</v>
      </c>
      <c r="W307" s="7">
        <v>3</v>
      </c>
    </row>
    <row r="308" spans="1:23" ht="39" x14ac:dyDescent="0.35">
      <c r="A308" s="8">
        <v>307</v>
      </c>
      <c r="B308" s="21" t="s">
        <v>933</v>
      </c>
      <c r="C308" s="7" t="s">
        <v>934</v>
      </c>
      <c r="D308" s="7" t="s">
        <v>934</v>
      </c>
      <c r="E308" s="21" t="s">
        <v>935</v>
      </c>
      <c r="F308" s="16"/>
      <c r="J308" s="7" t="s">
        <v>34</v>
      </c>
      <c r="L308" s="16"/>
      <c r="M308" s="16" t="s">
        <v>34</v>
      </c>
      <c r="N308" s="7" t="s">
        <v>34</v>
      </c>
      <c r="O308" s="7" t="s">
        <v>34</v>
      </c>
      <c r="P308" s="7" t="s">
        <v>34</v>
      </c>
      <c r="Q308" s="7" t="s">
        <v>34</v>
      </c>
      <c r="R308" s="7" t="s">
        <v>34</v>
      </c>
      <c r="U308" s="17"/>
      <c r="V308" s="2" t="s">
        <v>936</v>
      </c>
      <c r="W308" s="7">
        <v>3</v>
      </c>
    </row>
    <row r="309" spans="1:23" ht="39" x14ac:dyDescent="0.35">
      <c r="A309" s="8">
        <v>308</v>
      </c>
      <c r="B309" s="21" t="s">
        <v>937</v>
      </c>
      <c r="C309" s="7" t="s">
        <v>938</v>
      </c>
      <c r="D309" s="7" t="s">
        <v>938</v>
      </c>
      <c r="E309" s="21" t="s">
        <v>939</v>
      </c>
      <c r="F309" s="16"/>
      <c r="J309" s="7" t="s">
        <v>34</v>
      </c>
      <c r="L309" s="16"/>
      <c r="M309" s="16" t="s">
        <v>34</v>
      </c>
      <c r="N309" s="7" t="s">
        <v>34</v>
      </c>
      <c r="O309" s="7" t="s">
        <v>34</v>
      </c>
      <c r="P309" s="7" t="s">
        <v>34</v>
      </c>
      <c r="Q309" s="7" t="s">
        <v>34</v>
      </c>
      <c r="R309" s="7" t="s">
        <v>34</v>
      </c>
      <c r="U309" s="17"/>
      <c r="V309" s="2" t="s">
        <v>936</v>
      </c>
      <c r="W309" s="7">
        <v>3</v>
      </c>
    </row>
    <row r="310" spans="1:23" ht="78" x14ac:dyDescent="0.35">
      <c r="A310" s="8">
        <v>309</v>
      </c>
      <c r="B310" s="21" t="s">
        <v>940</v>
      </c>
      <c r="C310" s="7" t="s">
        <v>941</v>
      </c>
      <c r="D310" s="7" t="s">
        <v>941</v>
      </c>
      <c r="E310" s="21" t="s">
        <v>942</v>
      </c>
      <c r="F310" s="16"/>
      <c r="J310" s="7" t="s">
        <v>34</v>
      </c>
      <c r="L310" s="16"/>
      <c r="M310" s="16" t="s">
        <v>34</v>
      </c>
      <c r="N310" s="7" t="s">
        <v>34</v>
      </c>
      <c r="O310" s="7" t="s">
        <v>34</v>
      </c>
      <c r="P310" s="7" t="s">
        <v>34</v>
      </c>
      <c r="Q310" s="7" t="s">
        <v>34</v>
      </c>
      <c r="R310" s="7" t="s">
        <v>34</v>
      </c>
      <c r="U310" s="17"/>
      <c r="V310" s="2" t="s">
        <v>922</v>
      </c>
      <c r="W310" s="7">
        <v>3</v>
      </c>
    </row>
    <row r="311" spans="1:23" ht="26" x14ac:dyDescent="0.35">
      <c r="A311" s="8">
        <v>310</v>
      </c>
      <c r="B311" s="21" t="s">
        <v>943</v>
      </c>
      <c r="C311" s="7" t="s">
        <v>944</v>
      </c>
      <c r="D311" s="7" t="s">
        <v>944</v>
      </c>
      <c r="E311" s="21" t="s">
        <v>945</v>
      </c>
      <c r="F311" s="16"/>
      <c r="J311" s="7" t="s">
        <v>34</v>
      </c>
      <c r="L311" s="16"/>
      <c r="M311" s="16" t="s">
        <v>34</v>
      </c>
      <c r="N311" s="7" t="s">
        <v>34</v>
      </c>
      <c r="O311" s="7" t="s">
        <v>34</v>
      </c>
      <c r="P311" s="7" t="s">
        <v>34</v>
      </c>
      <c r="Q311" s="7" t="s">
        <v>34</v>
      </c>
      <c r="R311" s="7" t="s">
        <v>34</v>
      </c>
      <c r="U311" s="17"/>
      <c r="V311" s="2" t="s">
        <v>946</v>
      </c>
      <c r="W311" s="7">
        <v>3</v>
      </c>
    </row>
    <row r="312" spans="1:23" ht="39" x14ac:dyDescent="0.35">
      <c r="A312" s="8">
        <v>311</v>
      </c>
      <c r="B312" s="21" t="s">
        <v>947</v>
      </c>
      <c r="C312" s="7" t="s">
        <v>948</v>
      </c>
      <c r="D312" s="7" t="s">
        <v>948</v>
      </c>
      <c r="E312" s="21" t="s">
        <v>949</v>
      </c>
      <c r="F312" s="16"/>
      <c r="J312" s="7" t="s">
        <v>34</v>
      </c>
      <c r="L312" s="16"/>
      <c r="M312" s="16" t="s">
        <v>34</v>
      </c>
      <c r="N312" s="7" t="s">
        <v>34</v>
      </c>
      <c r="O312" s="7" t="s">
        <v>34</v>
      </c>
      <c r="P312" s="7" t="s">
        <v>34</v>
      </c>
      <c r="Q312" s="7" t="s">
        <v>34</v>
      </c>
      <c r="R312" s="7" t="s">
        <v>34</v>
      </c>
      <c r="U312" s="17"/>
      <c r="V312" s="2" t="s">
        <v>946</v>
      </c>
      <c r="W312" s="7">
        <v>3</v>
      </c>
    </row>
    <row r="313" spans="1:23" ht="39" x14ac:dyDescent="0.35">
      <c r="A313" s="8">
        <v>312</v>
      </c>
      <c r="B313" s="21" t="s">
        <v>950</v>
      </c>
      <c r="C313" s="7" t="s">
        <v>951</v>
      </c>
      <c r="D313" s="7" t="s">
        <v>951</v>
      </c>
      <c r="E313" s="21" t="s">
        <v>952</v>
      </c>
      <c r="F313" s="16"/>
      <c r="J313" s="7" t="s">
        <v>34</v>
      </c>
      <c r="L313" s="16"/>
      <c r="M313" s="16" t="s">
        <v>34</v>
      </c>
      <c r="N313" s="7" t="s">
        <v>34</v>
      </c>
      <c r="O313" s="7" t="s">
        <v>34</v>
      </c>
      <c r="P313" s="7" t="s">
        <v>34</v>
      </c>
      <c r="Q313" s="7" t="s">
        <v>34</v>
      </c>
      <c r="R313" s="7" t="s">
        <v>34</v>
      </c>
      <c r="U313" s="17"/>
      <c r="V313" s="2" t="s">
        <v>946</v>
      </c>
      <c r="W313" s="7">
        <v>3</v>
      </c>
    </row>
    <row r="314" spans="1:23" ht="78" x14ac:dyDescent="0.35">
      <c r="A314" s="8">
        <v>313</v>
      </c>
      <c r="B314" s="18" t="s">
        <v>953</v>
      </c>
      <c r="C314" s="19" t="s">
        <v>954</v>
      </c>
      <c r="D314" s="19" t="s">
        <v>954</v>
      </c>
      <c r="E314" s="18" t="s">
        <v>953</v>
      </c>
      <c r="F314" s="20"/>
      <c r="G314" s="19"/>
      <c r="H314" s="19"/>
      <c r="J314" s="19"/>
      <c r="K314" s="19"/>
      <c r="L314" s="20"/>
      <c r="M314" s="16"/>
      <c r="U314" s="17"/>
      <c r="V314" s="2" t="s">
        <v>6781</v>
      </c>
      <c r="W314" s="7">
        <v>6</v>
      </c>
    </row>
    <row r="315" spans="1:23" ht="39" x14ac:dyDescent="0.35">
      <c r="A315" s="8">
        <v>314</v>
      </c>
      <c r="B315" s="21" t="s">
        <v>955</v>
      </c>
      <c r="C315" s="7" t="s">
        <v>956</v>
      </c>
      <c r="D315" s="7" t="s">
        <v>956</v>
      </c>
      <c r="E315" s="21" t="s">
        <v>957</v>
      </c>
      <c r="F315" s="16"/>
      <c r="J315" s="7" t="s">
        <v>34</v>
      </c>
      <c r="L315" s="16"/>
      <c r="M315" s="16" t="s">
        <v>34</v>
      </c>
      <c r="N315" s="7" t="s">
        <v>34</v>
      </c>
      <c r="O315" s="7" t="s">
        <v>34</v>
      </c>
      <c r="P315" s="7" t="s">
        <v>34</v>
      </c>
      <c r="Q315" s="7" t="s">
        <v>34</v>
      </c>
      <c r="R315" s="7" t="s">
        <v>34</v>
      </c>
      <c r="U315" s="17" t="s">
        <v>958</v>
      </c>
      <c r="V315" s="2" t="s">
        <v>959</v>
      </c>
      <c r="W315" s="7">
        <v>3</v>
      </c>
    </row>
    <row r="316" spans="1:23" ht="52" x14ac:dyDescent="0.35">
      <c r="A316" s="8">
        <v>315</v>
      </c>
      <c r="B316" s="21" t="s">
        <v>960</v>
      </c>
      <c r="C316" s="7" t="s">
        <v>961</v>
      </c>
      <c r="D316" s="7" t="s">
        <v>961</v>
      </c>
      <c r="E316" s="21" t="s">
        <v>962</v>
      </c>
      <c r="F316" s="16"/>
      <c r="J316" s="7" t="s">
        <v>34</v>
      </c>
      <c r="L316" s="16"/>
      <c r="M316" s="16" t="s">
        <v>34</v>
      </c>
      <c r="N316" s="7" t="s">
        <v>34</v>
      </c>
      <c r="O316" s="7" t="s">
        <v>34</v>
      </c>
      <c r="P316" s="7" t="s">
        <v>34</v>
      </c>
      <c r="Q316" s="7" t="s">
        <v>34</v>
      </c>
      <c r="R316" s="7" t="s">
        <v>34</v>
      </c>
      <c r="S316" s="7" t="s">
        <v>34</v>
      </c>
      <c r="U316" s="17">
        <v>3</v>
      </c>
      <c r="V316" s="2" t="s">
        <v>963</v>
      </c>
      <c r="W316" s="7">
        <v>3</v>
      </c>
    </row>
    <row r="317" spans="1:23" ht="52" x14ac:dyDescent="0.35">
      <c r="A317" s="8">
        <v>316</v>
      </c>
      <c r="B317" s="21" t="s">
        <v>964</v>
      </c>
      <c r="C317" s="7" t="s">
        <v>965</v>
      </c>
      <c r="D317" s="7" t="s">
        <v>965</v>
      </c>
      <c r="E317" s="21" t="s">
        <v>966</v>
      </c>
      <c r="F317" s="16"/>
      <c r="J317" s="7" t="s">
        <v>34</v>
      </c>
      <c r="L317" s="16"/>
      <c r="M317" s="16" t="s">
        <v>34</v>
      </c>
      <c r="N317" s="7" t="s">
        <v>34</v>
      </c>
      <c r="O317" s="7" t="s">
        <v>34</v>
      </c>
      <c r="P317" s="7" t="s">
        <v>34</v>
      </c>
      <c r="Q317" s="7" t="s">
        <v>34</v>
      </c>
      <c r="R317" s="7" t="s">
        <v>34</v>
      </c>
      <c r="S317" s="7" t="s">
        <v>34</v>
      </c>
      <c r="U317" s="17">
        <v>3</v>
      </c>
      <c r="V317" s="2" t="s">
        <v>963</v>
      </c>
      <c r="W317" s="7">
        <v>3</v>
      </c>
    </row>
    <row r="318" spans="1:23" ht="65" x14ac:dyDescent="0.35">
      <c r="A318" s="8">
        <v>317</v>
      </c>
      <c r="B318" s="21" t="s">
        <v>967</v>
      </c>
      <c r="C318" s="7" t="s">
        <v>968</v>
      </c>
      <c r="D318" s="7" t="s">
        <v>968</v>
      </c>
      <c r="E318" s="21" t="s">
        <v>969</v>
      </c>
      <c r="F318" s="16"/>
      <c r="J318" s="7" t="s">
        <v>34</v>
      </c>
      <c r="L318" s="16"/>
      <c r="M318" s="16" t="s">
        <v>34</v>
      </c>
      <c r="N318" s="7" t="s">
        <v>34</v>
      </c>
      <c r="O318" s="7" t="s">
        <v>34</v>
      </c>
      <c r="P318" s="7" t="s">
        <v>34</v>
      </c>
      <c r="Q318" s="7" t="s">
        <v>34</v>
      </c>
      <c r="R318" s="7" t="s">
        <v>34</v>
      </c>
      <c r="S318" s="7" t="s">
        <v>34</v>
      </c>
      <c r="U318" s="17">
        <v>3</v>
      </c>
      <c r="V318" s="2" t="s">
        <v>6808</v>
      </c>
      <c r="W318" s="7">
        <v>4</v>
      </c>
    </row>
    <row r="319" spans="1:23" ht="78" x14ac:dyDescent="0.35">
      <c r="A319" s="8">
        <v>318</v>
      </c>
      <c r="B319" s="21" t="s">
        <v>970</v>
      </c>
      <c r="C319" s="7" t="s">
        <v>971</v>
      </c>
      <c r="D319" s="7" t="s">
        <v>971</v>
      </c>
      <c r="E319" s="21" t="s">
        <v>972</v>
      </c>
      <c r="F319" s="16"/>
      <c r="J319" s="7" t="s">
        <v>34</v>
      </c>
      <c r="L319" s="16"/>
      <c r="M319" s="16" t="s">
        <v>34</v>
      </c>
      <c r="N319" s="7" t="s">
        <v>34</v>
      </c>
      <c r="O319" s="7" t="s">
        <v>34</v>
      </c>
      <c r="P319" s="7" t="s">
        <v>34</v>
      </c>
      <c r="Q319" s="7" t="s">
        <v>34</v>
      </c>
      <c r="R319" s="7" t="s">
        <v>34</v>
      </c>
      <c r="S319" s="7" t="s">
        <v>34</v>
      </c>
      <c r="T319" s="7">
        <v>3</v>
      </c>
      <c r="U319" s="17"/>
      <c r="V319" s="2" t="s">
        <v>6809</v>
      </c>
      <c r="W319" s="7">
        <v>6</v>
      </c>
    </row>
    <row r="320" spans="1:23" ht="78" x14ac:dyDescent="0.35">
      <c r="A320" s="8">
        <v>319</v>
      </c>
      <c r="B320" s="21" t="s">
        <v>973</v>
      </c>
      <c r="C320" s="7" t="s">
        <v>974</v>
      </c>
      <c r="D320" s="7" t="s">
        <v>974</v>
      </c>
      <c r="E320" s="21" t="s">
        <v>975</v>
      </c>
      <c r="F320" s="16"/>
      <c r="J320" s="7" t="s">
        <v>34</v>
      </c>
      <c r="L320" s="16"/>
      <c r="M320" s="16" t="s">
        <v>34</v>
      </c>
      <c r="N320" s="7" t="s">
        <v>34</v>
      </c>
      <c r="O320" s="7" t="s">
        <v>34</v>
      </c>
      <c r="P320" s="7" t="s">
        <v>34</v>
      </c>
      <c r="Q320" s="7" t="s">
        <v>34</v>
      </c>
      <c r="R320" s="7" t="s">
        <v>34</v>
      </c>
      <c r="U320" s="17"/>
      <c r="V320" s="2" t="s">
        <v>976</v>
      </c>
      <c r="W320" s="7">
        <v>3</v>
      </c>
    </row>
    <row r="321" spans="1:23" ht="78" x14ac:dyDescent="0.35">
      <c r="A321" s="8">
        <v>320</v>
      </c>
      <c r="B321" s="18" t="s">
        <v>977</v>
      </c>
      <c r="C321" s="19" t="s">
        <v>978</v>
      </c>
      <c r="D321" s="19" t="s">
        <v>978</v>
      </c>
      <c r="E321" s="18" t="s">
        <v>977</v>
      </c>
      <c r="F321" s="20"/>
      <c r="G321" s="19"/>
      <c r="H321" s="19"/>
      <c r="J321" s="19"/>
      <c r="K321" s="19"/>
      <c r="L321" s="20"/>
      <c r="M321" s="16"/>
      <c r="U321" s="17"/>
      <c r="V321" s="2" t="s">
        <v>6782</v>
      </c>
      <c r="W321" s="7">
        <v>6</v>
      </c>
    </row>
    <row r="322" spans="1:23" ht="26" x14ac:dyDescent="0.35">
      <c r="A322" s="8">
        <v>321</v>
      </c>
      <c r="B322" s="21" t="s">
        <v>979</v>
      </c>
      <c r="C322" s="7" t="s">
        <v>980</v>
      </c>
      <c r="D322" s="7" t="s">
        <v>980</v>
      </c>
      <c r="E322" s="21" t="s">
        <v>981</v>
      </c>
      <c r="F322" s="16"/>
      <c r="J322" s="7" t="s">
        <v>34</v>
      </c>
      <c r="L322" s="16" t="s">
        <v>34</v>
      </c>
      <c r="M322" s="16" t="s">
        <v>34</v>
      </c>
      <c r="N322" s="7" t="s">
        <v>34</v>
      </c>
      <c r="O322" s="7" t="s">
        <v>34</v>
      </c>
      <c r="P322" s="7" t="s">
        <v>34</v>
      </c>
      <c r="Q322" s="7" t="s">
        <v>34</v>
      </c>
      <c r="R322" s="7" t="s">
        <v>34</v>
      </c>
      <c r="U322" s="17"/>
      <c r="V322" s="2" t="s">
        <v>982</v>
      </c>
      <c r="W322" s="7">
        <v>3</v>
      </c>
    </row>
    <row r="323" spans="1:23" ht="65" x14ac:dyDescent="0.35">
      <c r="A323" s="8">
        <v>322</v>
      </c>
      <c r="B323" s="21" t="s">
        <v>983</v>
      </c>
      <c r="C323" s="7" t="s">
        <v>984</v>
      </c>
      <c r="D323" s="7" t="s">
        <v>984</v>
      </c>
      <c r="E323" s="21" t="s">
        <v>985</v>
      </c>
      <c r="F323" s="16"/>
      <c r="J323" s="7" t="s">
        <v>34</v>
      </c>
      <c r="L323" s="16" t="s">
        <v>34</v>
      </c>
      <c r="M323" s="16" t="s">
        <v>34</v>
      </c>
      <c r="N323" s="7" t="s">
        <v>34</v>
      </c>
      <c r="O323" s="7" t="s">
        <v>34</v>
      </c>
      <c r="P323" s="7" t="s">
        <v>34</v>
      </c>
      <c r="Q323" s="7" t="s">
        <v>34</v>
      </c>
      <c r="R323" s="7" t="s">
        <v>34</v>
      </c>
      <c r="U323" s="17"/>
      <c r="V323" s="2" t="s">
        <v>986</v>
      </c>
      <c r="W323" s="7">
        <v>3</v>
      </c>
    </row>
    <row r="324" spans="1:23" ht="52" x14ac:dyDescent="0.35">
      <c r="A324" s="8">
        <v>323</v>
      </c>
      <c r="B324" s="21" t="s">
        <v>987</v>
      </c>
      <c r="C324" s="7" t="s">
        <v>988</v>
      </c>
      <c r="D324" s="7" t="s">
        <v>988</v>
      </c>
      <c r="E324" s="21" t="s">
        <v>989</v>
      </c>
      <c r="F324" s="16"/>
      <c r="J324" s="7" t="s">
        <v>34</v>
      </c>
      <c r="L324" s="16" t="s">
        <v>34</v>
      </c>
      <c r="M324" s="16" t="s">
        <v>34</v>
      </c>
      <c r="N324" s="7" t="s">
        <v>34</v>
      </c>
      <c r="O324" s="7" t="s">
        <v>34</v>
      </c>
      <c r="P324" s="7" t="s">
        <v>34</v>
      </c>
      <c r="Q324" s="7" t="s">
        <v>34</v>
      </c>
      <c r="R324" s="7" t="s">
        <v>34</v>
      </c>
      <c r="U324" s="17"/>
      <c r="V324" s="2" t="s">
        <v>986</v>
      </c>
      <c r="W324" s="7">
        <v>3</v>
      </c>
    </row>
    <row r="325" spans="1:23" ht="65" x14ac:dyDescent="0.35">
      <c r="A325" s="8">
        <v>324</v>
      </c>
      <c r="B325" s="21" t="s">
        <v>990</v>
      </c>
      <c r="C325" s="7" t="s">
        <v>991</v>
      </c>
      <c r="D325" s="7" t="s">
        <v>991</v>
      </c>
      <c r="E325" s="21" t="s">
        <v>992</v>
      </c>
      <c r="F325" s="16"/>
      <c r="J325" s="7" t="s">
        <v>34</v>
      </c>
      <c r="L325" s="16" t="s">
        <v>34</v>
      </c>
      <c r="M325" s="16" t="s">
        <v>34</v>
      </c>
      <c r="N325" s="7" t="s">
        <v>34</v>
      </c>
      <c r="O325" s="7" t="s">
        <v>34</v>
      </c>
      <c r="P325" s="7" t="s">
        <v>34</v>
      </c>
      <c r="Q325" s="7" t="s">
        <v>34</v>
      </c>
      <c r="R325" s="7" t="s">
        <v>34</v>
      </c>
      <c r="U325" s="17"/>
      <c r="V325" s="2" t="s">
        <v>993</v>
      </c>
      <c r="W325" s="7">
        <v>3</v>
      </c>
    </row>
    <row r="326" spans="1:23" ht="65" x14ac:dyDescent="0.35">
      <c r="A326" s="8">
        <v>325</v>
      </c>
      <c r="B326" s="21" t="s">
        <v>994</v>
      </c>
      <c r="C326" s="7" t="s">
        <v>995</v>
      </c>
      <c r="D326" s="7" t="s">
        <v>995</v>
      </c>
      <c r="E326" s="21" t="s">
        <v>996</v>
      </c>
      <c r="F326" s="16"/>
      <c r="J326" s="7" t="s">
        <v>34</v>
      </c>
      <c r="L326" s="16" t="s">
        <v>34</v>
      </c>
      <c r="M326" s="16" t="s">
        <v>34</v>
      </c>
      <c r="N326" s="7" t="s">
        <v>34</v>
      </c>
      <c r="O326" s="7" t="s">
        <v>34</v>
      </c>
      <c r="P326" s="7" t="s">
        <v>34</v>
      </c>
      <c r="Q326" s="7" t="s">
        <v>34</v>
      </c>
      <c r="R326" s="7" t="s">
        <v>34</v>
      </c>
      <c r="U326" s="17"/>
      <c r="V326" s="2" t="s">
        <v>997</v>
      </c>
      <c r="W326" s="7">
        <v>3</v>
      </c>
    </row>
    <row r="327" spans="1:23" ht="91" x14ac:dyDescent="0.35">
      <c r="A327" s="8">
        <v>326</v>
      </c>
      <c r="B327" s="21" t="s">
        <v>998</v>
      </c>
      <c r="C327" s="7" t="s">
        <v>999</v>
      </c>
      <c r="D327" s="7" t="s">
        <v>999</v>
      </c>
      <c r="E327" s="21" t="s">
        <v>1000</v>
      </c>
      <c r="F327" s="16"/>
      <c r="J327" s="7" t="s">
        <v>34</v>
      </c>
      <c r="L327" s="16"/>
      <c r="M327" s="16" t="s">
        <v>34</v>
      </c>
      <c r="N327" s="7" t="s">
        <v>34</v>
      </c>
      <c r="O327" s="7" t="s">
        <v>34</v>
      </c>
      <c r="P327" s="7" t="s">
        <v>34</v>
      </c>
      <c r="Q327" s="7" t="s">
        <v>34</v>
      </c>
      <c r="R327" s="7" t="s">
        <v>34</v>
      </c>
      <c r="U327" s="17" t="s">
        <v>958</v>
      </c>
      <c r="V327" s="2" t="s">
        <v>997</v>
      </c>
      <c r="W327" s="7">
        <v>3</v>
      </c>
    </row>
    <row r="328" spans="1:23" ht="39" x14ac:dyDescent="0.35">
      <c r="A328" s="8">
        <v>327</v>
      </c>
      <c r="B328" s="21" t="s">
        <v>1001</v>
      </c>
      <c r="C328" s="7" t="s">
        <v>1002</v>
      </c>
      <c r="D328" s="7" t="s">
        <v>1002</v>
      </c>
      <c r="E328" s="21" t="s">
        <v>1003</v>
      </c>
      <c r="F328" s="16"/>
      <c r="J328" s="7" t="s">
        <v>34</v>
      </c>
      <c r="L328" s="16"/>
      <c r="M328" s="16" t="s">
        <v>34</v>
      </c>
      <c r="N328" s="7" t="s">
        <v>34</v>
      </c>
      <c r="O328" s="7" t="s">
        <v>34</v>
      </c>
      <c r="P328" s="7" t="s">
        <v>34</v>
      </c>
      <c r="Q328" s="7" t="s">
        <v>34</v>
      </c>
      <c r="U328" s="17"/>
      <c r="V328" s="2" t="s">
        <v>1004</v>
      </c>
      <c r="W328" s="7">
        <v>3</v>
      </c>
    </row>
    <row r="329" spans="1:23" ht="65" x14ac:dyDescent="0.35">
      <c r="A329" s="8">
        <v>328</v>
      </c>
      <c r="B329" s="21" t="s">
        <v>1005</v>
      </c>
      <c r="C329" s="7" t="s">
        <v>1006</v>
      </c>
      <c r="D329" s="7" t="s">
        <v>1006</v>
      </c>
      <c r="E329" s="21" t="s">
        <v>1007</v>
      </c>
      <c r="F329" s="16"/>
      <c r="J329" s="7" t="s">
        <v>34</v>
      </c>
      <c r="L329" s="16"/>
      <c r="M329" s="16" t="s">
        <v>34</v>
      </c>
      <c r="N329" s="7" t="s">
        <v>34</v>
      </c>
      <c r="O329" s="7" t="s">
        <v>34</v>
      </c>
      <c r="P329" s="7" t="s">
        <v>34</v>
      </c>
      <c r="Q329" s="7" t="s">
        <v>34</v>
      </c>
      <c r="R329" s="7" t="s">
        <v>34</v>
      </c>
      <c r="U329" s="17"/>
      <c r="V329" s="2" t="s">
        <v>1008</v>
      </c>
      <c r="W329" s="7">
        <v>3</v>
      </c>
    </row>
    <row r="330" spans="1:23" ht="78" x14ac:dyDescent="0.35">
      <c r="A330" s="8">
        <v>329</v>
      </c>
      <c r="B330" s="18" t="s">
        <v>1009</v>
      </c>
      <c r="C330" s="19" t="s">
        <v>1010</v>
      </c>
      <c r="D330" s="19" t="s">
        <v>1010</v>
      </c>
      <c r="E330" s="18" t="s">
        <v>1009</v>
      </c>
      <c r="F330" s="20"/>
      <c r="G330" s="19"/>
      <c r="H330" s="19"/>
      <c r="J330" s="19"/>
      <c r="K330" s="19"/>
      <c r="L330" s="20"/>
      <c r="M330" s="16"/>
      <c r="U330" s="17"/>
      <c r="V330" s="2" t="s">
        <v>6783</v>
      </c>
      <c r="W330" s="7">
        <v>6</v>
      </c>
    </row>
    <row r="331" spans="1:23" ht="65" x14ac:dyDescent="0.35">
      <c r="A331" s="8">
        <v>330</v>
      </c>
      <c r="B331" s="21" t="s">
        <v>1011</v>
      </c>
      <c r="C331" s="7" t="s">
        <v>1012</v>
      </c>
      <c r="D331" s="7" t="s">
        <v>1012</v>
      </c>
      <c r="E331" s="21" t="s">
        <v>1013</v>
      </c>
      <c r="F331" s="16"/>
      <c r="J331" s="7" t="s">
        <v>34</v>
      </c>
      <c r="L331" s="16"/>
      <c r="M331" s="16" t="s">
        <v>34</v>
      </c>
      <c r="N331" s="7" t="s">
        <v>34</v>
      </c>
      <c r="O331" s="7" t="s">
        <v>34</v>
      </c>
      <c r="P331" s="7" t="s">
        <v>34</v>
      </c>
      <c r="Q331" s="7" t="s">
        <v>34</v>
      </c>
      <c r="U331" s="17"/>
      <c r="V331" s="2" t="s">
        <v>1014</v>
      </c>
      <c r="W331" s="7">
        <v>3</v>
      </c>
    </row>
    <row r="332" spans="1:23" ht="39" x14ac:dyDescent="0.35">
      <c r="A332" s="8">
        <v>331</v>
      </c>
      <c r="B332" s="21" t="s">
        <v>1015</v>
      </c>
      <c r="C332" s="7" t="s">
        <v>1016</v>
      </c>
      <c r="D332" s="7" t="s">
        <v>1016</v>
      </c>
      <c r="E332" s="21" t="s">
        <v>1017</v>
      </c>
      <c r="F332" s="16"/>
      <c r="J332" s="7" t="s">
        <v>34</v>
      </c>
      <c r="L332" s="16"/>
      <c r="M332" s="16" t="s">
        <v>34</v>
      </c>
      <c r="N332" s="7" t="s">
        <v>34</v>
      </c>
      <c r="O332" s="7" t="s">
        <v>34</v>
      </c>
      <c r="P332" s="7" t="s">
        <v>34</v>
      </c>
      <c r="Q332" s="7" t="s">
        <v>34</v>
      </c>
      <c r="U332" s="17"/>
      <c r="V332" s="2" t="s">
        <v>1018</v>
      </c>
      <c r="W332" s="7">
        <v>3</v>
      </c>
    </row>
    <row r="333" spans="1:23" ht="39" x14ac:dyDescent="0.35">
      <c r="A333" s="8">
        <v>332</v>
      </c>
      <c r="B333" s="21" t="s">
        <v>1019</v>
      </c>
      <c r="C333" s="7" t="s">
        <v>1020</v>
      </c>
      <c r="D333" s="7" t="s">
        <v>1020</v>
      </c>
      <c r="E333" s="21" t="s">
        <v>1021</v>
      </c>
      <c r="F333" s="16"/>
      <c r="J333" s="7" t="s">
        <v>34</v>
      </c>
      <c r="L333" s="16"/>
      <c r="M333" s="16" t="s">
        <v>34</v>
      </c>
      <c r="N333" s="7" t="s">
        <v>34</v>
      </c>
      <c r="O333" s="7" t="s">
        <v>34</v>
      </c>
      <c r="P333" s="7" t="s">
        <v>34</v>
      </c>
      <c r="Q333" s="7" t="s">
        <v>34</v>
      </c>
      <c r="U333" s="17"/>
      <c r="V333" s="2" t="s">
        <v>1022</v>
      </c>
      <c r="W333" s="7">
        <v>3</v>
      </c>
    </row>
    <row r="334" spans="1:23" ht="52" x14ac:dyDescent="0.35">
      <c r="A334" s="8">
        <v>333</v>
      </c>
      <c r="B334" s="21" t="s">
        <v>1023</v>
      </c>
      <c r="C334" s="7" t="s">
        <v>1024</v>
      </c>
      <c r="D334" s="7" t="s">
        <v>1024</v>
      </c>
      <c r="E334" s="21" t="s">
        <v>1025</v>
      </c>
      <c r="F334" s="16"/>
      <c r="J334" s="7" t="s">
        <v>34</v>
      </c>
      <c r="L334" s="16"/>
      <c r="M334" s="16" t="s">
        <v>34</v>
      </c>
      <c r="N334" s="7" t="s">
        <v>34</v>
      </c>
      <c r="O334" s="7" t="s">
        <v>34</v>
      </c>
      <c r="P334" s="7" t="s">
        <v>34</v>
      </c>
      <c r="Q334" s="7" t="s">
        <v>34</v>
      </c>
      <c r="U334" s="17"/>
      <c r="V334" s="2" t="s">
        <v>1022</v>
      </c>
      <c r="W334" s="7">
        <v>3</v>
      </c>
    </row>
    <row r="335" spans="1:23" ht="39" x14ac:dyDescent="0.35">
      <c r="A335" s="8">
        <v>334</v>
      </c>
      <c r="B335" s="21" t="s">
        <v>1026</v>
      </c>
      <c r="C335" s="7" t="s">
        <v>1027</v>
      </c>
      <c r="D335" s="7" t="s">
        <v>1027</v>
      </c>
      <c r="E335" s="21" t="s">
        <v>1028</v>
      </c>
      <c r="F335" s="16"/>
      <c r="J335" s="7" t="s">
        <v>34</v>
      </c>
      <c r="L335" s="16"/>
      <c r="M335" s="16" t="s">
        <v>34</v>
      </c>
      <c r="N335" s="7" t="s">
        <v>34</v>
      </c>
      <c r="O335" s="7" t="s">
        <v>34</v>
      </c>
      <c r="P335" s="7" t="s">
        <v>34</v>
      </c>
      <c r="Q335" s="7" t="s">
        <v>34</v>
      </c>
      <c r="U335" s="17">
        <v>3</v>
      </c>
      <c r="V335" s="2" t="s">
        <v>1022</v>
      </c>
      <c r="W335" s="7">
        <v>3</v>
      </c>
    </row>
    <row r="336" spans="1:23" ht="39" x14ac:dyDescent="0.35">
      <c r="A336" s="8">
        <v>335</v>
      </c>
      <c r="B336" s="21" t="s">
        <v>1029</v>
      </c>
      <c r="C336" s="7" t="s">
        <v>1030</v>
      </c>
      <c r="D336" s="7" t="s">
        <v>1030</v>
      </c>
      <c r="E336" s="21" t="s">
        <v>1031</v>
      </c>
      <c r="F336" s="16"/>
      <c r="J336" s="7" t="s">
        <v>34</v>
      </c>
      <c r="L336" s="16" t="s">
        <v>34</v>
      </c>
      <c r="M336" s="16" t="s">
        <v>34</v>
      </c>
      <c r="N336" s="7" t="s">
        <v>34</v>
      </c>
      <c r="O336" s="7" t="s">
        <v>34</v>
      </c>
      <c r="P336" s="7" t="s">
        <v>34</v>
      </c>
      <c r="Q336" s="7" t="s">
        <v>34</v>
      </c>
      <c r="U336" s="17"/>
      <c r="V336" s="2" t="s">
        <v>1022</v>
      </c>
      <c r="W336" s="7">
        <v>3</v>
      </c>
    </row>
    <row r="337" spans="1:23" ht="65" x14ac:dyDescent="0.35">
      <c r="A337" s="8">
        <v>336</v>
      </c>
      <c r="B337" s="21" t="s">
        <v>1032</v>
      </c>
      <c r="C337" s="7" t="s">
        <v>1033</v>
      </c>
      <c r="D337" s="7" t="s">
        <v>1033</v>
      </c>
      <c r="E337" s="21" t="s">
        <v>1034</v>
      </c>
      <c r="F337" s="16"/>
      <c r="J337" s="7" t="s">
        <v>34</v>
      </c>
      <c r="L337" s="16" t="s">
        <v>34</v>
      </c>
      <c r="M337" s="16" t="s">
        <v>34</v>
      </c>
      <c r="N337" s="7" t="s">
        <v>34</v>
      </c>
      <c r="O337" s="7" t="s">
        <v>34</v>
      </c>
      <c r="P337" s="7" t="s">
        <v>34</v>
      </c>
      <c r="Q337" s="7" t="s">
        <v>34</v>
      </c>
      <c r="U337" s="17"/>
      <c r="V337" s="2" t="s">
        <v>1022</v>
      </c>
      <c r="W337" s="7">
        <v>3</v>
      </c>
    </row>
    <row r="338" spans="1:23" ht="39" x14ac:dyDescent="0.35">
      <c r="A338" s="8">
        <v>337</v>
      </c>
      <c r="B338" s="18" t="s">
        <v>1035</v>
      </c>
      <c r="C338" s="19" t="s">
        <v>1036</v>
      </c>
      <c r="D338" s="19" t="s">
        <v>1036</v>
      </c>
      <c r="E338" s="18" t="s">
        <v>1035</v>
      </c>
      <c r="F338" s="20"/>
      <c r="G338" s="19"/>
      <c r="H338" s="19"/>
      <c r="J338" s="19"/>
      <c r="K338" s="19"/>
      <c r="L338" s="20"/>
      <c r="M338" s="16"/>
      <c r="U338" s="17"/>
      <c r="V338" s="2"/>
    </row>
    <row r="339" spans="1:23" ht="39" x14ac:dyDescent="0.35">
      <c r="A339" s="8">
        <v>338</v>
      </c>
      <c r="B339" s="21" t="s">
        <v>1037</v>
      </c>
      <c r="C339" s="7" t="s">
        <v>1038</v>
      </c>
      <c r="D339" s="7" t="s">
        <v>1038</v>
      </c>
      <c r="E339" s="21" t="s">
        <v>1039</v>
      </c>
      <c r="F339" s="16"/>
      <c r="J339" s="7" t="s">
        <v>34</v>
      </c>
      <c r="L339" s="16"/>
      <c r="M339" s="16" t="s">
        <v>34</v>
      </c>
      <c r="N339" s="7" t="s">
        <v>34</v>
      </c>
      <c r="O339" s="7" t="s">
        <v>34</v>
      </c>
      <c r="P339" s="7" t="s">
        <v>34</v>
      </c>
      <c r="Q339" s="7" t="s">
        <v>34</v>
      </c>
      <c r="U339" s="17"/>
      <c r="V339" s="2" t="s">
        <v>1040</v>
      </c>
      <c r="W339" s="7">
        <v>5</v>
      </c>
    </row>
    <row r="340" spans="1:23" ht="52" x14ac:dyDescent="0.35">
      <c r="A340" s="8">
        <v>339</v>
      </c>
      <c r="B340" s="21" t="s">
        <v>1041</v>
      </c>
      <c r="C340" s="7" t="s">
        <v>1042</v>
      </c>
      <c r="D340" s="7" t="s">
        <v>1042</v>
      </c>
      <c r="E340" s="21" t="s">
        <v>1043</v>
      </c>
      <c r="F340" s="16"/>
      <c r="J340" s="7" t="s">
        <v>34</v>
      </c>
      <c r="L340" s="16"/>
      <c r="M340" s="16" t="s">
        <v>34</v>
      </c>
      <c r="N340" s="7" t="s">
        <v>34</v>
      </c>
      <c r="O340" s="7" t="s">
        <v>34</v>
      </c>
      <c r="P340" s="7" t="s">
        <v>34</v>
      </c>
      <c r="Q340" s="7" t="s">
        <v>34</v>
      </c>
      <c r="U340" s="17"/>
      <c r="V340" s="2" t="s">
        <v>1044</v>
      </c>
      <c r="W340" s="7">
        <v>5</v>
      </c>
    </row>
    <row r="341" spans="1:23" ht="52" x14ac:dyDescent="0.35">
      <c r="A341" s="8">
        <v>340</v>
      </c>
      <c r="B341" s="21" t="s">
        <v>1045</v>
      </c>
      <c r="C341" s="7" t="s">
        <v>1046</v>
      </c>
      <c r="D341" s="7" t="s">
        <v>1046</v>
      </c>
      <c r="E341" s="21" t="s">
        <v>1047</v>
      </c>
      <c r="F341" s="16"/>
      <c r="J341" s="7" t="s">
        <v>34</v>
      </c>
      <c r="L341" s="16" t="s">
        <v>34</v>
      </c>
      <c r="M341" s="16" t="s">
        <v>34</v>
      </c>
      <c r="N341" s="7" t="s">
        <v>34</v>
      </c>
      <c r="O341" s="7" t="s">
        <v>34</v>
      </c>
      <c r="P341" s="7" t="s">
        <v>34</v>
      </c>
      <c r="Q341" s="7" t="s">
        <v>34</v>
      </c>
      <c r="U341" s="17"/>
      <c r="V341" s="2" t="s">
        <v>1048</v>
      </c>
      <c r="W341" s="7">
        <v>3</v>
      </c>
    </row>
    <row r="342" spans="1:23" ht="65" x14ac:dyDescent="0.35">
      <c r="A342" s="8">
        <v>341</v>
      </c>
      <c r="B342" s="21" t="s">
        <v>1049</v>
      </c>
      <c r="C342" s="7" t="s">
        <v>1050</v>
      </c>
      <c r="D342" s="7" t="s">
        <v>1050</v>
      </c>
      <c r="E342" s="21" t="s">
        <v>1051</v>
      </c>
      <c r="F342" s="16"/>
      <c r="J342" s="7" t="s">
        <v>34</v>
      </c>
      <c r="L342" s="16"/>
      <c r="M342" s="16" t="s">
        <v>34</v>
      </c>
      <c r="N342" s="7" t="s">
        <v>34</v>
      </c>
      <c r="O342" s="7" t="s">
        <v>34</v>
      </c>
      <c r="P342" s="7" t="s">
        <v>34</v>
      </c>
      <c r="Q342" s="7" t="s">
        <v>34</v>
      </c>
      <c r="U342" s="17"/>
      <c r="V342" s="2" t="s">
        <v>1048</v>
      </c>
      <c r="W342" s="7">
        <v>3</v>
      </c>
    </row>
    <row r="343" spans="1:23" ht="65" x14ac:dyDescent="0.35">
      <c r="A343" s="8">
        <v>342</v>
      </c>
      <c r="B343" s="21" t="s">
        <v>1052</v>
      </c>
      <c r="C343" s="7" t="s">
        <v>1053</v>
      </c>
      <c r="D343" s="7" t="s">
        <v>1053</v>
      </c>
      <c r="E343" s="21" t="s">
        <v>1054</v>
      </c>
      <c r="F343" s="16"/>
      <c r="J343" s="7" t="s">
        <v>34</v>
      </c>
      <c r="L343" s="16"/>
      <c r="M343" s="16" t="s">
        <v>34</v>
      </c>
      <c r="N343" s="7" t="s">
        <v>34</v>
      </c>
      <c r="O343" s="7" t="s">
        <v>34</v>
      </c>
      <c r="P343" s="7" t="s">
        <v>34</v>
      </c>
      <c r="Q343" s="7" t="s">
        <v>34</v>
      </c>
      <c r="U343" s="17"/>
      <c r="V343" s="2" t="s">
        <v>1055</v>
      </c>
      <c r="W343" s="7">
        <v>3</v>
      </c>
    </row>
    <row r="344" spans="1:23" x14ac:dyDescent="0.35">
      <c r="A344" s="8">
        <v>343</v>
      </c>
      <c r="B344" s="9" t="s">
        <v>1056</v>
      </c>
      <c r="C344" s="10" t="s">
        <v>1057</v>
      </c>
      <c r="D344" s="10" t="s">
        <v>1057</v>
      </c>
      <c r="E344" s="9" t="s">
        <v>1056</v>
      </c>
      <c r="F344" s="15"/>
      <c r="G344" s="10"/>
      <c r="H344" s="10"/>
      <c r="J344" s="10"/>
      <c r="K344" s="10"/>
      <c r="L344" s="15"/>
      <c r="M344" s="16"/>
      <c r="U344" s="17"/>
      <c r="V344" s="2" t="s">
        <v>1058</v>
      </c>
      <c r="W344" s="7">
        <v>3</v>
      </c>
    </row>
    <row r="345" spans="1:23" x14ac:dyDescent="0.35">
      <c r="A345" s="8">
        <v>344</v>
      </c>
      <c r="B345" s="18" t="s">
        <v>1059</v>
      </c>
      <c r="C345" s="19" t="s">
        <v>1060</v>
      </c>
      <c r="D345" s="19" t="s">
        <v>1060</v>
      </c>
      <c r="E345" s="18" t="s">
        <v>1059</v>
      </c>
      <c r="F345" s="20"/>
      <c r="G345" s="19"/>
      <c r="H345" s="19"/>
      <c r="J345" s="19"/>
      <c r="K345" s="19"/>
      <c r="L345" s="20"/>
      <c r="M345" s="16"/>
      <c r="U345" s="17"/>
      <c r="V345" s="2"/>
    </row>
    <row r="346" spans="1:23" ht="52" x14ac:dyDescent="0.35">
      <c r="A346" s="8">
        <v>345</v>
      </c>
      <c r="B346" s="21" t="s">
        <v>1061</v>
      </c>
      <c r="C346" s="7" t="s">
        <v>1062</v>
      </c>
      <c r="D346" s="7" t="s">
        <v>1062</v>
      </c>
      <c r="E346" s="21" t="s">
        <v>1063</v>
      </c>
      <c r="F346" s="16"/>
      <c r="J346" s="7" t="s">
        <v>34</v>
      </c>
      <c r="L346" s="16"/>
      <c r="M346" s="16" t="s">
        <v>34</v>
      </c>
      <c r="N346" s="7" t="s">
        <v>34</v>
      </c>
      <c r="O346" s="7" t="s">
        <v>34</v>
      </c>
      <c r="P346" s="7" t="s">
        <v>34</v>
      </c>
      <c r="Q346" s="7" t="s">
        <v>34</v>
      </c>
      <c r="R346" s="7" t="s">
        <v>34</v>
      </c>
      <c r="S346" s="7" t="s">
        <v>34</v>
      </c>
      <c r="T346" s="7">
        <v>3</v>
      </c>
      <c r="U346" s="17"/>
      <c r="V346" s="2" t="s">
        <v>6784</v>
      </c>
      <c r="W346" s="7">
        <v>6</v>
      </c>
    </row>
    <row r="347" spans="1:23" x14ac:dyDescent="0.35">
      <c r="A347" s="8">
        <v>346</v>
      </c>
      <c r="B347" s="18" t="s">
        <v>196</v>
      </c>
      <c r="C347" s="19" t="s">
        <v>1064</v>
      </c>
      <c r="D347" s="19" t="s">
        <v>1064</v>
      </c>
      <c r="E347" s="18" t="s">
        <v>196</v>
      </c>
      <c r="F347" s="20"/>
      <c r="G347" s="19"/>
      <c r="H347" s="19"/>
      <c r="J347" s="19"/>
      <c r="K347" s="19"/>
      <c r="L347" s="20"/>
      <c r="M347" s="16"/>
      <c r="U347" s="17"/>
      <c r="V347" s="2"/>
    </row>
    <row r="348" spans="1:23" ht="130" x14ac:dyDescent="0.35">
      <c r="A348" s="8">
        <v>347</v>
      </c>
      <c r="B348" s="21" t="s">
        <v>1065</v>
      </c>
      <c r="C348" s="7" t="s">
        <v>1066</v>
      </c>
      <c r="D348" s="7" t="s">
        <v>1066</v>
      </c>
      <c r="E348" s="21" t="s">
        <v>1067</v>
      </c>
      <c r="F348" s="16"/>
      <c r="J348" s="7" t="s">
        <v>34</v>
      </c>
      <c r="L348" s="16" t="s">
        <v>34</v>
      </c>
      <c r="M348" s="16" t="s">
        <v>34</v>
      </c>
      <c r="N348" s="7" t="s">
        <v>34</v>
      </c>
      <c r="O348" s="7" t="s">
        <v>34</v>
      </c>
      <c r="P348" s="7" t="s">
        <v>34</v>
      </c>
      <c r="Q348" s="7" t="s">
        <v>34</v>
      </c>
      <c r="R348" s="7" t="s">
        <v>34</v>
      </c>
      <c r="U348" s="17"/>
      <c r="V348" s="2" t="s">
        <v>1068</v>
      </c>
      <c r="W348" s="7">
        <v>3</v>
      </c>
    </row>
    <row r="349" spans="1:23" ht="26" x14ac:dyDescent="0.35">
      <c r="A349" s="8">
        <v>348</v>
      </c>
      <c r="B349" s="18" t="s">
        <v>1069</v>
      </c>
      <c r="C349" s="19" t="s">
        <v>1070</v>
      </c>
      <c r="D349" s="19" t="s">
        <v>1070</v>
      </c>
      <c r="E349" s="18" t="s">
        <v>1069</v>
      </c>
      <c r="F349" s="20"/>
      <c r="G349" s="19"/>
      <c r="H349" s="19"/>
      <c r="J349" s="19"/>
      <c r="K349" s="19"/>
      <c r="L349" s="20"/>
      <c r="M349" s="16"/>
      <c r="U349" s="17"/>
      <c r="V349" s="2"/>
    </row>
    <row r="350" spans="1:23" ht="52" x14ac:dyDescent="0.35">
      <c r="A350" s="8">
        <v>349</v>
      </c>
      <c r="B350" s="21" t="s">
        <v>1071</v>
      </c>
      <c r="C350" s="7" t="s">
        <v>1072</v>
      </c>
      <c r="D350" s="7" t="s">
        <v>1072</v>
      </c>
      <c r="E350" s="21" t="s">
        <v>1073</v>
      </c>
      <c r="F350" s="16"/>
      <c r="J350" s="7" t="s">
        <v>34</v>
      </c>
      <c r="L350" s="16" t="s">
        <v>34</v>
      </c>
      <c r="M350" s="16" t="s">
        <v>34</v>
      </c>
      <c r="N350" s="7" t="s">
        <v>34</v>
      </c>
      <c r="O350" s="7" t="s">
        <v>34</v>
      </c>
      <c r="P350" s="7" t="s">
        <v>34</v>
      </c>
      <c r="Q350" s="7" t="s">
        <v>34</v>
      </c>
      <c r="R350" s="7" t="s">
        <v>34</v>
      </c>
      <c r="S350" s="7" t="s">
        <v>34</v>
      </c>
      <c r="U350" s="17">
        <v>3</v>
      </c>
      <c r="V350" s="2" t="s">
        <v>1074</v>
      </c>
      <c r="W350" s="7">
        <v>3</v>
      </c>
    </row>
    <row r="351" spans="1:23" x14ac:dyDescent="0.35">
      <c r="A351" s="8">
        <v>350</v>
      </c>
      <c r="B351" s="18" t="s">
        <v>1075</v>
      </c>
      <c r="C351" s="19" t="s">
        <v>1076</v>
      </c>
      <c r="D351" s="19" t="s">
        <v>1076</v>
      </c>
      <c r="E351" s="18" t="s">
        <v>1075</v>
      </c>
      <c r="F351" s="20"/>
      <c r="G351" s="19"/>
      <c r="H351" s="19"/>
      <c r="J351" s="19"/>
      <c r="K351" s="19"/>
      <c r="L351" s="20"/>
      <c r="M351" s="16"/>
      <c r="U351" s="17"/>
      <c r="V351" s="2"/>
    </row>
    <row r="352" spans="1:23" ht="78" x14ac:dyDescent="0.35">
      <c r="A352" s="8">
        <v>351</v>
      </c>
      <c r="B352" s="21" t="s">
        <v>1077</v>
      </c>
      <c r="C352" s="7" t="s">
        <v>1078</v>
      </c>
      <c r="D352" s="7" t="s">
        <v>1078</v>
      </c>
      <c r="E352" s="21" t="s">
        <v>1079</v>
      </c>
      <c r="F352" s="16"/>
      <c r="J352" s="7" t="s">
        <v>34</v>
      </c>
      <c r="L352" s="16" t="s">
        <v>34</v>
      </c>
      <c r="M352" s="16" t="s">
        <v>34</v>
      </c>
      <c r="N352" s="7" t="s">
        <v>34</v>
      </c>
      <c r="O352" s="7" t="s">
        <v>34</v>
      </c>
      <c r="P352" s="7" t="s">
        <v>34</v>
      </c>
      <c r="Q352" s="7" t="s">
        <v>34</v>
      </c>
      <c r="R352" s="7" t="s">
        <v>34</v>
      </c>
      <c r="U352" s="17"/>
      <c r="V352" s="2" t="s">
        <v>1080</v>
      </c>
      <c r="W352" s="7">
        <v>3</v>
      </c>
    </row>
    <row r="353" spans="1:23" x14ac:dyDescent="0.35">
      <c r="A353" s="8">
        <v>352</v>
      </c>
      <c r="B353" s="18" t="s">
        <v>1081</v>
      </c>
      <c r="C353" s="19" t="s">
        <v>1082</v>
      </c>
      <c r="D353" s="19" t="s">
        <v>1082</v>
      </c>
      <c r="E353" s="18" t="s">
        <v>1081</v>
      </c>
      <c r="F353" s="20"/>
      <c r="G353" s="19"/>
      <c r="H353" s="19"/>
      <c r="J353" s="19"/>
      <c r="K353" s="19"/>
      <c r="L353" s="20"/>
      <c r="M353" s="16"/>
      <c r="U353" s="17"/>
      <c r="V353" s="2"/>
    </row>
    <row r="354" spans="1:23" ht="78" x14ac:dyDescent="0.35">
      <c r="A354" s="8">
        <v>353</v>
      </c>
      <c r="B354" s="21" t="s">
        <v>1083</v>
      </c>
      <c r="C354" s="7" t="s">
        <v>1084</v>
      </c>
      <c r="D354" s="7" t="s">
        <v>1084</v>
      </c>
      <c r="E354" s="21" t="s">
        <v>1085</v>
      </c>
      <c r="F354" s="16"/>
      <c r="J354" s="7" t="s">
        <v>34</v>
      </c>
      <c r="L354" s="16"/>
      <c r="M354" s="16" t="s">
        <v>34</v>
      </c>
      <c r="N354" s="7" t="s">
        <v>34</v>
      </c>
      <c r="O354" s="7" t="s">
        <v>34</v>
      </c>
      <c r="P354" s="7" t="s">
        <v>34</v>
      </c>
      <c r="Q354" s="7" t="s">
        <v>34</v>
      </c>
      <c r="R354" s="7" t="s">
        <v>34</v>
      </c>
      <c r="S354" s="7" t="s">
        <v>34</v>
      </c>
      <c r="U354" s="17">
        <v>3</v>
      </c>
      <c r="V354" s="2" t="s">
        <v>6810</v>
      </c>
      <c r="W354" s="7">
        <v>5</v>
      </c>
    </row>
    <row r="355" spans="1:23" ht="78" x14ac:dyDescent="0.35">
      <c r="A355" s="8">
        <v>354</v>
      </c>
      <c r="B355" s="21" t="s">
        <v>1086</v>
      </c>
      <c r="C355" s="7" t="s">
        <v>1087</v>
      </c>
      <c r="D355" s="7" t="s">
        <v>1087</v>
      </c>
      <c r="E355" s="21" t="s">
        <v>1088</v>
      </c>
      <c r="F355" s="16"/>
      <c r="J355" s="7" t="s">
        <v>34</v>
      </c>
      <c r="L355" s="16"/>
      <c r="M355" s="16" t="s">
        <v>34</v>
      </c>
      <c r="N355" s="7" t="s">
        <v>34</v>
      </c>
      <c r="O355" s="7" t="s">
        <v>34</v>
      </c>
      <c r="P355" s="7" t="s">
        <v>34</v>
      </c>
      <c r="Q355" s="7" t="s">
        <v>34</v>
      </c>
      <c r="R355" s="7" t="s">
        <v>34</v>
      </c>
      <c r="S355" s="7" t="s">
        <v>34</v>
      </c>
      <c r="T355" s="7">
        <v>3</v>
      </c>
      <c r="U355" s="17"/>
      <c r="V355" s="2" t="s">
        <v>6811</v>
      </c>
      <c r="W355" s="7">
        <v>4</v>
      </c>
    </row>
    <row r="356" spans="1:23" ht="91" x14ac:dyDescent="0.35">
      <c r="A356" s="8">
        <v>355</v>
      </c>
      <c r="B356" s="21" t="s">
        <v>1089</v>
      </c>
      <c r="C356" s="7" t="s">
        <v>1090</v>
      </c>
      <c r="D356" s="7" t="s">
        <v>1090</v>
      </c>
      <c r="E356" s="21" t="s">
        <v>1091</v>
      </c>
      <c r="F356" s="16"/>
      <c r="J356" s="7" t="s">
        <v>34</v>
      </c>
      <c r="L356" s="16"/>
      <c r="M356" s="16" t="s">
        <v>34</v>
      </c>
      <c r="N356" s="7" t="s">
        <v>34</v>
      </c>
      <c r="O356" s="7" t="s">
        <v>34</v>
      </c>
      <c r="P356" s="7" t="s">
        <v>34</v>
      </c>
      <c r="Q356" s="7" t="s">
        <v>34</v>
      </c>
      <c r="R356" s="7" t="s">
        <v>34</v>
      </c>
      <c r="S356" s="7" t="s">
        <v>34</v>
      </c>
      <c r="U356" s="17">
        <v>3</v>
      </c>
      <c r="V356" s="2" t="s">
        <v>6812</v>
      </c>
      <c r="W356" s="7">
        <v>6</v>
      </c>
    </row>
    <row r="357" spans="1:23" ht="78" x14ac:dyDescent="0.35">
      <c r="A357" s="8">
        <v>356</v>
      </c>
      <c r="B357" s="21" t="s">
        <v>1092</v>
      </c>
      <c r="C357" s="7" t="s">
        <v>1093</v>
      </c>
      <c r="D357" s="7" t="s">
        <v>1093</v>
      </c>
      <c r="E357" s="21" t="s">
        <v>1094</v>
      </c>
      <c r="F357" s="16"/>
      <c r="J357" s="7" t="s">
        <v>34</v>
      </c>
      <c r="L357" s="16" t="s">
        <v>34</v>
      </c>
      <c r="M357" s="16" t="s">
        <v>34</v>
      </c>
      <c r="N357" s="7" t="s">
        <v>34</v>
      </c>
      <c r="O357" s="7" t="s">
        <v>34</v>
      </c>
      <c r="P357" s="7" t="s">
        <v>34</v>
      </c>
      <c r="Q357" s="7" t="s">
        <v>34</v>
      </c>
      <c r="R357" s="7" t="s">
        <v>34</v>
      </c>
      <c r="U357" s="17"/>
      <c r="V357" s="2" t="s">
        <v>6813</v>
      </c>
      <c r="W357" s="7">
        <v>6</v>
      </c>
    </row>
    <row r="358" spans="1:23" ht="78" x14ac:dyDescent="0.35">
      <c r="A358" s="8">
        <v>357</v>
      </c>
      <c r="B358" s="21" t="s">
        <v>1095</v>
      </c>
      <c r="C358" s="7" t="s">
        <v>1096</v>
      </c>
      <c r="D358" s="7" t="s">
        <v>1096</v>
      </c>
      <c r="E358" s="21" t="s">
        <v>1097</v>
      </c>
      <c r="F358" s="16"/>
      <c r="J358" s="7" t="s">
        <v>34</v>
      </c>
      <c r="L358" s="16"/>
      <c r="M358" s="16" t="s">
        <v>34</v>
      </c>
      <c r="N358" s="7" t="s">
        <v>34</v>
      </c>
      <c r="O358" s="7" t="s">
        <v>34</v>
      </c>
      <c r="P358" s="7" t="s">
        <v>34</v>
      </c>
      <c r="Q358" s="7" t="s">
        <v>34</v>
      </c>
      <c r="R358" s="7" t="s">
        <v>34</v>
      </c>
      <c r="U358" s="17"/>
      <c r="V358" s="2" t="s">
        <v>6813</v>
      </c>
      <c r="W358" s="7">
        <v>6</v>
      </c>
    </row>
    <row r="359" spans="1:23" ht="104" x14ac:dyDescent="0.35">
      <c r="A359" s="8">
        <v>358</v>
      </c>
      <c r="B359" s="21" t="s">
        <v>1098</v>
      </c>
      <c r="C359" s="7" t="s">
        <v>1099</v>
      </c>
      <c r="D359" s="7" t="s">
        <v>1099</v>
      </c>
      <c r="E359" s="21" t="s">
        <v>1100</v>
      </c>
      <c r="F359" s="16"/>
      <c r="J359" s="7" t="s">
        <v>34</v>
      </c>
      <c r="L359" s="16"/>
      <c r="M359" s="16" t="s">
        <v>34</v>
      </c>
      <c r="N359" s="7" t="s">
        <v>34</v>
      </c>
      <c r="O359" s="7" t="s">
        <v>34</v>
      </c>
      <c r="P359" s="7" t="s">
        <v>34</v>
      </c>
      <c r="Q359" s="7" t="s">
        <v>34</v>
      </c>
      <c r="R359" s="7" t="s">
        <v>34</v>
      </c>
      <c r="S359" s="7" t="s">
        <v>34</v>
      </c>
      <c r="T359" s="7">
        <v>3</v>
      </c>
      <c r="U359" s="17"/>
      <c r="V359" s="2" t="s">
        <v>6814</v>
      </c>
      <c r="W359" s="7">
        <v>6</v>
      </c>
    </row>
    <row r="360" spans="1:23" ht="104" x14ac:dyDescent="0.35">
      <c r="A360" s="8">
        <v>359</v>
      </c>
      <c r="B360" s="21" t="s">
        <v>1101</v>
      </c>
      <c r="C360" s="7" t="s">
        <v>1102</v>
      </c>
      <c r="D360" s="7" t="s">
        <v>1102</v>
      </c>
      <c r="E360" s="21" t="s">
        <v>1103</v>
      </c>
      <c r="F360" s="16"/>
      <c r="J360" s="7" t="s">
        <v>34</v>
      </c>
      <c r="L360" s="16"/>
      <c r="M360" s="16" t="s">
        <v>34</v>
      </c>
      <c r="N360" s="7" t="s">
        <v>34</v>
      </c>
      <c r="O360" s="7" t="s">
        <v>34</v>
      </c>
      <c r="P360" s="7" t="s">
        <v>34</v>
      </c>
      <c r="Q360" s="7" t="s">
        <v>34</v>
      </c>
      <c r="R360" s="7" t="s">
        <v>34</v>
      </c>
      <c r="S360" s="7" t="s">
        <v>34</v>
      </c>
      <c r="T360" s="7">
        <v>3</v>
      </c>
      <c r="U360" s="17"/>
      <c r="V360" s="2" t="s">
        <v>6815</v>
      </c>
      <c r="W360" s="7">
        <v>6</v>
      </c>
    </row>
    <row r="361" spans="1:23" ht="65" x14ac:dyDescent="0.35">
      <c r="A361" s="8">
        <v>360</v>
      </c>
      <c r="B361" s="21" t="s">
        <v>1104</v>
      </c>
      <c r="C361" s="7" t="s">
        <v>1105</v>
      </c>
      <c r="D361" s="7" t="s">
        <v>1105</v>
      </c>
      <c r="E361" s="21" t="s">
        <v>1106</v>
      </c>
      <c r="F361" s="16"/>
      <c r="J361" s="7" t="s">
        <v>34</v>
      </c>
      <c r="L361" s="16"/>
      <c r="M361" s="16" t="s">
        <v>34</v>
      </c>
      <c r="N361" s="7" t="s">
        <v>34</v>
      </c>
      <c r="O361" s="7" t="s">
        <v>34</v>
      </c>
      <c r="P361" s="7" t="s">
        <v>34</v>
      </c>
      <c r="Q361" s="7" t="s">
        <v>34</v>
      </c>
      <c r="R361" s="7" t="s">
        <v>34</v>
      </c>
      <c r="S361" s="7" t="s">
        <v>34</v>
      </c>
      <c r="T361" s="7">
        <v>3</v>
      </c>
      <c r="U361" s="17"/>
      <c r="V361" s="2" t="s">
        <v>6816</v>
      </c>
      <c r="W361" s="7">
        <v>6</v>
      </c>
    </row>
    <row r="362" spans="1:23" ht="52" x14ac:dyDescent="0.35">
      <c r="A362" s="8">
        <v>361</v>
      </c>
      <c r="B362" s="18" t="s">
        <v>1107</v>
      </c>
      <c r="C362" s="19" t="s">
        <v>1108</v>
      </c>
      <c r="D362" s="19" t="s">
        <v>1108</v>
      </c>
      <c r="E362" s="18" t="s">
        <v>1107</v>
      </c>
      <c r="F362" s="20"/>
      <c r="G362" s="19"/>
      <c r="H362" s="19"/>
      <c r="J362" s="19"/>
      <c r="K362" s="19"/>
      <c r="L362" s="20"/>
      <c r="M362" s="16"/>
      <c r="U362" s="17"/>
      <c r="V362" s="2" t="s">
        <v>6785</v>
      </c>
      <c r="W362" s="7">
        <v>6</v>
      </c>
    </row>
    <row r="363" spans="1:23" ht="52" x14ac:dyDescent="0.35">
      <c r="A363" s="8">
        <v>362</v>
      </c>
      <c r="B363" s="21" t="s">
        <v>1109</v>
      </c>
      <c r="C363" s="7" t="s">
        <v>1110</v>
      </c>
      <c r="D363" s="7" t="s">
        <v>1110</v>
      </c>
      <c r="E363" s="21" t="s">
        <v>1111</v>
      </c>
      <c r="F363" s="16"/>
      <c r="J363" s="7" t="s">
        <v>34</v>
      </c>
      <c r="L363" s="16"/>
      <c r="M363" s="16" t="s">
        <v>34</v>
      </c>
      <c r="N363" s="7" t="s">
        <v>34</v>
      </c>
      <c r="O363" s="7" t="s">
        <v>34</v>
      </c>
      <c r="P363" s="7" t="s">
        <v>34</v>
      </c>
      <c r="Q363" s="7" t="s">
        <v>34</v>
      </c>
      <c r="R363" s="7" t="s">
        <v>34</v>
      </c>
      <c r="S363" s="7" t="s">
        <v>34</v>
      </c>
      <c r="T363" s="7">
        <v>3</v>
      </c>
      <c r="U363" s="17"/>
      <c r="V363" s="2" t="s">
        <v>1112</v>
      </c>
      <c r="W363" s="7">
        <v>3</v>
      </c>
    </row>
    <row r="364" spans="1:23" ht="39" x14ac:dyDescent="0.35">
      <c r="A364" s="8">
        <v>363</v>
      </c>
      <c r="B364" s="21" t="s">
        <v>1113</v>
      </c>
      <c r="C364" s="7" t="s">
        <v>1114</v>
      </c>
      <c r="D364" s="7" t="s">
        <v>1114</v>
      </c>
      <c r="E364" s="21" t="s">
        <v>1115</v>
      </c>
      <c r="F364" s="16"/>
      <c r="J364" s="7" t="s">
        <v>34</v>
      </c>
      <c r="L364" s="16" t="s">
        <v>34</v>
      </c>
      <c r="M364" s="16" t="s">
        <v>34</v>
      </c>
      <c r="N364" s="7" t="s">
        <v>34</v>
      </c>
      <c r="O364" s="7" t="s">
        <v>34</v>
      </c>
      <c r="P364" s="7" t="s">
        <v>34</v>
      </c>
      <c r="Q364" s="7" t="s">
        <v>34</v>
      </c>
      <c r="R364" s="7" t="s">
        <v>34</v>
      </c>
      <c r="S364" s="7" t="s">
        <v>34</v>
      </c>
      <c r="U364" s="17">
        <v>3</v>
      </c>
      <c r="V364" s="2" t="s">
        <v>1116</v>
      </c>
      <c r="W364" s="7">
        <v>3</v>
      </c>
    </row>
    <row r="365" spans="1:23" ht="52" x14ac:dyDescent="0.35">
      <c r="A365" s="8">
        <v>364</v>
      </c>
      <c r="B365" s="21" t="s">
        <v>1117</v>
      </c>
      <c r="C365" s="7" t="s">
        <v>1118</v>
      </c>
      <c r="D365" s="7" t="s">
        <v>1118</v>
      </c>
      <c r="E365" s="21" t="s">
        <v>1119</v>
      </c>
      <c r="F365" s="16"/>
      <c r="J365" s="7" t="s">
        <v>34</v>
      </c>
      <c r="L365" s="16"/>
      <c r="M365" s="16" t="s">
        <v>34</v>
      </c>
      <c r="N365" s="7" t="s">
        <v>34</v>
      </c>
      <c r="O365" s="7" t="s">
        <v>34</v>
      </c>
      <c r="P365" s="7" t="s">
        <v>34</v>
      </c>
      <c r="Q365" s="7" t="s">
        <v>34</v>
      </c>
      <c r="R365" s="7" t="s">
        <v>34</v>
      </c>
      <c r="S365" s="7" t="s">
        <v>34</v>
      </c>
      <c r="T365" s="7">
        <v>3</v>
      </c>
      <c r="U365" s="17"/>
      <c r="V365" s="2" t="s">
        <v>1116</v>
      </c>
      <c r="W365" s="7">
        <v>3</v>
      </c>
    </row>
    <row r="366" spans="1:23" x14ac:dyDescent="0.35">
      <c r="A366" s="8">
        <v>365</v>
      </c>
      <c r="B366" s="18" t="s">
        <v>1120</v>
      </c>
      <c r="C366" s="19" t="s">
        <v>1121</v>
      </c>
      <c r="D366" s="19" t="s">
        <v>1121</v>
      </c>
      <c r="E366" s="18" t="s">
        <v>1120</v>
      </c>
      <c r="F366" s="20"/>
      <c r="G366" s="19"/>
      <c r="H366" s="19"/>
      <c r="J366" s="19"/>
      <c r="K366" s="19"/>
      <c r="L366" s="20"/>
      <c r="M366" s="16"/>
      <c r="U366" s="17"/>
      <c r="V366" s="2"/>
    </row>
    <row r="367" spans="1:23" ht="65" x14ac:dyDescent="0.35">
      <c r="A367" s="8">
        <v>366</v>
      </c>
      <c r="B367" s="21" t="s">
        <v>1122</v>
      </c>
      <c r="C367" s="7" t="s">
        <v>1123</v>
      </c>
      <c r="D367" s="7" t="s">
        <v>1123</v>
      </c>
      <c r="E367" s="21" t="s">
        <v>1124</v>
      </c>
      <c r="F367" s="16"/>
      <c r="J367" s="7" t="s">
        <v>34</v>
      </c>
      <c r="L367" s="16"/>
      <c r="M367" s="16" t="s">
        <v>34</v>
      </c>
      <c r="O367" s="7" t="s">
        <v>34</v>
      </c>
      <c r="R367" s="7" t="s">
        <v>34</v>
      </c>
      <c r="S367" s="7" t="s">
        <v>34</v>
      </c>
      <c r="T367" s="7">
        <v>3</v>
      </c>
      <c r="U367" s="17"/>
      <c r="V367" s="2" t="s">
        <v>6817</v>
      </c>
      <c r="W367" s="7">
        <v>4</v>
      </c>
    </row>
    <row r="368" spans="1:23" ht="104" x14ac:dyDescent="0.35">
      <c r="A368" s="8">
        <v>367</v>
      </c>
      <c r="B368" s="21" t="s">
        <v>1125</v>
      </c>
      <c r="C368" s="7" t="s">
        <v>1126</v>
      </c>
      <c r="D368" s="7" t="s">
        <v>1126</v>
      </c>
      <c r="E368" s="21" t="s">
        <v>1127</v>
      </c>
      <c r="F368" s="16"/>
      <c r="J368" s="7" t="s">
        <v>34</v>
      </c>
      <c r="L368" s="16"/>
      <c r="M368" s="16" t="s">
        <v>34</v>
      </c>
      <c r="O368" s="7" t="s">
        <v>34</v>
      </c>
      <c r="R368" s="7" t="s">
        <v>34</v>
      </c>
      <c r="S368" s="7" t="s">
        <v>34</v>
      </c>
      <c r="T368" s="7">
        <v>3</v>
      </c>
      <c r="U368" s="17"/>
      <c r="V368" s="2" t="s">
        <v>6818</v>
      </c>
      <c r="W368" s="7">
        <v>6</v>
      </c>
    </row>
    <row r="369" spans="1:23" ht="52" x14ac:dyDescent="0.35">
      <c r="A369" s="8">
        <v>368</v>
      </c>
      <c r="B369" s="18" t="s">
        <v>1128</v>
      </c>
      <c r="C369" s="19" t="s">
        <v>1129</v>
      </c>
      <c r="D369" s="19" t="s">
        <v>1129</v>
      </c>
      <c r="E369" s="18" t="s">
        <v>1128</v>
      </c>
      <c r="F369" s="20"/>
      <c r="G369" s="19"/>
      <c r="H369" s="19"/>
      <c r="J369" s="19"/>
      <c r="K369" s="19"/>
      <c r="L369" s="20"/>
      <c r="M369" s="16"/>
      <c r="U369" s="17"/>
      <c r="V369" s="2" t="s">
        <v>6786</v>
      </c>
      <c r="W369" s="7">
        <v>6</v>
      </c>
    </row>
    <row r="370" spans="1:23" ht="62.9" customHeight="1" x14ac:dyDescent="0.35">
      <c r="A370" s="8">
        <v>369</v>
      </c>
      <c r="B370" s="21" t="s">
        <v>1130</v>
      </c>
      <c r="C370" s="7" t="s">
        <v>1131</v>
      </c>
      <c r="D370" s="7" t="s">
        <v>1131</v>
      </c>
      <c r="E370" s="21" t="s">
        <v>1132</v>
      </c>
      <c r="F370" s="16"/>
      <c r="J370" s="7" t="s">
        <v>34</v>
      </c>
      <c r="L370" s="16"/>
      <c r="M370" s="16" t="s">
        <v>34</v>
      </c>
      <c r="N370" s="7" t="s">
        <v>34</v>
      </c>
      <c r="O370" s="7" t="s">
        <v>34</v>
      </c>
      <c r="P370" s="7" t="s">
        <v>34</v>
      </c>
      <c r="Q370" s="7" t="s">
        <v>34</v>
      </c>
      <c r="R370" s="7" t="s">
        <v>34</v>
      </c>
      <c r="T370" s="7">
        <v>3</v>
      </c>
      <c r="U370" s="17">
        <v>2</v>
      </c>
      <c r="V370" s="2" t="s">
        <v>1133</v>
      </c>
      <c r="W370" s="7">
        <v>5</v>
      </c>
    </row>
    <row r="371" spans="1:23" ht="117" x14ac:dyDescent="0.35">
      <c r="A371" s="8">
        <v>370</v>
      </c>
      <c r="B371" s="21" t="s">
        <v>1134</v>
      </c>
      <c r="C371" s="7" t="s">
        <v>1135</v>
      </c>
      <c r="D371" s="7" t="s">
        <v>1135</v>
      </c>
      <c r="E371" s="21" t="s">
        <v>1136</v>
      </c>
      <c r="F371" s="16"/>
      <c r="J371" s="7" t="s">
        <v>34</v>
      </c>
      <c r="L371" s="16"/>
      <c r="M371" s="16" t="s">
        <v>34</v>
      </c>
      <c r="N371" s="7" t="s">
        <v>34</v>
      </c>
      <c r="O371" s="7" t="s">
        <v>34</v>
      </c>
      <c r="P371" s="7" t="s">
        <v>34</v>
      </c>
      <c r="Q371" s="7" t="s">
        <v>34</v>
      </c>
      <c r="R371" s="7" t="s">
        <v>34</v>
      </c>
      <c r="T371" s="7">
        <v>3</v>
      </c>
      <c r="U371" s="17">
        <v>2</v>
      </c>
      <c r="V371" s="2" t="s">
        <v>1137</v>
      </c>
      <c r="W371" s="7">
        <v>5</v>
      </c>
    </row>
    <row r="372" spans="1:23" ht="52" x14ac:dyDescent="0.35">
      <c r="A372" s="8">
        <v>371</v>
      </c>
      <c r="B372" s="21" t="s">
        <v>1138</v>
      </c>
      <c r="C372" s="7" t="s">
        <v>1139</v>
      </c>
      <c r="D372" s="7" t="s">
        <v>1139</v>
      </c>
      <c r="E372" s="21" t="s">
        <v>1140</v>
      </c>
      <c r="F372" s="16"/>
      <c r="J372" s="7" t="s">
        <v>34</v>
      </c>
      <c r="L372" s="16"/>
      <c r="M372" s="16" t="s">
        <v>34</v>
      </c>
      <c r="N372" s="7" t="s">
        <v>34</v>
      </c>
      <c r="O372" s="7" t="s">
        <v>34</v>
      </c>
      <c r="P372" s="7" t="s">
        <v>34</v>
      </c>
      <c r="Q372" s="7" t="s">
        <v>34</v>
      </c>
      <c r="R372" s="7" t="s">
        <v>34</v>
      </c>
      <c r="U372" s="17"/>
      <c r="V372" s="2" t="s">
        <v>1141</v>
      </c>
      <c r="W372" s="7">
        <v>3</v>
      </c>
    </row>
    <row r="373" spans="1:23" x14ac:dyDescent="0.35">
      <c r="A373" s="8">
        <v>372</v>
      </c>
      <c r="B373" s="18" t="s">
        <v>1142</v>
      </c>
      <c r="C373" s="19" t="s">
        <v>1143</v>
      </c>
      <c r="D373" s="19" t="s">
        <v>1143</v>
      </c>
      <c r="E373" s="18" t="s">
        <v>1142</v>
      </c>
      <c r="F373" s="20"/>
      <c r="G373" s="19"/>
      <c r="H373" s="19"/>
      <c r="J373" s="19"/>
      <c r="K373" s="19"/>
      <c r="L373" s="20"/>
      <c r="M373" s="16"/>
      <c r="U373" s="17"/>
      <c r="V373" s="2"/>
    </row>
    <row r="374" spans="1:23" ht="52" x14ac:dyDescent="0.35">
      <c r="A374" s="8">
        <v>373</v>
      </c>
      <c r="B374" s="21" t="s">
        <v>1144</v>
      </c>
      <c r="C374" s="7" t="s">
        <v>1145</v>
      </c>
      <c r="D374" s="7" t="s">
        <v>1145</v>
      </c>
      <c r="E374" s="21" t="s">
        <v>1146</v>
      </c>
      <c r="F374" s="16"/>
      <c r="J374" s="7" t="s">
        <v>34</v>
      </c>
      <c r="L374" s="16"/>
      <c r="M374" s="16" t="s">
        <v>34</v>
      </c>
      <c r="N374" s="7" t="s">
        <v>34</v>
      </c>
      <c r="O374" s="7" t="s">
        <v>34</v>
      </c>
      <c r="P374" s="7" t="s">
        <v>34</v>
      </c>
      <c r="Q374" s="7" t="s">
        <v>34</v>
      </c>
      <c r="R374" s="7" t="s">
        <v>34</v>
      </c>
      <c r="S374" s="7" t="s">
        <v>34</v>
      </c>
      <c r="U374" s="17">
        <v>3</v>
      </c>
      <c r="V374" s="2" t="s">
        <v>6787</v>
      </c>
      <c r="W374" s="7">
        <v>6</v>
      </c>
    </row>
    <row r="375" spans="1:23" ht="104" x14ac:dyDescent="0.35">
      <c r="A375" s="8">
        <v>374</v>
      </c>
      <c r="B375" s="21" t="s">
        <v>1147</v>
      </c>
      <c r="C375" s="7" t="s">
        <v>1148</v>
      </c>
      <c r="D375" s="7" t="s">
        <v>1148</v>
      </c>
      <c r="E375" s="21" t="s">
        <v>1149</v>
      </c>
      <c r="F375" s="16"/>
      <c r="J375" s="7" t="s">
        <v>34</v>
      </c>
      <c r="L375" s="16"/>
      <c r="M375" s="16" t="s">
        <v>34</v>
      </c>
      <c r="N375" s="7" t="s">
        <v>34</v>
      </c>
      <c r="O375" s="7" t="s">
        <v>34</v>
      </c>
      <c r="P375" s="7" t="s">
        <v>34</v>
      </c>
      <c r="Q375" s="7" t="s">
        <v>34</v>
      </c>
      <c r="R375" s="7" t="s">
        <v>34</v>
      </c>
      <c r="S375" s="7" t="s">
        <v>34</v>
      </c>
      <c r="U375" s="17">
        <v>3</v>
      </c>
      <c r="V375" s="2" t="s">
        <v>6819</v>
      </c>
      <c r="W375" s="7">
        <v>6</v>
      </c>
    </row>
    <row r="376" spans="1:23" ht="78" x14ac:dyDescent="0.35">
      <c r="A376" s="8">
        <v>375</v>
      </c>
      <c r="B376" s="21" t="s">
        <v>1150</v>
      </c>
      <c r="C376" s="7" t="s">
        <v>1151</v>
      </c>
      <c r="D376" s="7" t="s">
        <v>1151</v>
      </c>
      <c r="E376" s="21" t="s">
        <v>1152</v>
      </c>
      <c r="F376" s="16"/>
      <c r="J376" s="7" t="s">
        <v>34</v>
      </c>
      <c r="L376" s="16"/>
      <c r="M376" s="16" t="s">
        <v>34</v>
      </c>
      <c r="N376" s="7" t="s">
        <v>34</v>
      </c>
      <c r="O376" s="7" t="s">
        <v>34</v>
      </c>
      <c r="P376" s="7" t="s">
        <v>34</v>
      </c>
      <c r="Q376" s="7" t="s">
        <v>34</v>
      </c>
      <c r="R376" s="7" t="s">
        <v>34</v>
      </c>
      <c r="S376" s="7" t="s">
        <v>34</v>
      </c>
      <c r="T376" s="7">
        <v>3</v>
      </c>
      <c r="U376" s="17"/>
      <c r="V376" s="2" t="s">
        <v>6820</v>
      </c>
      <c r="W376" s="7">
        <v>6</v>
      </c>
    </row>
    <row r="377" spans="1:23" ht="78" x14ac:dyDescent="0.35">
      <c r="A377" s="8">
        <v>376</v>
      </c>
      <c r="B377" s="21" t="s">
        <v>1153</v>
      </c>
      <c r="C377" s="7" t="s">
        <v>1154</v>
      </c>
      <c r="D377" s="7" t="s">
        <v>1154</v>
      </c>
      <c r="E377" s="21" t="s">
        <v>1155</v>
      </c>
      <c r="F377" s="16"/>
      <c r="J377" s="7" t="s">
        <v>34</v>
      </c>
      <c r="L377" s="16"/>
      <c r="M377" s="16" t="s">
        <v>34</v>
      </c>
      <c r="N377" s="7" t="s">
        <v>34</v>
      </c>
      <c r="O377" s="7" t="s">
        <v>34</v>
      </c>
      <c r="P377" s="7" t="s">
        <v>34</v>
      </c>
      <c r="Q377" s="7" t="s">
        <v>34</v>
      </c>
      <c r="R377" s="7" t="s">
        <v>34</v>
      </c>
      <c r="S377" s="7" t="s">
        <v>34</v>
      </c>
      <c r="T377" s="7">
        <v>3</v>
      </c>
      <c r="U377" s="17"/>
      <c r="V377" s="2" t="s">
        <v>6821</v>
      </c>
      <c r="W377" s="7">
        <v>6</v>
      </c>
    </row>
    <row r="378" spans="1:23" ht="91" x14ac:dyDescent="0.35">
      <c r="A378" s="8">
        <v>377</v>
      </c>
      <c r="B378" s="21" t="s">
        <v>1156</v>
      </c>
      <c r="C378" s="7" t="s">
        <v>1157</v>
      </c>
      <c r="D378" s="7" t="s">
        <v>1157</v>
      </c>
      <c r="E378" s="21" t="s">
        <v>1158</v>
      </c>
      <c r="F378" s="16"/>
      <c r="J378" s="7" t="s">
        <v>34</v>
      </c>
      <c r="L378" s="16"/>
      <c r="M378" s="16" t="s">
        <v>34</v>
      </c>
      <c r="N378" s="7" t="s">
        <v>34</v>
      </c>
      <c r="O378" s="7" t="s">
        <v>34</v>
      </c>
      <c r="P378" s="7" t="s">
        <v>34</v>
      </c>
      <c r="Q378" s="7" t="s">
        <v>34</v>
      </c>
      <c r="R378" s="7" t="s">
        <v>34</v>
      </c>
      <c r="S378" s="7" t="s">
        <v>34</v>
      </c>
      <c r="T378" s="7">
        <v>3</v>
      </c>
      <c r="U378" s="17"/>
      <c r="V378" s="2" t="s">
        <v>6822</v>
      </c>
      <c r="W378" s="7">
        <v>6</v>
      </c>
    </row>
    <row r="379" spans="1:23" ht="78" x14ac:dyDescent="0.35">
      <c r="A379" s="8">
        <v>378</v>
      </c>
      <c r="B379" s="21" t="s">
        <v>1159</v>
      </c>
      <c r="C379" s="7" t="s">
        <v>1160</v>
      </c>
      <c r="D379" s="7" t="s">
        <v>1160</v>
      </c>
      <c r="E379" s="21" t="s">
        <v>1161</v>
      </c>
      <c r="F379" s="16"/>
      <c r="J379" s="7" t="s">
        <v>34</v>
      </c>
      <c r="L379" s="16"/>
      <c r="M379" s="16" t="s">
        <v>34</v>
      </c>
      <c r="N379" s="7" t="s">
        <v>34</v>
      </c>
      <c r="O379" s="7" t="s">
        <v>34</v>
      </c>
      <c r="P379" s="7" t="s">
        <v>34</v>
      </c>
      <c r="Q379" s="7" t="s">
        <v>34</v>
      </c>
      <c r="R379" s="7" t="s">
        <v>34</v>
      </c>
      <c r="S379" s="7" t="s">
        <v>34</v>
      </c>
      <c r="T379" s="7">
        <v>3</v>
      </c>
      <c r="U379" s="17"/>
      <c r="V379" s="2" t="s">
        <v>6823</v>
      </c>
      <c r="W379" s="7">
        <v>4</v>
      </c>
    </row>
    <row r="380" spans="1:23" ht="78" x14ac:dyDescent="0.35">
      <c r="A380" s="8">
        <v>379</v>
      </c>
      <c r="B380" s="21" t="s">
        <v>1162</v>
      </c>
      <c r="C380" s="7" t="s">
        <v>1163</v>
      </c>
      <c r="D380" s="7" t="s">
        <v>1163</v>
      </c>
      <c r="E380" s="21" t="s">
        <v>1164</v>
      </c>
      <c r="F380" s="16"/>
      <c r="J380" s="7" t="s">
        <v>34</v>
      </c>
      <c r="L380" s="16"/>
      <c r="M380" s="16" t="s">
        <v>34</v>
      </c>
      <c r="N380" s="7" t="s">
        <v>34</v>
      </c>
      <c r="O380" s="7" t="s">
        <v>34</v>
      </c>
      <c r="P380" s="7" t="s">
        <v>34</v>
      </c>
      <c r="Q380" s="7" t="s">
        <v>34</v>
      </c>
      <c r="R380" s="7" t="s">
        <v>34</v>
      </c>
      <c r="S380" s="7" t="s">
        <v>34</v>
      </c>
      <c r="T380" s="7">
        <v>3</v>
      </c>
      <c r="U380" s="17"/>
      <c r="V380" s="2" t="s">
        <v>6824</v>
      </c>
      <c r="W380" s="7">
        <v>6</v>
      </c>
    </row>
    <row r="381" spans="1:23" ht="91" x14ac:dyDescent="0.35">
      <c r="A381" s="8">
        <v>380</v>
      </c>
      <c r="B381" s="21" t="s">
        <v>1165</v>
      </c>
      <c r="C381" s="7" t="s">
        <v>1166</v>
      </c>
      <c r="D381" s="7" t="s">
        <v>1166</v>
      </c>
      <c r="E381" s="21" t="s">
        <v>1167</v>
      </c>
      <c r="F381" s="16"/>
      <c r="J381" s="7" t="s">
        <v>34</v>
      </c>
      <c r="L381" s="16"/>
      <c r="M381" s="16" t="s">
        <v>34</v>
      </c>
      <c r="N381" s="7" t="s">
        <v>34</v>
      </c>
      <c r="O381" s="7" t="s">
        <v>34</v>
      </c>
      <c r="P381" s="7" t="s">
        <v>34</v>
      </c>
      <c r="Q381" s="7" t="s">
        <v>34</v>
      </c>
      <c r="R381" s="7" t="s">
        <v>34</v>
      </c>
      <c r="S381" s="7" t="s">
        <v>34</v>
      </c>
      <c r="T381" s="7">
        <v>3</v>
      </c>
      <c r="U381" s="17"/>
      <c r="V381" s="2" t="s">
        <v>6825</v>
      </c>
      <c r="W381" s="7">
        <v>6</v>
      </c>
    </row>
    <row r="382" spans="1:23" ht="91" x14ac:dyDescent="0.35">
      <c r="A382" s="8">
        <v>381</v>
      </c>
      <c r="B382" s="21" t="s">
        <v>1168</v>
      </c>
      <c r="C382" s="7" t="s">
        <v>1169</v>
      </c>
      <c r="D382" s="7" t="s">
        <v>1169</v>
      </c>
      <c r="E382" s="21" t="s">
        <v>1170</v>
      </c>
      <c r="F382" s="16"/>
      <c r="J382" s="7" t="s">
        <v>34</v>
      </c>
      <c r="L382" s="16"/>
      <c r="M382" s="16" t="s">
        <v>34</v>
      </c>
      <c r="N382" s="7" t="s">
        <v>34</v>
      </c>
      <c r="O382" s="7" t="s">
        <v>34</v>
      </c>
      <c r="P382" s="7" t="s">
        <v>34</v>
      </c>
      <c r="Q382" s="7" t="s">
        <v>34</v>
      </c>
      <c r="R382" s="7" t="s">
        <v>34</v>
      </c>
      <c r="S382" s="7" t="s">
        <v>34</v>
      </c>
      <c r="T382" s="7">
        <v>3</v>
      </c>
      <c r="U382" s="17"/>
      <c r="V382" s="2" t="s">
        <v>6825</v>
      </c>
      <c r="W382" s="7">
        <v>6</v>
      </c>
    </row>
    <row r="383" spans="1:23" x14ac:dyDescent="0.35">
      <c r="A383" s="8">
        <v>382</v>
      </c>
      <c r="B383" s="18" t="s">
        <v>1171</v>
      </c>
      <c r="C383" s="19" t="s">
        <v>1172</v>
      </c>
      <c r="D383" s="19" t="s">
        <v>1172</v>
      </c>
      <c r="E383" s="18" t="s">
        <v>1171</v>
      </c>
      <c r="F383" s="20"/>
      <c r="G383" s="19"/>
      <c r="H383" s="19"/>
      <c r="J383" s="19"/>
      <c r="K383" s="19"/>
      <c r="L383" s="20"/>
      <c r="M383" s="16"/>
      <c r="U383" s="17"/>
      <c r="V383" s="2"/>
    </row>
    <row r="384" spans="1:23" ht="78" x14ac:dyDescent="0.35">
      <c r="A384" s="8">
        <v>383</v>
      </c>
      <c r="B384" s="21" t="s">
        <v>1173</v>
      </c>
      <c r="C384" s="7" t="s">
        <v>1174</v>
      </c>
      <c r="D384" s="7" t="s">
        <v>1174</v>
      </c>
      <c r="E384" s="21" t="s">
        <v>1175</v>
      </c>
      <c r="F384" s="16"/>
      <c r="J384" s="7" t="s">
        <v>34</v>
      </c>
      <c r="L384" s="16"/>
      <c r="M384" s="16" t="s">
        <v>34</v>
      </c>
      <c r="N384" s="7" t="s">
        <v>34</v>
      </c>
      <c r="O384" s="7" t="s">
        <v>34</v>
      </c>
      <c r="P384" s="7" t="s">
        <v>34</v>
      </c>
      <c r="Q384" s="7" t="s">
        <v>34</v>
      </c>
      <c r="R384" s="7" t="s">
        <v>34</v>
      </c>
      <c r="S384" s="7" t="s">
        <v>34</v>
      </c>
      <c r="T384" s="7">
        <v>3</v>
      </c>
      <c r="U384" s="17"/>
      <c r="V384" s="2" t="s">
        <v>6826</v>
      </c>
      <c r="W384" s="7">
        <v>6</v>
      </c>
    </row>
    <row r="385" spans="1:23" ht="78" x14ac:dyDescent="0.35">
      <c r="A385" s="8">
        <v>384</v>
      </c>
      <c r="B385" s="21" t="s">
        <v>1176</v>
      </c>
      <c r="C385" s="7" t="s">
        <v>1177</v>
      </c>
      <c r="D385" s="7" t="s">
        <v>1177</v>
      </c>
      <c r="E385" s="21" t="s">
        <v>1178</v>
      </c>
      <c r="F385" s="16"/>
      <c r="J385" s="7" t="s">
        <v>34</v>
      </c>
      <c r="L385" s="16"/>
      <c r="M385" s="16" t="s">
        <v>34</v>
      </c>
      <c r="N385" s="7" t="s">
        <v>34</v>
      </c>
      <c r="O385" s="7" t="s">
        <v>34</v>
      </c>
      <c r="P385" s="7" t="s">
        <v>34</v>
      </c>
      <c r="Q385" s="7" t="s">
        <v>34</v>
      </c>
      <c r="R385" s="7" t="s">
        <v>34</v>
      </c>
      <c r="S385" s="7" t="s">
        <v>34</v>
      </c>
      <c r="T385" s="7">
        <v>3</v>
      </c>
      <c r="U385" s="17"/>
      <c r="V385" s="2" t="s">
        <v>6827</v>
      </c>
      <c r="W385" s="7">
        <v>6</v>
      </c>
    </row>
    <row r="386" spans="1:23" ht="78" x14ac:dyDescent="0.35">
      <c r="A386" s="8">
        <v>385</v>
      </c>
      <c r="B386" s="21" t="s">
        <v>1179</v>
      </c>
      <c r="C386" s="7" t="s">
        <v>1180</v>
      </c>
      <c r="D386" s="7" t="s">
        <v>1180</v>
      </c>
      <c r="E386" s="21" t="s">
        <v>1181</v>
      </c>
      <c r="F386" s="16"/>
      <c r="J386" s="7" t="s">
        <v>34</v>
      </c>
      <c r="L386" s="16" t="s">
        <v>34</v>
      </c>
      <c r="M386" s="16" t="s">
        <v>34</v>
      </c>
      <c r="N386" s="7" t="s">
        <v>34</v>
      </c>
      <c r="O386" s="7" t="s">
        <v>34</v>
      </c>
      <c r="P386" s="7" t="s">
        <v>34</v>
      </c>
      <c r="Q386" s="7" t="s">
        <v>34</v>
      </c>
      <c r="R386" s="7" t="s">
        <v>34</v>
      </c>
      <c r="S386" s="7" t="s">
        <v>34</v>
      </c>
      <c r="U386" s="17">
        <v>3</v>
      </c>
      <c r="V386" s="2" t="s">
        <v>6828</v>
      </c>
      <c r="W386" s="7">
        <v>6</v>
      </c>
    </row>
    <row r="387" spans="1:23" ht="78" x14ac:dyDescent="0.35">
      <c r="A387" s="8">
        <v>386</v>
      </c>
      <c r="B387" s="21" t="s">
        <v>1182</v>
      </c>
      <c r="C387" s="7" t="s">
        <v>1183</v>
      </c>
      <c r="D387" s="7" t="s">
        <v>1183</v>
      </c>
      <c r="E387" s="21" t="s">
        <v>1184</v>
      </c>
      <c r="F387" s="16"/>
      <c r="J387" s="7" t="s">
        <v>34</v>
      </c>
      <c r="L387" s="16"/>
      <c r="M387" s="16" t="s">
        <v>34</v>
      </c>
      <c r="N387" s="7" t="s">
        <v>34</v>
      </c>
      <c r="O387" s="7" t="s">
        <v>34</v>
      </c>
      <c r="P387" s="7" t="s">
        <v>34</v>
      </c>
      <c r="Q387" s="7" t="s">
        <v>34</v>
      </c>
      <c r="R387" s="7" t="s">
        <v>34</v>
      </c>
      <c r="S387" s="7" t="s">
        <v>34</v>
      </c>
      <c r="T387" s="7">
        <v>3</v>
      </c>
      <c r="U387" s="17"/>
      <c r="V387" s="2" t="s">
        <v>6829</v>
      </c>
      <c r="W387" s="7">
        <v>5</v>
      </c>
    </row>
    <row r="388" spans="1:23" ht="52" x14ac:dyDescent="0.35">
      <c r="A388" s="8">
        <v>387</v>
      </c>
      <c r="B388" s="21" t="s">
        <v>1185</v>
      </c>
      <c r="C388" s="7" t="s">
        <v>1186</v>
      </c>
      <c r="D388" s="7" t="s">
        <v>1186</v>
      </c>
      <c r="E388" s="21" t="s">
        <v>1187</v>
      </c>
      <c r="F388" s="16"/>
      <c r="J388" s="7" t="s">
        <v>34</v>
      </c>
      <c r="L388" s="16"/>
      <c r="M388" s="16" t="s">
        <v>34</v>
      </c>
      <c r="N388" s="7" t="s">
        <v>34</v>
      </c>
      <c r="O388" s="7" t="s">
        <v>34</v>
      </c>
      <c r="P388" s="7" t="s">
        <v>34</v>
      </c>
      <c r="Q388" s="7" t="s">
        <v>34</v>
      </c>
      <c r="R388" s="7" t="s">
        <v>34</v>
      </c>
      <c r="S388" s="7" t="s">
        <v>34</v>
      </c>
      <c r="U388" s="17">
        <v>3</v>
      </c>
      <c r="V388" s="2" t="s">
        <v>1188</v>
      </c>
      <c r="W388" s="7">
        <v>3</v>
      </c>
    </row>
    <row r="389" spans="1:23" ht="78" x14ac:dyDescent="0.35">
      <c r="A389" s="8">
        <v>388</v>
      </c>
      <c r="B389" s="21" t="s">
        <v>1189</v>
      </c>
      <c r="C389" s="7" t="s">
        <v>1190</v>
      </c>
      <c r="D389" s="7" t="s">
        <v>1190</v>
      </c>
      <c r="E389" s="21" t="s">
        <v>1191</v>
      </c>
      <c r="F389" s="16"/>
      <c r="J389" s="7" t="s">
        <v>34</v>
      </c>
      <c r="L389" s="16"/>
      <c r="M389" s="16" t="s">
        <v>34</v>
      </c>
      <c r="N389" s="7" t="s">
        <v>34</v>
      </c>
      <c r="O389" s="7" t="s">
        <v>34</v>
      </c>
      <c r="P389" s="7" t="s">
        <v>34</v>
      </c>
      <c r="Q389" s="7" t="s">
        <v>34</v>
      </c>
      <c r="R389" s="7" t="s">
        <v>34</v>
      </c>
      <c r="U389" s="17"/>
      <c r="V389" s="2" t="s">
        <v>6830</v>
      </c>
      <c r="W389" s="7">
        <v>6</v>
      </c>
    </row>
    <row r="390" spans="1:23" ht="39" x14ac:dyDescent="0.35">
      <c r="A390" s="8">
        <v>389</v>
      </c>
      <c r="B390" s="21" t="s">
        <v>1192</v>
      </c>
      <c r="C390" s="7" t="s">
        <v>1193</v>
      </c>
      <c r="D390" s="7" t="s">
        <v>1193</v>
      </c>
      <c r="E390" s="21" t="s">
        <v>1192</v>
      </c>
      <c r="F390" s="16"/>
      <c r="I390" s="7" t="s">
        <v>34</v>
      </c>
      <c r="L390" s="16"/>
      <c r="M390" s="16" t="s">
        <v>34</v>
      </c>
      <c r="N390" s="7" t="s">
        <v>34</v>
      </c>
      <c r="O390" s="7" t="s">
        <v>34</v>
      </c>
      <c r="P390" s="7" t="s">
        <v>34</v>
      </c>
      <c r="Q390" s="7" t="s">
        <v>34</v>
      </c>
      <c r="R390" s="7" t="s">
        <v>34</v>
      </c>
      <c r="U390" s="17"/>
      <c r="V390" s="2" t="s">
        <v>1194</v>
      </c>
      <c r="W390" s="7">
        <v>5</v>
      </c>
    </row>
    <row r="391" spans="1:23" ht="78" x14ac:dyDescent="0.35">
      <c r="A391" s="8">
        <v>390</v>
      </c>
      <c r="B391" s="21" t="s">
        <v>1195</v>
      </c>
      <c r="C391" s="7" t="s">
        <v>1196</v>
      </c>
      <c r="D391" s="7" t="s">
        <v>1196</v>
      </c>
      <c r="E391" s="21" t="s">
        <v>1197</v>
      </c>
      <c r="F391" s="16"/>
      <c r="J391" s="7" t="s">
        <v>34</v>
      </c>
      <c r="L391" s="16"/>
      <c r="M391" s="16" t="s">
        <v>34</v>
      </c>
      <c r="N391" s="7" t="s">
        <v>34</v>
      </c>
      <c r="O391" s="7" t="s">
        <v>34</v>
      </c>
      <c r="P391" s="7" t="s">
        <v>34</v>
      </c>
      <c r="Q391" s="7" t="s">
        <v>34</v>
      </c>
      <c r="R391" s="7" t="s">
        <v>34</v>
      </c>
      <c r="U391" s="17"/>
      <c r="V391" s="2" t="s">
        <v>1198</v>
      </c>
      <c r="W391" s="7">
        <v>3</v>
      </c>
    </row>
    <row r="392" spans="1:23" ht="26" x14ac:dyDescent="0.35">
      <c r="A392" s="8">
        <v>391</v>
      </c>
      <c r="B392" s="18" t="s">
        <v>1199</v>
      </c>
      <c r="C392" s="19" t="s">
        <v>1200</v>
      </c>
      <c r="D392" s="19" t="s">
        <v>1200</v>
      </c>
      <c r="E392" s="18" t="s">
        <v>1199</v>
      </c>
      <c r="F392" s="20"/>
      <c r="G392" s="19"/>
      <c r="H392" s="19"/>
      <c r="J392" s="19"/>
      <c r="K392" s="19"/>
      <c r="L392" s="20"/>
      <c r="M392" s="16"/>
      <c r="U392" s="17"/>
      <c r="V392" s="2"/>
    </row>
    <row r="393" spans="1:23" ht="91" x14ac:dyDescent="0.35">
      <c r="A393" s="8">
        <v>392</v>
      </c>
      <c r="B393" s="21" t="s">
        <v>1201</v>
      </c>
      <c r="C393" s="7" t="s">
        <v>1202</v>
      </c>
      <c r="D393" s="7" t="s">
        <v>1202</v>
      </c>
      <c r="E393" s="21" t="s">
        <v>1203</v>
      </c>
      <c r="F393" s="16"/>
      <c r="J393" s="7" t="s">
        <v>34</v>
      </c>
      <c r="L393" s="16"/>
      <c r="M393" s="16" t="s">
        <v>34</v>
      </c>
      <c r="N393" s="7" t="s">
        <v>34</v>
      </c>
      <c r="O393" s="7" t="s">
        <v>34</v>
      </c>
      <c r="P393" s="7" t="s">
        <v>34</v>
      </c>
      <c r="Q393" s="7" t="s">
        <v>34</v>
      </c>
      <c r="R393" s="7" t="s">
        <v>34</v>
      </c>
      <c r="U393" s="17"/>
      <c r="V393" s="2" t="s">
        <v>6831</v>
      </c>
      <c r="W393" s="7">
        <v>5</v>
      </c>
    </row>
    <row r="394" spans="1:23" ht="52" x14ac:dyDescent="0.35">
      <c r="A394" s="8">
        <v>393</v>
      </c>
      <c r="B394" s="18" t="s">
        <v>1204</v>
      </c>
      <c r="C394" s="19" t="s">
        <v>1205</v>
      </c>
      <c r="D394" s="19" t="s">
        <v>1205</v>
      </c>
      <c r="E394" s="18" t="s">
        <v>1204</v>
      </c>
      <c r="F394" s="20"/>
      <c r="G394" s="19"/>
      <c r="H394" s="19"/>
      <c r="J394" s="19"/>
      <c r="K394" s="19"/>
      <c r="L394" s="20"/>
      <c r="M394" s="16"/>
      <c r="U394" s="17"/>
      <c r="V394" s="2" t="s">
        <v>6785</v>
      </c>
      <c r="W394" s="7">
        <v>6</v>
      </c>
    </row>
    <row r="395" spans="1:23" ht="52" x14ac:dyDescent="0.35">
      <c r="A395" s="8">
        <v>394</v>
      </c>
      <c r="B395" s="21" t="s">
        <v>1206</v>
      </c>
      <c r="C395" s="7" t="s">
        <v>1207</v>
      </c>
      <c r="D395" s="7" t="s">
        <v>1207</v>
      </c>
      <c r="E395" s="21" t="s">
        <v>1208</v>
      </c>
      <c r="F395" s="16"/>
      <c r="J395" s="7" t="s">
        <v>34</v>
      </c>
      <c r="L395" s="16"/>
      <c r="M395" s="16" t="s">
        <v>34</v>
      </c>
      <c r="O395" s="7" t="s">
        <v>34</v>
      </c>
      <c r="R395" s="7" t="s">
        <v>34</v>
      </c>
      <c r="S395" s="7" t="s">
        <v>34</v>
      </c>
      <c r="U395" s="17"/>
      <c r="V395" s="2" t="s">
        <v>1209</v>
      </c>
      <c r="W395" s="7">
        <v>3</v>
      </c>
    </row>
    <row r="396" spans="1:23" ht="52" x14ac:dyDescent="0.35">
      <c r="A396" s="8">
        <v>395</v>
      </c>
      <c r="B396" s="21" t="s">
        <v>1210</v>
      </c>
      <c r="C396" s="7" t="s">
        <v>1211</v>
      </c>
      <c r="D396" s="7" t="s">
        <v>1211</v>
      </c>
      <c r="E396" s="21" t="s">
        <v>1212</v>
      </c>
      <c r="F396" s="16"/>
      <c r="J396" s="7" t="s">
        <v>34</v>
      </c>
      <c r="L396" s="16" t="s">
        <v>34</v>
      </c>
      <c r="M396" s="16" t="s">
        <v>34</v>
      </c>
      <c r="O396" s="7" t="s">
        <v>34</v>
      </c>
      <c r="R396" s="7" t="s">
        <v>34</v>
      </c>
      <c r="S396" s="7" t="s">
        <v>34</v>
      </c>
      <c r="U396" s="17">
        <v>3</v>
      </c>
      <c r="V396" s="2" t="s">
        <v>1213</v>
      </c>
      <c r="W396" s="7">
        <v>5</v>
      </c>
    </row>
    <row r="397" spans="1:23" ht="65" x14ac:dyDescent="0.35">
      <c r="A397" s="8">
        <v>396</v>
      </c>
      <c r="B397" s="21" t="s">
        <v>1214</v>
      </c>
      <c r="C397" s="7" t="s">
        <v>1215</v>
      </c>
      <c r="D397" s="7" t="s">
        <v>1215</v>
      </c>
      <c r="E397" s="21" t="s">
        <v>1216</v>
      </c>
      <c r="F397" s="16"/>
      <c r="J397" s="7" t="s">
        <v>34</v>
      </c>
      <c r="L397" s="16"/>
      <c r="M397" s="16" t="s">
        <v>34</v>
      </c>
      <c r="O397" s="7" t="s">
        <v>34</v>
      </c>
      <c r="R397" s="7" t="s">
        <v>34</v>
      </c>
      <c r="S397" s="7" t="s">
        <v>34</v>
      </c>
      <c r="T397" s="7">
        <v>3</v>
      </c>
      <c r="U397" s="17"/>
      <c r="V397" s="2" t="s">
        <v>1217</v>
      </c>
      <c r="W397" s="7">
        <v>3</v>
      </c>
    </row>
    <row r="398" spans="1:23" ht="52" x14ac:dyDescent="0.35">
      <c r="A398" s="8">
        <v>397</v>
      </c>
      <c r="B398" s="21" t="s">
        <v>1218</v>
      </c>
      <c r="C398" s="7" t="s">
        <v>1219</v>
      </c>
      <c r="D398" s="7" t="s">
        <v>1219</v>
      </c>
      <c r="E398" s="21" t="s">
        <v>1220</v>
      </c>
      <c r="F398" s="16"/>
      <c r="J398" s="7" t="s">
        <v>34</v>
      </c>
      <c r="L398" s="16"/>
      <c r="M398" s="16" t="s">
        <v>34</v>
      </c>
      <c r="O398" s="7" t="s">
        <v>34</v>
      </c>
      <c r="R398" s="7" t="s">
        <v>34</v>
      </c>
      <c r="S398" s="7" t="s">
        <v>34</v>
      </c>
      <c r="T398" s="7">
        <v>3</v>
      </c>
      <c r="U398" s="17"/>
      <c r="V398" s="2" t="s">
        <v>1221</v>
      </c>
      <c r="W398" s="7">
        <v>3</v>
      </c>
    </row>
    <row r="399" spans="1:23" ht="39" x14ac:dyDescent="0.35">
      <c r="A399" s="8">
        <v>398</v>
      </c>
      <c r="B399" s="21" t="s">
        <v>1222</v>
      </c>
      <c r="C399" s="7" t="s">
        <v>1223</v>
      </c>
      <c r="D399" s="7" t="s">
        <v>1223</v>
      </c>
      <c r="E399" s="21" t="s">
        <v>1224</v>
      </c>
      <c r="F399" s="16"/>
      <c r="J399" s="7" t="s">
        <v>34</v>
      </c>
      <c r="L399" s="16"/>
      <c r="M399" s="16" t="s">
        <v>34</v>
      </c>
      <c r="O399" s="7" t="s">
        <v>34</v>
      </c>
      <c r="R399" s="7" t="s">
        <v>34</v>
      </c>
      <c r="S399" s="7" t="s">
        <v>34</v>
      </c>
      <c r="T399" s="7">
        <v>3</v>
      </c>
      <c r="U399" s="17"/>
      <c r="V399" s="2" t="s">
        <v>1225</v>
      </c>
      <c r="W399" s="7">
        <v>3</v>
      </c>
    </row>
    <row r="400" spans="1:23" ht="39" x14ac:dyDescent="0.35">
      <c r="A400" s="8">
        <v>399</v>
      </c>
      <c r="B400" s="21" t="s">
        <v>1226</v>
      </c>
      <c r="C400" s="7" t="s">
        <v>1227</v>
      </c>
      <c r="D400" s="7" t="s">
        <v>1227</v>
      </c>
      <c r="E400" s="21" t="s">
        <v>1228</v>
      </c>
      <c r="F400" s="16"/>
      <c r="J400" s="7" t="s">
        <v>34</v>
      </c>
      <c r="L400" s="16"/>
      <c r="M400" s="16" t="s">
        <v>34</v>
      </c>
      <c r="O400" s="7" t="s">
        <v>34</v>
      </c>
      <c r="R400" s="7" t="s">
        <v>34</v>
      </c>
      <c r="S400" s="7" t="s">
        <v>34</v>
      </c>
      <c r="T400" s="7">
        <v>3</v>
      </c>
      <c r="U400" s="17"/>
      <c r="V400" s="2" t="s">
        <v>1229</v>
      </c>
      <c r="W400" s="7">
        <v>3</v>
      </c>
    </row>
    <row r="401" spans="1:23" ht="65" x14ac:dyDescent="0.35">
      <c r="A401" s="8">
        <v>400</v>
      </c>
      <c r="B401" s="21" t="s">
        <v>1230</v>
      </c>
      <c r="C401" s="7" t="s">
        <v>1231</v>
      </c>
      <c r="D401" s="7" t="s">
        <v>1231</v>
      </c>
      <c r="E401" s="21" t="s">
        <v>1232</v>
      </c>
      <c r="F401" s="16"/>
      <c r="J401" s="7" t="s">
        <v>34</v>
      </c>
      <c r="L401" s="16"/>
      <c r="M401" s="16" t="s">
        <v>34</v>
      </c>
      <c r="O401" s="7" t="s">
        <v>34</v>
      </c>
      <c r="R401" s="7" t="s">
        <v>34</v>
      </c>
      <c r="S401" s="7" t="s">
        <v>34</v>
      </c>
      <c r="T401" s="7">
        <v>3</v>
      </c>
      <c r="U401" s="17"/>
      <c r="V401" s="2" t="s">
        <v>1233</v>
      </c>
      <c r="W401" s="7">
        <v>3</v>
      </c>
    </row>
    <row r="402" spans="1:23" ht="65" x14ac:dyDescent="0.35">
      <c r="A402" s="8">
        <v>401</v>
      </c>
      <c r="B402" s="21" t="s">
        <v>1234</v>
      </c>
      <c r="C402" s="7" t="s">
        <v>1235</v>
      </c>
      <c r="D402" s="7" t="s">
        <v>1235</v>
      </c>
      <c r="E402" s="21" t="s">
        <v>1236</v>
      </c>
      <c r="F402" s="16"/>
      <c r="J402" s="7" t="s">
        <v>34</v>
      </c>
      <c r="L402" s="16"/>
      <c r="M402" s="16" t="s">
        <v>34</v>
      </c>
      <c r="O402" s="7" t="s">
        <v>34</v>
      </c>
      <c r="R402" s="7" t="s">
        <v>34</v>
      </c>
      <c r="S402" s="7" t="s">
        <v>34</v>
      </c>
      <c r="T402" s="7">
        <v>3</v>
      </c>
      <c r="U402" s="17"/>
      <c r="V402" s="2" t="s">
        <v>1237</v>
      </c>
      <c r="W402" s="7">
        <v>3</v>
      </c>
    </row>
    <row r="403" spans="1:23" ht="26" x14ac:dyDescent="0.35">
      <c r="A403" s="8">
        <v>402</v>
      </c>
      <c r="B403" s="21" t="s">
        <v>1238</v>
      </c>
      <c r="C403" s="7" t="s">
        <v>1239</v>
      </c>
      <c r="D403" s="7" t="s">
        <v>1239</v>
      </c>
      <c r="E403" s="21" t="s">
        <v>1240</v>
      </c>
      <c r="F403" s="16"/>
      <c r="J403" s="7" t="s">
        <v>34</v>
      </c>
      <c r="L403" s="16"/>
      <c r="M403" s="16" t="s">
        <v>34</v>
      </c>
      <c r="O403" s="7" t="s">
        <v>34</v>
      </c>
      <c r="R403" s="7" t="s">
        <v>34</v>
      </c>
      <c r="S403" s="7" t="s">
        <v>34</v>
      </c>
      <c r="T403" s="7">
        <v>3</v>
      </c>
      <c r="U403" s="17"/>
      <c r="V403" s="2" t="s">
        <v>1241</v>
      </c>
      <c r="W403" s="7">
        <v>5</v>
      </c>
    </row>
    <row r="404" spans="1:23" ht="65" x14ac:dyDescent="0.35">
      <c r="A404" s="8">
        <v>403</v>
      </c>
      <c r="B404" s="21" t="s">
        <v>1242</v>
      </c>
      <c r="C404" s="7" t="s">
        <v>1243</v>
      </c>
      <c r="D404" s="7" t="s">
        <v>1243</v>
      </c>
      <c r="E404" s="21" t="s">
        <v>1244</v>
      </c>
      <c r="F404" s="16"/>
      <c r="J404" s="7" t="s">
        <v>34</v>
      </c>
      <c r="L404" s="16"/>
      <c r="M404" s="16" t="s">
        <v>34</v>
      </c>
      <c r="O404" s="7" t="s">
        <v>34</v>
      </c>
      <c r="R404" s="7" t="s">
        <v>34</v>
      </c>
      <c r="S404" s="7" t="s">
        <v>34</v>
      </c>
      <c r="T404" s="7">
        <v>3</v>
      </c>
      <c r="U404" s="17"/>
      <c r="V404" s="2" t="s">
        <v>6832</v>
      </c>
      <c r="W404" s="7">
        <v>6</v>
      </c>
    </row>
    <row r="405" spans="1:23" ht="52" x14ac:dyDescent="0.35">
      <c r="A405" s="8">
        <v>404</v>
      </c>
      <c r="B405" s="21" t="s">
        <v>1245</v>
      </c>
      <c r="C405" s="7" t="s">
        <v>1246</v>
      </c>
      <c r="D405" s="7" t="s">
        <v>1246</v>
      </c>
      <c r="E405" s="21" t="s">
        <v>1247</v>
      </c>
      <c r="F405" s="16"/>
      <c r="J405" s="7" t="s">
        <v>34</v>
      </c>
      <c r="L405" s="16"/>
      <c r="M405" s="16" t="s">
        <v>34</v>
      </c>
      <c r="O405" s="7" t="s">
        <v>34</v>
      </c>
      <c r="R405" s="7" t="s">
        <v>34</v>
      </c>
      <c r="S405" s="7" t="s">
        <v>34</v>
      </c>
      <c r="T405" s="7">
        <v>3</v>
      </c>
      <c r="U405" s="17"/>
      <c r="V405" s="2" t="s">
        <v>1248</v>
      </c>
      <c r="W405" s="7">
        <v>5</v>
      </c>
    </row>
    <row r="406" spans="1:23" ht="52" x14ac:dyDescent="0.35">
      <c r="A406" s="8">
        <v>405</v>
      </c>
      <c r="B406" s="21" t="s">
        <v>1249</v>
      </c>
      <c r="C406" s="7" t="s">
        <v>1250</v>
      </c>
      <c r="D406" s="7" t="s">
        <v>1250</v>
      </c>
      <c r="E406" s="21" t="s">
        <v>1251</v>
      </c>
      <c r="F406" s="16"/>
      <c r="J406" s="7" t="s">
        <v>34</v>
      </c>
      <c r="L406" s="16"/>
      <c r="M406" s="16" t="s">
        <v>34</v>
      </c>
      <c r="O406" s="7" t="s">
        <v>34</v>
      </c>
      <c r="R406" s="7" t="s">
        <v>34</v>
      </c>
      <c r="S406" s="7" t="s">
        <v>34</v>
      </c>
      <c r="T406" s="7">
        <v>3</v>
      </c>
      <c r="U406" s="17"/>
      <c r="V406" s="2" t="s">
        <v>1252</v>
      </c>
      <c r="W406" s="7">
        <v>3</v>
      </c>
    </row>
    <row r="407" spans="1:23" ht="52" x14ac:dyDescent="0.35">
      <c r="A407" s="8">
        <v>406</v>
      </c>
      <c r="B407" s="21" t="s">
        <v>1253</v>
      </c>
      <c r="C407" s="7" t="s">
        <v>1254</v>
      </c>
      <c r="D407" s="7" t="s">
        <v>1254</v>
      </c>
      <c r="E407" s="21" t="s">
        <v>1255</v>
      </c>
      <c r="F407" s="16"/>
      <c r="J407" s="7" t="s">
        <v>34</v>
      </c>
      <c r="L407" s="16"/>
      <c r="M407" s="16" t="s">
        <v>34</v>
      </c>
      <c r="O407" s="7" t="s">
        <v>34</v>
      </c>
      <c r="R407" s="7" t="s">
        <v>34</v>
      </c>
      <c r="S407" s="7" t="s">
        <v>34</v>
      </c>
      <c r="T407" s="7">
        <v>3</v>
      </c>
      <c r="U407" s="17"/>
      <c r="V407" s="2" t="s">
        <v>6833</v>
      </c>
      <c r="W407" s="7">
        <v>6</v>
      </c>
    </row>
    <row r="408" spans="1:23" ht="78" x14ac:dyDescent="0.35">
      <c r="A408" s="8">
        <v>407</v>
      </c>
      <c r="B408" s="21" t="s">
        <v>1256</v>
      </c>
      <c r="C408" s="7" t="s">
        <v>1257</v>
      </c>
      <c r="D408" s="7" t="s">
        <v>1257</v>
      </c>
      <c r="E408" s="21" t="s">
        <v>1258</v>
      </c>
      <c r="F408" s="16"/>
      <c r="J408" s="7" t="s">
        <v>34</v>
      </c>
      <c r="L408" s="16"/>
      <c r="M408" s="16" t="s">
        <v>34</v>
      </c>
      <c r="O408" s="7" t="s">
        <v>34</v>
      </c>
      <c r="R408" s="7" t="s">
        <v>34</v>
      </c>
      <c r="S408" s="7" t="s">
        <v>34</v>
      </c>
      <c r="T408" s="7">
        <v>3</v>
      </c>
      <c r="U408" s="17"/>
      <c r="V408" s="2" t="s">
        <v>1259</v>
      </c>
      <c r="W408" s="7">
        <v>6</v>
      </c>
    </row>
    <row r="409" spans="1:23" ht="65" x14ac:dyDescent="0.35">
      <c r="A409" s="8">
        <v>408</v>
      </c>
      <c r="B409" s="21" t="s">
        <v>1260</v>
      </c>
      <c r="C409" s="7" t="s">
        <v>1261</v>
      </c>
      <c r="D409" s="7" t="s">
        <v>1261</v>
      </c>
      <c r="E409" s="21" t="s">
        <v>1262</v>
      </c>
      <c r="F409" s="16"/>
      <c r="J409" s="7" t="s">
        <v>34</v>
      </c>
      <c r="L409" s="16"/>
      <c r="M409" s="16" t="s">
        <v>34</v>
      </c>
      <c r="N409" s="7" t="s">
        <v>34</v>
      </c>
      <c r="U409" s="17"/>
      <c r="V409" s="2" t="s">
        <v>1263</v>
      </c>
      <c r="W409" s="7">
        <v>3</v>
      </c>
    </row>
    <row r="410" spans="1:23" ht="52" x14ac:dyDescent="0.35">
      <c r="A410" s="8">
        <v>409</v>
      </c>
      <c r="B410" s="18" t="s">
        <v>1264</v>
      </c>
      <c r="C410" s="19" t="s">
        <v>1265</v>
      </c>
      <c r="D410" s="19" t="s">
        <v>1265</v>
      </c>
      <c r="E410" s="18" t="s">
        <v>1264</v>
      </c>
      <c r="F410" s="20"/>
      <c r="G410" s="19"/>
      <c r="H410" s="19"/>
      <c r="J410" s="19"/>
      <c r="K410" s="19"/>
      <c r="L410" s="20"/>
      <c r="M410" s="16"/>
      <c r="U410" s="17"/>
      <c r="V410" s="2" t="s">
        <v>1266</v>
      </c>
      <c r="W410" s="7">
        <v>6</v>
      </c>
    </row>
    <row r="411" spans="1:23" ht="65" x14ac:dyDescent="0.35">
      <c r="A411" s="8">
        <v>410</v>
      </c>
      <c r="B411" s="21" t="s">
        <v>1267</v>
      </c>
      <c r="C411" s="7" t="s">
        <v>1268</v>
      </c>
      <c r="D411" s="7" t="s">
        <v>1268</v>
      </c>
      <c r="E411" s="21" t="s">
        <v>1269</v>
      </c>
      <c r="F411" s="16"/>
      <c r="J411" s="7" t="s">
        <v>34</v>
      </c>
      <c r="L411" s="16"/>
      <c r="M411" s="16" t="s">
        <v>34</v>
      </c>
      <c r="N411" s="7" t="s">
        <v>34</v>
      </c>
      <c r="O411" s="7" t="s">
        <v>34</v>
      </c>
      <c r="P411" s="7" t="s">
        <v>34</v>
      </c>
      <c r="Q411" s="7" t="s">
        <v>34</v>
      </c>
      <c r="R411" s="7" t="s">
        <v>34</v>
      </c>
      <c r="U411" s="17"/>
      <c r="V411" s="2" t="s">
        <v>6788</v>
      </c>
      <c r="W411" s="7">
        <v>6</v>
      </c>
    </row>
    <row r="412" spans="1:23" ht="52" x14ac:dyDescent="0.35">
      <c r="A412" s="8">
        <v>411</v>
      </c>
      <c r="B412" s="21" t="s">
        <v>1270</v>
      </c>
      <c r="C412" s="7" t="s">
        <v>1271</v>
      </c>
      <c r="D412" s="7" t="s">
        <v>1271</v>
      </c>
      <c r="E412" s="21" t="s">
        <v>1272</v>
      </c>
      <c r="F412" s="16"/>
      <c r="J412" s="7" t="s">
        <v>34</v>
      </c>
      <c r="L412" s="16"/>
      <c r="M412" s="16" t="s">
        <v>34</v>
      </c>
      <c r="N412" s="7" t="s">
        <v>34</v>
      </c>
      <c r="O412" s="7" t="s">
        <v>34</v>
      </c>
      <c r="P412" s="7" t="s">
        <v>34</v>
      </c>
      <c r="Q412" s="7" t="s">
        <v>34</v>
      </c>
      <c r="R412" s="7" t="s">
        <v>34</v>
      </c>
      <c r="U412" s="17"/>
      <c r="V412" s="2" t="s">
        <v>1273</v>
      </c>
      <c r="W412" s="7">
        <v>3</v>
      </c>
    </row>
    <row r="413" spans="1:23" ht="52" x14ac:dyDescent="0.35">
      <c r="A413" s="8">
        <v>412</v>
      </c>
      <c r="B413" s="21" t="s">
        <v>1274</v>
      </c>
      <c r="C413" s="7" t="s">
        <v>1275</v>
      </c>
      <c r="D413" s="7" t="s">
        <v>1275</v>
      </c>
      <c r="E413" s="21" t="s">
        <v>1276</v>
      </c>
      <c r="F413" s="16"/>
      <c r="J413" s="7" t="s">
        <v>34</v>
      </c>
      <c r="L413" s="16"/>
      <c r="M413" s="16" t="s">
        <v>34</v>
      </c>
      <c r="N413" s="7" t="s">
        <v>34</v>
      </c>
      <c r="O413" s="7" t="s">
        <v>34</v>
      </c>
      <c r="P413" s="7" t="s">
        <v>34</v>
      </c>
      <c r="Q413" s="7" t="s">
        <v>34</v>
      </c>
      <c r="R413" s="7" t="s">
        <v>34</v>
      </c>
      <c r="S413" s="7" t="s">
        <v>34</v>
      </c>
      <c r="T413" s="7">
        <v>3</v>
      </c>
      <c r="U413" s="17">
        <v>2</v>
      </c>
      <c r="V413" s="2" t="s">
        <v>1277</v>
      </c>
      <c r="W413" s="7">
        <v>4</v>
      </c>
    </row>
    <row r="414" spans="1:23" ht="65" x14ac:dyDescent="0.35">
      <c r="A414" s="8">
        <v>413</v>
      </c>
      <c r="B414" s="21" t="s">
        <v>1278</v>
      </c>
      <c r="C414" s="7" t="s">
        <v>1279</v>
      </c>
      <c r="D414" s="7" t="s">
        <v>1279</v>
      </c>
      <c r="E414" s="21" t="s">
        <v>1280</v>
      </c>
      <c r="F414" s="16"/>
      <c r="J414" s="7" t="s">
        <v>34</v>
      </c>
      <c r="L414" s="16"/>
      <c r="M414" s="16" t="s">
        <v>34</v>
      </c>
      <c r="N414" s="7" t="s">
        <v>34</v>
      </c>
      <c r="O414" s="7" t="s">
        <v>34</v>
      </c>
      <c r="P414" s="7" t="s">
        <v>34</v>
      </c>
      <c r="Q414" s="7" t="s">
        <v>34</v>
      </c>
      <c r="R414" s="7" t="s">
        <v>34</v>
      </c>
      <c r="S414" s="7" t="s">
        <v>34</v>
      </c>
      <c r="T414" s="7">
        <v>3</v>
      </c>
      <c r="U414" s="17">
        <v>2</v>
      </c>
      <c r="V414" s="2" t="s">
        <v>1281</v>
      </c>
      <c r="W414" s="7">
        <v>5</v>
      </c>
    </row>
    <row r="415" spans="1:23" ht="65" x14ac:dyDescent="0.35">
      <c r="A415" s="8">
        <v>414</v>
      </c>
      <c r="B415" s="21" t="s">
        <v>1282</v>
      </c>
      <c r="C415" s="7" t="s">
        <v>1283</v>
      </c>
      <c r="D415" s="7" t="s">
        <v>1283</v>
      </c>
      <c r="E415" s="21" t="s">
        <v>1284</v>
      </c>
      <c r="F415" s="16"/>
      <c r="J415" s="7" t="s">
        <v>34</v>
      </c>
      <c r="L415" s="16"/>
      <c r="M415" s="16" t="s">
        <v>34</v>
      </c>
      <c r="N415" s="7" t="s">
        <v>34</v>
      </c>
      <c r="O415" s="7" t="s">
        <v>34</v>
      </c>
      <c r="P415" s="7" t="s">
        <v>34</v>
      </c>
      <c r="Q415" s="7" t="s">
        <v>34</v>
      </c>
      <c r="R415" s="7" t="s">
        <v>34</v>
      </c>
      <c r="S415" s="7" t="s">
        <v>34</v>
      </c>
      <c r="T415" s="7">
        <v>3</v>
      </c>
      <c r="U415" s="17">
        <v>2</v>
      </c>
      <c r="V415" s="2" t="s">
        <v>1285</v>
      </c>
      <c r="W415" s="7">
        <v>3</v>
      </c>
    </row>
    <row r="416" spans="1:23" ht="39" x14ac:dyDescent="0.35">
      <c r="A416" s="8">
        <v>415</v>
      </c>
      <c r="B416" s="21" t="s">
        <v>1286</v>
      </c>
      <c r="C416" s="7" t="s">
        <v>1287</v>
      </c>
      <c r="D416" s="7" t="s">
        <v>1287</v>
      </c>
      <c r="E416" s="21" t="s">
        <v>1288</v>
      </c>
      <c r="F416" s="16"/>
      <c r="J416" s="7" t="s">
        <v>34</v>
      </c>
      <c r="L416" s="16"/>
      <c r="M416" s="16" t="s">
        <v>34</v>
      </c>
      <c r="N416" s="7" t="s">
        <v>34</v>
      </c>
      <c r="O416" s="7" t="s">
        <v>34</v>
      </c>
      <c r="P416" s="7" t="s">
        <v>34</v>
      </c>
      <c r="Q416" s="7" t="s">
        <v>34</v>
      </c>
      <c r="R416" s="7" t="s">
        <v>34</v>
      </c>
      <c r="S416" s="7" t="s">
        <v>34</v>
      </c>
      <c r="T416" s="7">
        <v>3</v>
      </c>
      <c r="U416" s="17">
        <v>2</v>
      </c>
      <c r="V416" s="2" t="s">
        <v>1289</v>
      </c>
      <c r="W416" s="7">
        <v>3</v>
      </c>
    </row>
    <row r="417" spans="1:23" ht="39" x14ac:dyDescent="0.35">
      <c r="A417" s="8">
        <v>416</v>
      </c>
      <c r="B417" s="21" t="s">
        <v>1290</v>
      </c>
      <c r="C417" s="7" t="s">
        <v>1291</v>
      </c>
      <c r="D417" s="7" t="s">
        <v>1291</v>
      </c>
      <c r="E417" s="21" t="s">
        <v>1292</v>
      </c>
      <c r="F417" s="16"/>
      <c r="J417" s="7" t="s">
        <v>34</v>
      </c>
      <c r="L417" s="16"/>
      <c r="M417" s="16" t="s">
        <v>34</v>
      </c>
      <c r="N417" s="7" t="s">
        <v>34</v>
      </c>
      <c r="O417" s="7" t="s">
        <v>34</v>
      </c>
      <c r="P417" s="7" t="s">
        <v>34</v>
      </c>
      <c r="Q417" s="7" t="s">
        <v>34</v>
      </c>
      <c r="R417" s="7" t="s">
        <v>34</v>
      </c>
      <c r="S417" s="7" t="s">
        <v>34</v>
      </c>
      <c r="T417" s="7">
        <v>3</v>
      </c>
      <c r="U417" s="17">
        <v>2</v>
      </c>
      <c r="V417" s="2" t="s">
        <v>1293</v>
      </c>
      <c r="W417" s="7">
        <v>3</v>
      </c>
    </row>
    <row r="418" spans="1:23" ht="65" x14ac:dyDescent="0.35">
      <c r="A418" s="8">
        <v>417</v>
      </c>
      <c r="B418" s="21" t="s">
        <v>1294</v>
      </c>
      <c r="C418" s="7" t="s">
        <v>1295</v>
      </c>
      <c r="D418" s="7" t="s">
        <v>1295</v>
      </c>
      <c r="E418" s="21" t="s">
        <v>1296</v>
      </c>
      <c r="F418" s="16"/>
      <c r="J418" s="7" t="s">
        <v>34</v>
      </c>
      <c r="L418" s="16"/>
      <c r="M418" s="16" t="s">
        <v>34</v>
      </c>
      <c r="N418" s="7" t="s">
        <v>34</v>
      </c>
      <c r="O418" s="7" t="s">
        <v>34</v>
      </c>
      <c r="P418" s="7" t="s">
        <v>34</v>
      </c>
      <c r="Q418" s="7" t="s">
        <v>34</v>
      </c>
      <c r="R418" s="7" t="s">
        <v>34</v>
      </c>
      <c r="S418" s="7" t="s">
        <v>34</v>
      </c>
      <c r="T418" s="7">
        <v>3</v>
      </c>
      <c r="U418" s="17">
        <v>2</v>
      </c>
      <c r="V418" s="2" t="s">
        <v>1293</v>
      </c>
      <c r="W418" s="7">
        <v>3</v>
      </c>
    </row>
    <row r="419" spans="1:23" ht="39" x14ac:dyDescent="0.35">
      <c r="A419" s="8">
        <v>418</v>
      </c>
      <c r="B419" s="21" t="s">
        <v>1297</v>
      </c>
      <c r="C419" s="7" t="s">
        <v>1298</v>
      </c>
      <c r="D419" s="7" t="s">
        <v>1298</v>
      </c>
      <c r="E419" s="21" t="s">
        <v>1299</v>
      </c>
      <c r="F419" s="16"/>
      <c r="J419" s="7" t="s">
        <v>34</v>
      </c>
      <c r="L419" s="16"/>
      <c r="M419" s="16" t="s">
        <v>34</v>
      </c>
      <c r="N419" s="7" t="s">
        <v>34</v>
      </c>
      <c r="O419" s="7" t="s">
        <v>34</v>
      </c>
      <c r="P419" s="7" t="s">
        <v>34</v>
      </c>
      <c r="Q419" s="7" t="s">
        <v>34</v>
      </c>
      <c r="R419" s="7" t="s">
        <v>34</v>
      </c>
      <c r="S419" s="7" t="s">
        <v>34</v>
      </c>
      <c r="T419" s="7">
        <v>3</v>
      </c>
      <c r="U419" s="17">
        <v>2</v>
      </c>
      <c r="V419" s="2" t="s">
        <v>1300</v>
      </c>
      <c r="W419" s="7">
        <v>3</v>
      </c>
    </row>
    <row r="420" spans="1:23" ht="52" x14ac:dyDescent="0.35">
      <c r="A420" s="8">
        <v>419</v>
      </c>
      <c r="B420" s="21" t="s">
        <v>1301</v>
      </c>
      <c r="C420" s="7" t="s">
        <v>1302</v>
      </c>
      <c r="D420" s="7" t="s">
        <v>1302</v>
      </c>
      <c r="E420" s="21" t="s">
        <v>1303</v>
      </c>
      <c r="F420" s="16"/>
      <c r="J420" s="7" t="s">
        <v>34</v>
      </c>
      <c r="L420" s="16"/>
      <c r="M420" s="16" t="s">
        <v>34</v>
      </c>
      <c r="N420" s="7" t="s">
        <v>34</v>
      </c>
      <c r="O420" s="7" t="s">
        <v>34</v>
      </c>
      <c r="P420" s="7" t="s">
        <v>34</v>
      </c>
      <c r="Q420" s="7" t="s">
        <v>34</v>
      </c>
      <c r="R420" s="7" t="s">
        <v>34</v>
      </c>
      <c r="S420" s="7" t="s">
        <v>34</v>
      </c>
      <c r="T420" s="7">
        <v>3</v>
      </c>
      <c r="U420" s="17">
        <v>2</v>
      </c>
      <c r="V420" s="2" t="s">
        <v>1304</v>
      </c>
      <c r="W420" s="7">
        <v>3</v>
      </c>
    </row>
    <row r="421" spans="1:23" ht="52" x14ac:dyDescent="0.35">
      <c r="A421" s="8">
        <v>420</v>
      </c>
      <c r="B421" s="21" t="s">
        <v>1305</v>
      </c>
      <c r="C421" s="7" t="s">
        <v>1306</v>
      </c>
      <c r="D421" s="7" t="s">
        <v>1306</v>
      </c>
      <c r="E421" s="21" t="s">
        <v>1307</v>
      </c>
      <c r="F421" s="16"/>
      <c r="J421" s="7" t="s">
        <v>34</v>
      </c>
      <c r="L421" s="16"/>
      <c r="M421" s="16" t="s">
        <v>34</v>
      </c>
      <c r="N421" s="7" t="s">
        <v>34</v>
      </c>
      <c r="O421" s="7" t="s">
        <v>34</v>
      </c>
      <c r="P421" s="7" t="s">
        <v>34</v>
      </c>
      <c r="Q421" s="7" t="s">
        <v>34</v>
      </c>
      <c r="R421" s="7" t="s">
        <v>34</v>
      </c>
      <c r="S421" s="7" t="s">
        <v>34</v>
      </c>
      <c r="U421" s="17"/>
      <c r="V421" s="2" t="s">
        <v>1308</v>
      </c>
      <c r="W421" s="7">
        <v>3</v>
      </c>
    </row>
    <row r="422" spans="1:23" ht="52" x14ac:dyDescent="0.35">
      <c r="A422" s="8">
        <v>421</v>
      </c>
      <c r="B422" s="18" t="s">
        <v>1309</v>
      </c>
      <c r="C422" s="19" t="s">
        <v>1310</v>
      </c>
      <c r="D422" s="19" t="s">
        <v>1310</v>
      </c>
      <c r="E422" s="18" t="s">
        <v>1309</v>
      </c>
      <c r="F422" s="20"/>
      <c r="G422" s="19"/>
      <c r="H422" s="19"/>
      <c r="J422" s="19"/>
      <c r="K422" s="19"/>
      <c r="L422" s="20"/>
      <c r="M422" s="16"/>
      <c r="U422" s="17"/>
      <c r="V422" s="2" t="s">
        <v>1266</v>
      </c>
      <c r="W422" s="7">
        <v>6</v>
      </c>
    </row>
    <row r="423" spans="1:23" ht="52" x14ac:dyDescent="0.35">
      <c r="A423" s="8">
        <v>422</v>
      </c>
      <c r="B423" s="21" t="s">
        <v>1311</v>
      </c>
      <c r="C423" s="7" t="s">
        <v>1312</v>
      </c>
      <c r="D423" s="7" t="s">
        <v>1312</v>
      </c>
      <c r="E423" s="21" t="s">
        <v>1313</v>
      </c>
      <c r="F423" s="16"/>
      <c r="J423" s="7" t="s">
        <v>34</v>
      </c>
      <c r="L423" s="16"/>
      <c r="M423" s="16" t="s">
        <v>34</v>
      </c>
      <c r="N423" s="7" t="s">
        <v>34</v>
      </c>
      <c r="O423" s="7" t="s">
        <v>34</v>
      </c>
      <c r="P423" s="7" t="s">
        <v>34</v>
      </c>
      <c r="Q423" s="7" t="s">
        <v>34</v>
      </c>
      <c r="R423" s="7" t="s">
        <v>34</v>
      </c>
      <c r="S423" s="7" t="s">
        <v>34</v>
      </c>
      <c r="T423" s="7">
        <v>3</v>
      </c>
      <c r="U423" s="17">
        <v>2</v>
      </c>
      <c r="V423" s="2" t="s">
        <v>1314</v>
      </c>
      <c r="W423" s="7">
        <v>3</v>
      </c>
    </row>
    <row r="424" spans="1:23" ht="39" x14ac:dyDescent="0.35">
      <c r="A424" s="8">
        <v>423</v>
      </c>
      <c r="B424" s="21" t="s">
        <v>1315</v>
      </c>
      <c r="C424" s="7" t="s">
        <v>1316</v>
      </c>
      <c r="D424" s="7" t="s">
        <v>1316</v>
      </c>
      <c r="E424" s="21" t="s">
        <v>1317</v>
      </c>
      <c r="F424" s="16"/>
      <c r="J424" s="7" t="s">
        <v>34</v>
      </c>
      <c r="L424" s="16"/>
      <c r="M424" s="16" t="s">
        <v>34</v>
      </c>
      <c r="N424" s="7" t="s">
        <v>34</v>
      </c>
      <c r="O424" s="7" t="s">
        <v>34</v>
      </c>
      <c r="P424" s="7" t="s">
        <v>34</v>
      </c>
      <c r="Q424" s="7" t="s">
        <v>34</v>
      </c>
      <c r="R424" s="7" t="s">
        <v>34</v>
      </c>
      <c r="S424" s="7" t="s">
        <v>34</v>
      </c>
      <c r="T424" s="7">
        <v>3</v>
      </c>
      <c r="U424" s="17">
        <v>2</v>
      </c>
      <c r="V424" s="2" t="s">
        <v>1318</v>
      </c>
      <c r="W424" s="7">
        <v>5</v>
      </c>
    </row>
    <row r="425" spans="1:23" ht="78" x14ac:dyDescent="0.35">
      <c r="A425" s="8">
        <v>424</v>
      </c>
      <c r="B425" s="21" t="s">
        <v>1319</v>
      </c>
      <c r="C425" s="7" t="s">
        <v>1320</v>
      </c>
      <c r="D425" s="7" t="s">
        <v>1320</v>
      </c>
      <c r="E425" s="21" t="s">
        <v>1321</v>
      </c>
      <c r="F425" s="16"/>
      <c r="J425" s="7" t="s">
        <v>34</v>
      </c>
      <c r="L425" s="16"/>
      <c r="M425" s="16" t="s">
        <v>34</v>
      </c>
      <c r="N425" s="7" t="s">
        <v>34</v>
      </c>
      <c r="O425" s="7" t="s">
        <v>34</v>
      </c>
      <c r="P425" s="7" t="s">
        <v>34</v>
      </c>
      <c r="Q425" s="7" t="s">
        <v>34</v>
      </c>
      <c r="R425" s="7" t="s">
        <v>34</v>
      </c>
      <c r="S425" s="7" t="s">
        <v>34</v>
      </c>
      <c r="T425" s="7">
        <v>3</v>
      </c>
      <c r="U425" s="17">
        <v>2</v>
      </c>
      <c r="V425" s="2" t="s">
        <v>1322</v>
      </c>
      <c r="W425" s="7">
        <v>3</v>
      </c>
    </row>
    <row r="426" spans="1:23" ht="39" x14ac:dyDescent="0.35">
      <c r="A426" s="8">
        <v>425</v>
      </c>
      <c r="B426" s="21" t="s">
        <v>1323</v>
      </c>
      <c r="C426" s="7" t="s">
        <v>1324</v>
      </c>
      <c r="D426" s="7" t="s">
        <v>1324</v>
      </c>
      <c r="E426" s="21" t="s">
        <v>1325</v>
      </c>
      <c r="F426" s="16"/>
      <c r="J426" s="7" t="s">
        <v>34</v>
      </c>
      <c r="L426" s="16"/>
      <c r="M426" s="16" t="s">
        <v>34</v>
      </c>
      <c r="N426" s="7" t="s">
        <v>34</v>
      </c>
      <c r="O426" s="7" t="s">
        <v>34</v>
      </c>
      <c r="P426" s="7" t="s">
        <v>34</v>
      </c>
      <c r="Q426" s="7" t="s">
        <v>34</v>
      </c>
      <c r="R426" s="7" t="s">
        <v>34</v>
      </c>
      <c r="S426" s="7" t="s">
        <v>34</v>
      </c>
      <c r="T426" s="7">
        <v>3</v>
      </c>
      <c r="U426" s="17">
        <v>2</v>
      </c>
      <c r="V426" s="2" t="s">
        <v>1326</v>
      </c>
      <c r="W426" s="7">
        <v>6</v>
      </c>
    </row>
    <row r="427" spans="1:23" ht="63.75" customHeight="1" x14ac:dyDescent="0.35">
      <c r="A427" s="8">
        <v>426</v>
      </c>
      <c r="B427" s="21" t="s">
        <v>1327</v>
      </c>
      <c r="C427" s="7" t="s">
        <v>1328</v>
      </c>
      <c r="D427" s="7" t="s">
        <v>1328</v>
      </c>
      <c r="E427" s="21" t="s">
        <v>1329</v>
      </c>
      <c r="F427" s="16"/>
      <c r="J427" s="7" t="s">
        <v>34</v>
      </c>
      <c r="L427" s="16"/>
      <c r="M427" s="16" t="s">
        <v>34</v>
      </c>
      <c r="N427" s="7" t="s">
        <v>34</v>
      </c>
      <c r="O427" s="7" t="s">
        <v>34</v>
      </c>
      <c r="P427" s="7" t="s">
        <v>34</v>
      </c>
      <c r="Q427" s="7" t="s">
        <v>34</v>
      </c>
      <c r="R427" s="7" t="s">
        <v>34</v>
      </c>
      <c r="S427" s="7" t="s">
        <v>34</v>
      </c>
      <c r="T427" s="7">
        <v>3</v>
      </c>
      <c r="U427" s="17">
        <v>2</v>
      </c>
      <c r="V427" s="2" t="s">
        <v>1330</v>
      </c>
      <c r="W427" s="7">
        <v>3</v>
      </c>
    </row>
    <row r="428" spans="1:23" x14ac:dyDescent="0.35">
      <c r="A428" s="8">
        <v>427</v>
      </c>
      <c r="B428" s="18" t="s">
        <v>1331</v>
      </c>
      <c r="C428" s="19" t="s">
        <v>1332</v>
      </c>
      <c r="D428" s="19" t="s">
        <v>1332</v>
      </c>
      <c r="E428" s="18" t="s">
        <v>1331</v>
      </c>
      <c r="F428" s="20"/>
      <c r="G428" s="19"/>
      <c r="H428" s="19"/>
      <c r="J428" s="19"/>
      <c r="K428" s="19"/>
      <c r="L428" s="20"/>
      <c r="M428" s="16"/>
      <c r="U428" s="17"/>
      <c r="V428" s="2"/>
    </row>
    <row r="429" spans="1:23" ht="65" x14ac:dyDescent="0.35">
      <c r="A429" s="8">
        <v>428</v>
      </c>
      <c r="B429" s="21" t="s">
        <v>1333</v>
      </c>
      <c r="C429" s="7" t="s">
        <v>1334</v>
      </c>
      <c r="D429" s="7" t="s">
        <v>1334</v>
      </c>
      <c r="E429" s="21" t="s">
        <v>1335</v>
      </c>
      <c r="F429" s="16"/>
      <c r="J429" s="7" t="s">
        <v>34</v>
      </c>
      <c r="L429" s="16"/>
      <c r="M429" s="16" t="s">
        <v>34</v>
      </c>
      <c r="N429" s="7" t="s">
        <v>34</v>
      </c>
      <c r="O429" s="7" t="s">
        <v>34</v>
      </c>
      <c r="P429" s="7" t="s">
        <v>34</v>
      </c>
      <c r="Q429" s="7" t="s">
        <v>34</v>
      </c>
      <c r="R429" s="7" t="s">
        <v>34</v>
      </c>
      <c r="S429" s="7" t="s">
        <v>34</v>
      </c>
      <c r="T429" s="7">
        <v>3</v>
      </c>
      <c r="U429" s="17">
        <v>2</v>
      </c>
      <c r="V429" s="2" t="s">
        <v>1336</v>
      </c>
      <c r="W429" s="7">
        <v>5</v>
      </c>
    </row>
    <row r="430" spans="1:23" ht="52" x14ac:dyDescent="0.35">
      <c r="A430" s="8">
        <v>429</v>
      </c>
      <c r="B430" s="21" t="s">
        <v>1337</v>
      </c>
      <c r="C430" s="7" t="s">
        <v>1338</v>
      </c>
      <c r="D430" s="7" t="s">
        <v>1338</v>
      </c>
      <c r="E430" s="21" t="s">
        <v>1339</v>
      </c>
      <c r="F430" s="16"/>
      <c r="J430" s="7" t="s">
        <v>34</v>
      </c>
      <c r="L430" s="16"/>
      <c r="M430" s="16" t="s">
        <v>34</v>
      </c>
      <c r="N430" s="7" t="s">
        <v>34</v>
      </c>
      <c r="O430" s="7" t="s">
        <v>34</v>
      </c>
      <c r="P430" s="7" t="s">
        <v>34</v>
      </c>
      <c r="Q430" s="7" t="s">
        <v>34</v>
      </c>
      <c r="R430" s="7" t="s">
        <v>34</v>
      </c>
      <c r="S430" s="7" t="s">
        <v>34</v>
      </c>
      <c r="T430" s="7">
        <v>3</v>
      </c>
      <c r="U430" s="17">
        <v>2</v>
      </c>
      <c r="V430" s="2" t="s">
        <v>1336</v>
      </c>
      <c r="W430" s="7">
        <v>5</v>
      </c>
    </row>
    <row r="431" spans="1:23" ht="52" x14ac:dyDescent="0.35">
      <c r="A431" s="8">
        <v>430</v>
      </c>
      <c r="B431" s="21" t="s">
        <v>1340</v>
      </c>
      <c r="C431" s="7" t="s">
        <v>1341</v>
      </c>
      <c r="D431" s="7" t="s">
        <v>1341</v>
      </c>
      <c r="E431" s="21" t="s">
        <v>1342</v>
      </c>
      <c r="F431" s="16"/>
      <c r="J431" s="7" t="s">
        <v>34</v>
      </c>
      <c r="L431" s="16"/>
      <c r="M431" s="16" t="s">
        <v>34</v>
      </c>
      <c r="N431" s="7" t="s">
        <v>34</v>
      </c>
      <c r="O431" s="7" t="s">
        <v>34</v>
      </c>
      <c r="P431" s="7" t="s">
        <v>34</v>
      </c>
      <c r="Q431" s="7" t="s">
        <v>34</v>
      </c>
      <c r="R431" s="7" t="s">
        <v>34</v>
      </c>
      <c r="S431" s="7" t="s">
        <v>34</v>
      </c>
      <c r="T431" s="7">
        <v>3</v>
      </c>
      <c r="U431" s="17">
        <v>2</v>
      </c>
      <c r="V431" s="2" t="s">
        <v>1336</v>
      </c>
      <c r="W431" s="7">
        <v>5</v>
      </c>
    </row>
    <row r="432" spans="1:23" ht="65" x14ac:dyDescent="0.35">
      <c r="A432" s="8">
        <v>431</v>
      </c>
      <c r="B432" s="21" t="s">
        <v>1343</v>
      </c>
      <c r="C432" s="7" t="s">
        <v>1344</v>
      </c>
      <c r="D432" s="7" t="s">
        <v>1344</v>
      </c>
      <c r="E432" s="21" t="s">
        <v>1345</v>
      </c>
      <c r="F432" s="16"/>
      <c r="J432" s="7" t="s">
        <v>34</v>
      </c>
      <c r="L432" s="16"/>
      <c r="M432" s="16" t="s">
        <v>34</v>
      </c>
      <c r="N432" s="7" t="s">
        <v>34</v>
      </c>
      <c r="O432" s="7" t="s">
        <v>34</v>
      </c>
      <c r="P432" s="7" t="s">
        <v>34</v>
      </c>
      <c r="Q432" s="7" t="s">
        <v>34</v>
      </c>
      <c r="R432" s="7" t="s">
        <v>34</v>
      </c>
      <c r="U432" s="17"/>
      <c r="V432" s="2" t="s">
        <v>1346</v>
      </c>
      <c r="W432" s="7">
        <v>3</v>
      </c>
    </row>
    <row r="433" spans="1:23" ht="65" x14ac:dyDescent="0.35">
      <c r="A433" s="8">
        <v>432</v>
      </c>
      <c r="B433" s="21" t="s">
        <v>1347</v>
      </c>
      <c r="C433" s="7" t="s">
        <v>1348</v>
      </c>
      <c r="D433" s="7" t="s">
        <v>1348</v>
      </c>
      <c r="E433" s="21" t="s">
        <v>1349</v>
      </c>
      <c r="F433" s="16"/>
      <c r="J433" s="7" t="s">
        <v>34</v>
      </c>
      <c r="L433" s="16"/>
      <c r="M433" s="16" t="s">
        <v>34</v>
      </c>
      <c r="N433" s="7" t="s">
        <v>34</v>
      </c>
      <c r="O433" s="7" t="s">
        <v>34</v>
      </c>
      <c r="P433" s="7" t="s">
        <v>34</v>
      </c>
      <c r="Q433" s="7" t="s">
        <v>34</v>
      </c>
      <c r="R433" s="7" t="s">
        <v>34</v>
      </c>
      <c r="S433" s="7" t="s">
        <v>34</v>
      </c>
      <c r="T433" s="7">
        <v>3</v>
      </c>
      <c r="U433" s="17">
        <v>2</v>
      </c>
      <c r="V433" s="2" t="s">
        <v>1350</v>
      </c>
      <c r="W433" s="7">
        <v>3</v>
      </c>
    </row>
    <row r="434" spans="1:23" ht="65" x14ac:dyDescent="0.35">
      <c r="A434" s="8">
        <v>433</v>
      </c>
      <c r="B434" s="21" t="s">
        <v>1351</v>
      </c>
      <c r="C434" s="7" t="s">
        <v>1352</v>
      </c>
      <c r="D434" s="7" t="s">
        <v>1352</v>
      </c>
      <c r="E434" s="21" t="s">
        <v>1353</v>
      </c>
      <c r="F434" s="16"/>
      <c r="J434" s="7" t="s">
        <v>34</v>
      </c>
      <c r="L434" s="16"/>
      <c r="M434" s="16" t="s">
        <v>34</v>
      </c>
      <c r="N434" s="7" t="s">
        <v>34</v>
      </c>
      <c r="O434" s="7" t="s">
        <v>34</v>
      </c>
      <c r="P434" s="7" t="s">
        <v>34</v>
      </c>
      <c r="Q434" s="7" t="s">
        <v>34</v>
      </c>
      <c r="R434" s="7" t="s">
        <v>34</v>
      </c>
      <c r="S434" s="7" t="s">
        <v>34</v>
      </c>
      <c r="T434" s="7">
        <v>3</v>
      </c>
      <c r="U434" s="17">
        <v>2</v>
      </c>
      <c r="V434" s="2" t="s">
        <v>1354</v>
      </c>
      <c r="W434" s="7">
        <v>3</v>
      </c>
    </row>
    <row r="435" spans="1:23" ht="65" x14ac:dyDescent="0.35">
      <c r="A435" s="8">
        <v>434</v>
      </c>
      <c r="B435" s="21" t="s">
        <v>1355</v>
      </c>
      <c r="C435" s="7" t="s">
        <v>1356</v>
      </c>
      <c r="D435" s="7" t="s">
        <v>1356</v>
      </c>
      <c r="E435" s="21" t="s">
        <v>1357</v>
      </c>
      <c r="F435" s="16"/>
      <c r="J435" s="7" t="s">
        <v>34</v>
      </c>
      <c r="L435" s="16"/>
      <c r="M435" s="16" t="s">
        <v>34</v>
      </c>
      <c r="N435" s="7" t="s">
        <v>34</v>
      </c>
      <c r="O435" s="7" t="s">
        <v>34</v>
      </c>
      <c r="P435" s="7" t="s">
        <v>34</v>
      </c>
      <c r="Q435" s="7" t="s">
        <v>34</v>
      </c>
      <c r="R435" s="7" t="s">
        <v>34</v>
      </c>
      <c r="S435" s="7" t="s">
        <v>34</v>
      </c>
      <c r="T435" s="7">
        <v>3</v>
      </c>
      <c r="U435" s="17">
        <v>2</v>
      </c>
      <c r="V435" s="2" t="s">
        <v>1358</v>
      </c>
      <c r="W435" s="7">
        <v>3</v>
      </c>
    </row>
    <row r="436" spans="1:23" x14ac:dyDescent="0.35">
      <c r="A436" s="8">
        <v>435</v>
      </c>
      <c r="B436" s="18" t="s">
        <v>1359</v>
      </c>
      <c r="C436" s="19" t="s">
        <v>1360</v>
      </c>
      <c r="D436" s="19" t="s">
        <v>1360</v>
      </c>
      <c r="E436" s="18" t="s">
        <v>1359</v>
      </c>
      <c r="F436" s="20"/>
      <c r="G436" s="19"/>
      <c r="H436" s="19"/>
      <c r="J436" s="19"/>
      <c r="K436" s="19"/>
      <c r="L436" s="20"/>
      <c r="M436" s="16"/>
      <c r="U436" s="17"/>
      <c r="V436" s="2"/>
    </row>
    <row r="437" spans="1:23" ht="78" x14ac:dyDescent="0.35">
      <c r="A437" s="8">
        <v>436</v>
      </c>
      <c r="B437" s="21" t="s">
        <v>1361</v>
      </c>
      <c r="C437" s="7" t="s">
        <v>1362</v>
      </c>
      <c r="D437" s="7" t="s">
        <v>1362</v>
      </c>
      <c r="E437" s="21" t="s">
        <v>1363</v>
      </c>
      <c r="F437" s="16"/>
      <c r="J437" s="7" t="s">
        <v>34</v>
      </c>
      <c r="L437" s="16"/>
      <c r="M437" s="16" t="s">
        <v>34</v>
      </c>
      <c r="N437" s="7" t="s">
        <v>34</v>
      </c>
      <c r="O437" s="7" t="s">
        <v>34</v>
      </c>
      <c r="P437" s="7" t="s">
        <v>34</v>
      </c>
      <c r="Q437" s="7" t="s">
        <v>34</v>
      </c>
      <c r="R437" s="7" t="s">
        <v>34</v>
      </c>
      <c r="S437" s="7" t="s">
        <v>34</v>
      </c>
      <c r="T437" s="7">
        <v>3</v>
      </c>
      <c r="U437" s="17">
        <v>2</v>
      </c>
      <c r="V437" s="2" t="s">
        <v>6834</v>
      </c>
      <c r="W437" s="7">
        <v>5</v>
      </c>
    </row>
    <row r="438" spans="1:23" ht="78" x14ac:dyDescent="0.35">
      <c r="A438" s="8">
        <v>437</v>
      </c>
      <c r="B438" s="21" t="s">
        <v>1364</v>
      </c>
      <c r="C438" s="7" t="s">
        <v>1365</v>
      </c>
      <c r="D438" s="7" t="s">
        <v>1365</v>
      </c>
      <c r="E438" s="21" t="s">
        <v>1366</v>
      </c>
      <c r="F438" s="16"/>
      <c r="J438" s="7" t="s">
        <v>34</v>
      </c>
      <c r="L438" s="16"/>
      <c r="M438" s="16" t="s">
        <v>34</v>
      </c>
      <c r="N438" s="7" t="s">
        <v>34</v>
      </c>
      <c r="O438" s="7" t="s">
        <v>34</v>
      </c>
      <c r="P438" s="7" t="s">
        <v>34</v>
      </c>
      <c r="Q438" s="7" t="s">
        <v>34</v>
      </c>
      <c r="R438" s="7" t="s">
        <v>34</v>
      </c>
      <c r="S438" s="7" t="s">
        <v>34</v>
      </c>
      <c r="T438" s="7">
        <v>3</v>
      </c>
      <c r="U438" s="17">
        <v>2</v>
      </c>
      <c r="V438" s="2" t="s">
        <v>1367</v>
      </c>
      <c r="W438" s="7">
        <v>3</v>
      </c>
    </row>
    <row r="439" spans="1:23" ht="78" x14ac:dyDescent="0.35">
      <c r="A439" s="8">
        <v>438</v>
      </c>
      <c r="B439" s="21" t="s">
        <v>1368</v>
      </c>
      <c r="C439" s="7" t="s">
        <v>1369</v>
      </c>
      <c r="D439" s="7" t="s">
        <v>1369</v>
      </c>
      <c r="E439" s="21" t="s">
        <v>1370</v>
      </c>
      <c r="F439" s="16"/>
      <c r="J439" s="7" t="s">
        <v>34</v>
      </c>
      <c r="L439" s="16"/>
      <c r="M439" s="16" t="s">
        <v>34</v>
      </c>
      <c r="N439" s="7" t="s">
        <v>34</v>
      </c>
      <c r="O439" s="7" t="s">
        <v>34</v>
      </c>
      <c r="P439" s="7" t="s">
        <v>34</v>
      </c>
      <c r="Q439" s="7" t="s">
        <v>34</v>
      </c>
      <c r="R439" s="7" t="s">
        <v>34</v>
      </c>
      <c r="S439" s="7" t="s">
        <v>34</v>
      </c>
      <c r="T439" s="7">
        <v>3</v>
      </c>
      <c r="U439" s="17">
        <v>2</v>
      </c>
      <c r="V439" s="2" t="s">
        <v>6835</v>
      </c>
      <c r="W439" s="7">
        <v>5</v>
      </c>
    </row>
    <row r="440" spans="1:23" ht="39" x14ac:dyDescent="0.35">
      <c r="A440" s="8">
        <v>439</v>
      </c>
      <c r="B440" s="21" t="s">
        <v>1371</v>
      </c>
      <c r="C440" s="7" t="s">
        <v>1372</v>
      </c>
      <c r="D440" s="7" t="s">
        <v>1372</v>
      </c>
      <c r="E440" s="21" t="s">
        <v>1373</v>
      </c>
      <c r="F440" s="16"/>
      <c r="J440" s="7" t="s">
        <v>34</v>
      </c>
      <c r="L440" s="16"/>
      <c r="M440" s="16" t="s">
        <v>34</v>
      </c>
      <c r="N440" s="7" t="s">
        <v>34</v>
      </c>
      <c r="O440" s="7" t="s">
        <v>34</v>
      </c>
      <c r="P440" s="7" t="s">
        <v>34</v>
      </c>
      <c r="Q440" s="7" t="s">
        <v>34</v>
      </c>
      <c r="R440" s="7" t="s">
        <v>34</v>
      </c>
      <c r="U440" s="17"/>
      <c r="V440" s="2" t="s">
        <v>1304</v>
      </c>
      <c r="W440" s="7">
        <v>3</v>
      </c>
    </row>
    <row r="441" spans="1:23" ht="65" x14ac:dyDescent="0.35">
      <c r="A441" s="8">
        <v>440</v>
      </c>
      <c r="B441" s="21" t="s">
        <v>1374</v>
      </c>
      <c r="C441" s="7" t="s">
        <v>1375</v>
      </c>
      <c r="D441" s="7" t="s">
        <v>1375</v>
      </c>
      <c r="E441" s="21" t="s">
        <v>1376</v>
      </c>
      <c r="F441" s="16"/>
      <c r="J441" s="7" t="s">
        <v>34</v>
      </c>
      <c r="L441" s="16"/>
      <c r="M441" s="16" t="s">
        <v>34</v>
      </c>
      <c r="N441" s="7" t="s">
        <v>34</v>
      </c>
      <c r="O441" s="7" t="s">
        <v>34</v>
      </c>
      <c r="P441" s="7" t="s">
        <v>34</v>
      </c>
      <c r="Q441" s="7" t="s">
        <v>34</v>
      </c>
      <c r="R441" s="7" t="s">
        <v>34</v>
      </c>
      <c r="U441" s="17"/>
      <c r="V441" s="2" t="s">
        <v>1377</v>
      </c>
      <c r="W441" s="7">
        <v>3</v>
      </c>
    </row>
    <row r="442" spans="1:23" ht="52" x14ac:dyDescent="0.35">
      <c r="A442" s="8">
        <v>441</v>
      </c>
      <c r="B442" s="21" t="s">
        <v>1378</v>
      </c>
      <c r="C442" s="7" t="s">
        <v>1379</v>
      </c>
      <c r="D442" s="7" t="s">
        <v>1379</v>
      </c>
      <c r="E442" s="21" t="s">
        <v>1380</v>
      </c>
      <c r="F442" s="16"/>
      <c r="J442" s="7" t="s">
        <v>34</v>
      </c>
      <c r="L442" s="16"/>
      <c r="M442" s="16" t="s">
        <v>34</v>
      </c>
      <c r="N442" s="7" t="s">
        <v>34</v>
      </c>
      <c r="O442" s="7" t="s">
        <v>34</v>
      </c>
      <c r="P442" s="7" t="s">
        <v>34</v>
      </c>
      <c r="Q442" s="7" t="s">
        <v>34</v>
      </c>
      <c r="R442" s="7" t="s">
        <v>34</v>
      </c>
      <c r="U442" s="17"/>
      <c r="V442" s="2" t="s">
        <v>1381</v>
      </c>
      <c r="W442" s="7">
        <v>3</v>
      </c>
    </row>
    <row r="443" spans="1:23" ht="41.15" customHeight="1" x14ac:dyDescent="0.35">
      <c r="A443" s="8">
        <v>442</v>
      </c>
      <c r="B443" s="21" t="s">
        <v>1382</v>
      </c>
      <c r="C443" s="7" t="s">
        <v>1383</v>
      </c>
      <c r="D443" s="7" t="s">
        <v>1383</v>
      </c>
      <c r="E443" s="21" t="s">
        <v>1384</v>
      </c>
      <c r="F443" s="16"/>
      <c r="J443" s="7" t="s">
        <v>34</v>
      </c>
      <c r="L443" s="16"/>
      <c r="M443" s="16" t="s">
        <v>34</v>
      </c>
      <c r="N443" s="7" t="s">
        <v>34</v>
      </c>
      <c r="O443" s="7" t="s">
        <v>34</v>
      </c>
      <c r="P443" s="7" t="s">
        <v>34</v>
      </c>
      <c r="Q443" s="7" t="s">
        <v>34</v>
      </c>
      <c r="R443" s="7" t="s">
        <v>34</v>
      </c>
      <c r="U443" s="17"/>
      <c r="V443" s="2" t="s">
        <v>1385</v>
      </c>
      <c r="W443" s="7">
        <v>6</v>
      </c>
    </row>
    <row r="444" spans="1:23" ht="65" x14ac:dyDescent="0.35">
      <c r="A444" s="8">
        <v>443</v>
      </c>
      <c r="B444" s="18" t="s">
        <v>1386</v>
      </c>
      <c r="C444" s="19" t="s">
        <v>1387</v>
      </c>
      <c r="D444" s="19" t="s">
        <v>1387</v>
      </c>
      <c r="E444" s="18" t="s">
        <v>1386</v>
      </c>
      <c r="F444" s="20"/>
      <c r="G444" s="19"/>
      <c r="H444" s="19"/>
      <c r="J444" s="19"/>
      <c r="K444" s="19"/>
      <c r="L444" s="20"/>
      <c r="M444" s="16"/>
      <c r="U444" s="17"/>
      <c r="V444" s="2" t="s">
        <v>6836</v>
      </c>
      <c r="W444" s="7">
        <v>5</v>
      </c>
    </row>
    <row r="445" spans="1:23" ht="78" x14ac:dyDescent="0.35">
      <c r="A445" s="8">
        <v>444</v>
      </c>
      <c r="B445" s="21" t="s">
        <v>1388</v>
      </c>
      <c r="C445" s="7" t="s">
        <v>1389</v>
      </c>
      <c r="D445" s="7" t="s">
        <v>1389</v>
      </c>
      <c r="E445" s="21" t="s">
        <v>1390</v>
      </c>
      <c r="F445" s="16"/>
      <c r="J445" s="7" t="s">
        <v>34</v>
      </c>
      <c r="L445" s="16"/>
      <c r="M445" s="16" t="s">
        <v>34</v>
      </c>
      <c r="N445" s="7" t="s">
        <v>34</v>
      </c>
      <c r="O445" s="7" t="s">
        <v>34</v>
      </c>
      <c r="P445" s="7" t="s">
        <v>34</v>
      </c>
      <c r="Q445" s="7" t="s">
        <v>34</v>
      </c>
      <c r="R445" s="7" t="s">
        <v>34</v>
      </c>
      <c r="S445" s="7" t="s">
        <v>34</v>
      </c>
      <c r="T445" s="7">
        <v>3</v>
      </c>
      <c r="U445" s="17">
        <v>2</v>
      </c>
      <c r="V445" s="2" t="s">
        <v>1391</v>
      </c>
      <c r="W445" s="7">
        <v>3</v>
      </c>
    </row>
    <row r="446" spans="1:23" ht="26" x14ac:dyDescent="0.35">
      <c r="A446" s="8">
        <v>445</v>
      </c>
      <c r="B446" s="21" t="s">
        <v>1392</v>
      </c>
      <c r="C446" s="7" t="s">
        <v>1393</v>
      </c>
      <c r="D446" s="7" t="s">
        <v>1393</v>
      </c>
      <c r="E446" s="21" t="s">
        <v>1394</v>
      </c>
      <c r="F446" s="16"/>
      <c r="J446" s="7" t="s">
        <v>34</v>
      </c>
      <c r="L446" s="16"/>
      <c r="M446" s="16" t="s">
        <v>34</v>
      </c>
      <c r="N446" s="7" t="s">
        <v>34</v>
      </c>
      <c r="O446" s="7" t="s">
        <v>34</v>
      </c>
      <c r="P446" s="7" t="s">
        <v>34</v>
      </c>
      <c r="Q446" s="7" t="s">
        <v>34</v>
      </c>
      <c r="R446" s="7" t="s">
        <v>34</v>
      </c>
      <c r="S446" s="7" t="s">
        <v>34</v>
      </c>
      <c r="T446" s="7">
        <v>3</v>
      </c>
      <c r="U446" s="17">
        <v>2</v>
      </c>
      <c r="V446" s="2" t="s">
        <v>1068</v>
      </c>
      <c r="W446" s="7">
        <v>3</v>
      </c>
    </row>
    <row r="447" spans="1:23" ht="52" x14ac:dyDescent="0.35">
      <c r="A447" s="8">
        <v>446</v>
      </c>
      <c r="B447" s="21" t="s">
        <v>1395</v>
      </c>
      <c r="C447" s="7" t="s">
        <v>1396</v>
      </c>
      <c r="D447" s="7" t="s">
        <v>1396</v>
      </c>
      <c r="E447" s="21" t="s">
        <v>1397</v>
      </c>
      <c r="F447" s="16"/>
      <c r="J447" s="7" t="s">
        <v>34</v>
      </c>
      <c r="L447" s="16"/>
      <c r="M447" s="16" t="s">
        <v>34</v>
      </c>
      <c r="N447" s="7" t="s">
        <v>34</v>
      </c>
      <c r="O447" s="7" t="s">
        <v>34</v>
      </c>
      <c r="P447" s="7" t="s">
        <v>34</v>
      </c>
      <c r="Q447" s="7" t="s">
        <v>34</v>
      </c>
      <c r="R447" s="7" t="s">
        <v>34</v>
      </c>
      <c r="S447" s="7" t="s">
        <v>34</v>
      </c>
      <c r="T447" s="7">
        <v>3</v>
      </c>
      <c r="U447" s="17">
        <v>2</v>
      </c>
      <c r="V447" s="2" t="s">
        <v>1398</v>
      </c>
      <c r="W447" s="7">
        <v>3</v>
      </c>
    </row>
    <row r="448" spans="1:23" ht="39" x14ac:dyDescent="0.35">
      <c r="A448" s="8">
        <v>447</v>
      </c>
      <c r="B448" s="21" t="s">
        <v>1399</v>
      </c>
      <c r="C448" s="7" t="s">
        <v>1400</v>
      </c>
      <c r="D448" s="7" t="s">
        <v>1400</v>
      </c>
      <c r="E448" s="21" t="s">
        <v>1401</v>
      </c>
      <c r="F448" s="16"/>
      <c r="J448" s="7" t="s">
        <v>34</v>
      </c>
      <c r="L448" s="16"/>
      <c r="M448" s="16" t="s">
        <v>34</v>
      </c>
      <c r="N448" s="7" t="s">
        <v>34</v>
      </c>
      <c r="O448" s="7" t="s">
        <v>34</v>
      </c>
      <c r="P448" s="7" t="s">
        <v>34</v>
      </c>
      <c r="Q448" s="7" t="s">
        <v>34</v>
      </c>
      <c r="R448" s="7" t="s">
        <v>34</v>
      </c>
      <c r="S448" s="7" t="s">
        <v>34</v>
      </c>
      <c r="T448" s="7">
        <v>3</v>
      </c>
      <c r="U448" s="17">
        <v>2</v>
      </c>
      <c r="V448" s="2" t="s">
        <v>1398</v>
      </c>
      <c r="W448" s="7">
        <v>3</v>
      </c>
    </row>
    <row r="449" spans="1:23" ht="26" x14ac:dyDescent="0.35">
      <c r="A449" s="8">
        <v>448</v>
      </c>
      <c r="B449" s="21" t="s">
        <v>1402</v>
      </c>
      <c r="C449" s="7" t="s">
        <v>1403</v>
      </c>
      <c r="D449" s="7" t="s">
        <v>1403</v>
      </c>
      <c r="E449" s="21" t="s">
        <v>1404</v>
      </c>
      <c r="F449" s="16"/>
      <c r="J449" s="7" t="s">
        <v>34</v>
      </c>
      <c r="L449" s="16"/>
      <c r="M449" s="16" t="s">
        <v>34</v>
      </c>
      <c r="N449" s="7" t="s">
        <v>34</v>
      </c>
      <c r="O449" s="7" t="s">
        <v>34</v>
      </c>
      <c r="P449" s="7" t="s">
        <v>34</v>
      </c>
      <c r="Q449" s="7" t="s">
        <v>34</v>
      </c>
      <c r="R449" s="7" t="s">
        <v>34</v>
      </c>
      <c r="S449" s="7" t="s">
        <v>34</v>
      </c>
      <c r="T449" s="7">
        <v>3</v>
      </c>
      <c r="U449" s="17">
        <v>2</v>
      </c>
      <c r="V449" s="2" t="s">
        <v>1405</v>
      </c>
      <c r="W449" s="7">
        <v>3</v>
      </c>
    </row>
    <row r="450" spans="1:23" ht="78" x14ac:dyDescent="0.35">
      <c r="A450" s="8">
        <v>449</v>
      </c>
      <c r="B450" s="21" t="s">
        <v>1406</v>
      </c>
      <c r="C450" s="7" t="s">
        <v>1407</v>
      </c>
      <c r="D450" s="7" t="s">
        <v>1407</v>
      </c>
      <c r="E450" s="21" t="s">
        <v>1408</v>
      </c>
      <c r="F450" s="16"/>
      <c r="J450" s="7" t="s">
        <v>34</v>
      </c>
      <c r="L450" s="16"/>
      <c r="M450" s="16" t="s">
        <v>34</v>
      </c>
      <c r="N450" s="7" t="s">
        <v>34</v>
      </c>
      <c r="O450" s="7" t="s">
        <v>34</v>
      </c>
      <c r="P450" s="7" t="s">
        <v>34</v>
      </c>
      <c r="Q450" s="7" t="s">
        <v>34</v>
      </c>
      <c r="R450" s="7" t="s">
        <v>34</v>
      </c>
      <c r="S450" s="7" t="s">
        <v>34</v>
      </c>
      <c r="T450" s="7">
        <v>3</v>
      </c>
      <c r="U450" s="17">
        <v>2</v>
      </c>
      <c r="V450" s="2" t="s">
        <v>6837</v>
      </c>
      <c r="W450" s="7">
        <v>5</v>
      </c>
    </row>
    <row r="451" spans="1:23" ht="26" x14ac:dyDescent="0.35">
      <c r="A451" s="8">
        <v>450</v>
      </c>
      <c r="B451" s="21" t="s">
        <v>1409</v>
      </c>
      <c r="C451" s="7" t="s">
        <v>1410</v>
      </c>
      <c r="D451" s="7" t="s">
        <v>1410</v>
      </c>
      <c r="E451" s="21" t="s">
        <v>1411</v>
      </c>
      <c r="F451" s="16"/>
      <c r="J451" s="7" t="s">
        <v>34</v>
      </c>
      <c r="L451" s="16"/>
      <c r="M451" s="16" t="s">
        <v>34</v>
      </c>
      <c r="N451" s="7" t="s">
        <v>34</v>
      </c>
      <c r="O451" s="7" t="s">
        <v>34</v>
      </c>
      <c r="P451" s="7" t="s">
        <v>34</v>
      </c>
      <c r="Q451" s="7" t="s">
        <v>34</v>
      </c>
      <c r="R451" s="7" t="s">
        <v>34</v>
      </c>
      <c r="S451" s="7" t="s">
        <v>34</v>
      </c>
      <c r="T451" s="7">
        <v>3</v>
      </c>
      <c r="U451" s="17">
        <v>2</v>
      </c>
      <c r="V451" s="2" t="s">
        <v>1405</v>
      </c>
      <c r="W451" s="7">
        <v>3</v>
      </c>
    </row>
    <row r="452" spans="1:23" ht="52" x14ac:dyDescent="0.35">
      <c r="A452" s="8">
        <v>451</v>
      </c>
      <c r="B452" s="21" t="s">
        <v>1412</v>
      </c>
      <c r="C452" s="7" t="s">
        <v>1413</v>
      </c>
      <c r="D452" s="7" t="s">
        <v>1413</v>
      </c>
      <c r="E452" s="21" t="s">
        <v>1414</v>
      </c>
      <c r="F452" s="16"/>
      <c r="J452" s="7" t="s">
        <v>34</v>
      </c>
      <c r="L452" s="16"/>
      <c r="M452" s="16" t="s">
        <v>34</v>
      </c>
      <c r="N452" s="7" t="s">
        <v>34</v>
      </c>
      <c r="O452" s="7" t="s">
        <v>34</v>
      </c>
      <c r="P452" s="7" t="s">
        <v>34</v>
      </c>
      <c r="Q452" s="7" t="s">
        <v>34</v>
      </c>
      <c r="R452" s="7" t="s">
        <v>34</v>
      </c>
      <c r="S452" s="7" t="s">
        <v>34</v>
      </c>
      <c r="T452" s="7">
        <v>3</v>
      </c>
      <c r="U452" s="17">
        <v>2</v>
      </c>
      <c r="V452" s="2" t="s">
        <v>1405</v>
      </c>
      <c r="W452" s="7">
        <v>3</v>
      </c>
    </row>
    <row r="453" spans="1:23" ht="91" x14ac:dyDescent="0.35">
      <c r="A453" s="8">
        <v>452</v>
      </c>
      <c r="B453" s="21" t="s">
        <v>1415</v>
      </c>
      <c r="C453" s="7" t="s">
        <v>1416</v>
      </c>
      <c r="D453" s="7" t="s">
        <v>1416</v>
      </c>
      <c r="E453" s="21" t="s">
        <v>1417</v>
      </c>
      <c r="F453" s="16"/>
      <c r="J453" s="7" t="s">
        <v>34</v>
      </c>
      <c r="L453" s="16"/>
      <c r="M453" s="16" t="s">
        <v>34</v>
      </c>
      <c r="N453" s="7" t="s">
        <v>34</v>
      </c>
      <c r="O453" s="7" t="s">
        <v>34</v>
      </c>
      <c r="P453" s="7" t="s">
        <v>34</v>
      </c>
      <c r="Q453" s="7" t="s">
        <v>34</v>
      </c>
      <c r="R453" s="7" t="s">
        <v>34</v>
      </c>
      <c r="S453" s="7" t="s">
        <v>34</v>
      </c>
      <c r="T453" s="7">
        <v>3</v>
      </c>
      <c r="U453" s="17">
        <v>2</v>
      </c>
      <c r="V453" s="2" t="s">
        <v>6838</v>
      </c>
      <c r="W453" s="7">
        <v>5</v>
      </c>
    </row>
    <row r="454" spans="1:23" ht="78" x14ac:dyDescent="0.35">
      <c r="A454" s="8">
        <v>453</v>
      </c>
      <c r="B454" s="21" t="s">
        <v>1418</v>
      </c>
      <c r="C454" s="7" t="s">
        <v>1419</v>
      </c>
      <c r="D454" s="7" t="s">
        <v>1419</v>
      </c>
      <c r="E454" s="21" t="s">
        <v>1420</v>
      </c>
      <c r="F454" s="16"/>
      <c r="J454" s="7" t="s">
        <v>34</v>
      </c>
      <c r="L454" s="16"/>
      <c r="M454" s="16" t="s">
        <v>34</v>
      </c>
      <c r="N454" s="7" t="s">
        <v>34</v>
      </c>
      <c r="O454" s="7" t="s">
        <v>34</v>
      </c>
      <c r="P454" s="7" t="s">
        <v>34</v>
      </c>
      <c r="Q454" s="7" t="s">
        <v>34</v>
      </c>
      <c r="R454" s="7" t="s">
        <v>34</v>
      </c>
      <c r="S454" s="7" t="s">
        <v>34</v>
      </c>
      <c r="T454" s="7">
        <v>3</v>
      </c>
      <c r="U454" s="17">
        <v>2</v>
      </c>
      <c r="V454" s="2" t="s">
        <v>6839</v>
      </c>
      <c r="W454" s="7">
        <v>5</v>
      </c>
    </row>
    <row r="455" spans="1:23" x14ac:dyDescent="0.35">
      <c r="A455" s="8">
        <v>454</v>
      </c>
      <c r="B455" s="18" t="s">
        <v>1421</v>
      </c>
      <c r="C455" s="19" t="s">
        <v>1422</v>
      </c>
      <c r="D455" s="19" t="s">
        <v>1422</v>
      </c>
      <c r="E455" s="18" t="s">
        <v>1421</v>
      </c>
      <c r="F455" s="20"/>
      <c r="G455" s="19"/>
      <c r="H455" s="19"/>
      <c r="J455" s="19"/>
      <c r="K455" s="19"/>
      <c r="L455" s="20"/>
      <c r="M455" s="16"/>
      <c r="U455" s="17"/>
      <c r="V455" s="2"/>
    </row>
    <row r="456" spans="1:23" ht="65" x14ac:dyDescent="0.35">
      <c r="A456" s="8">
        <v>455</v>
      </c>
      <c r="B456" s="21" t="s">
        <v>1423</v>
      </c>
      <c r="C456" s="7" t="s">
        <v>1424</v>
      </c>
      <c r="D456" s="7" t="s">
        <v>1424</v>
      </c>
      <c r="E456" s="21" t="s">
        <v>1425</v>
      </c>
      <c r="F456" s="16"/>
      <c r="J456" s="7" t="s">
        <v>34</v>
      </c>
      <c r="L456" s="16"/>
      <c r="M456" s="16" t="s">
        <v>34</v>
      </c>
      <c r="N456" s="7" t="s">
        <v>34</v>
      </c>
      <c r="O456" s="7" t="s">
        <v>34</v>
      </c>
      <c r="P456" s="7" t="s">
        <v>34</v>
      </c>
      <c r="Q456" s="7" t="s">
        <v>34</v>
      </c>
      <c r="R456" s="7" t="s">
        <v>34</v>
      </c>
      <c r="U456" s="17"/>
      <c r="V456" s="2" t="s">
        <v>6840</v>
      </c>
      <c r="W456" s="7">
        <v>6</v>
      </c>
    </row>
    <row r="457" spans="1:23" ht="78" x14ac:dyDescent="0.35">
      <c r="A457" s="8">
        <v>456</v>
      </c>
      <c r="B457" s="21" t="s">
        <v>1426</v>
      </c>
      <c r="C457" s="7" t="s">
        <v>1427</v>
      </c>
      <c r="D457" s="7" t="s">
        <v>1427</v>
      </c>
      <c r="E457" s="21" t="s">
        <v>1428</v>
      </c>
      <c r="F457" s="16"/>
      <c r="J457" s="7" t="s">
        <v>34</v>
      </c>
      <c r="L457" s="16"/>
      <c r="M457" s="16" t="s">
        <v>34</v>
      </c>
      <c r="N457" s="7" t="s">
        <v>34</v>
      </c>
      <c r="O457" s="7" t="s">
        <v>34</v>
      </c>
      <c r="P457" s="7" t="s">
        <v>34</v>
      </c>
      <c r="Q457" s="7" t="s">
        <v>34</v>
      </c>
      <c r="R457" s="7" t="s">
        <v>34</v>
      </c>
      <c r="U457" s="17"/>
      <c r="V457" s="2" t="s">
        <v>6841</v>
      </c>
      <c r="W457" s="7">
        <v>6</v>
      </c>
    </row>
    <row r="458" spans="1:23" ht="52" x14ac:dyDescent="0.35">
      <c r="A458" s="8">
        <v>457</v>
      </c>
      <c r="B458" s="21" t="s">
        <v>1429</v>
      </c>
      <c r="C458" s="7" t="s">
        <v>1430</v>
      </c>
      <c r="D458" s="7" t="s">
        <v>1430</v>
      </c>
      <c r="E458" s="21" t="s">
        <v>1431</v>
      </c>
      <c r="F458" s="16"/>
      <c r="J458" s="7" t="s">
        <v>34</v>
      </c>
      <c r="L458" s="16"/>
      <c r="M458" s="16" t="s">
        <v>34</v>
      </c>
      <c r="N458" s="7" t="s">
        <v>34</v>
      </c>
      <c r="O458" s="7" t="s">
        <v>34</v>
      </c>
      <c r="P458" s="7" t="s">
        <v>34</v>
      </c>
      <c r="Q458" s="7" t="s">
        <v>34</v>
      </c>
      <c r="R458" s="7" t="s">
        <v>34</v>
      </c>
      <c r="U458" s="17"/>
      <c r="V458" s="2" t="s">
        <v>6842</v>
      </c>
      <c r="W458" s="7">
        <v>3</v>
      </c>
    </row>
    <row r="459" spans="1:23" ht="26" x14ac:dyDescent="0.35">
      <c r="A459" s="8">
        <v>458</v>
      </c>
      <c r="B459" s="18" t="s">
        <v>1432</v>
      </c>
      <c r="C459" s="19" t="s">
        <v>1433</v>
      </c>
      <c r="D459" s="19" t="s">
        <v>1433</v>
      </c>
      <c r="E459" s="18" t="s">
        <v>1432</v>
      </c>
      <c r="F459" s="20"/>
      <c r="G459" s="19"/>
      <c r="H459" s="19"/>
      <c r="J459" s="19"/>
      <c r="K459" s="19"/>
      <c r="L459" s="20"/>
      <c r="M459" s="16"/>
      <c r="U459" s="17"/>
      <c r="V459" s="2"/>
    </row>
    <row r="460" spans="1:23" ht="65" x14ac:dyDescent="0.35">
      <c r="A460" s="8">
        <v>459</v>
      </c>
      <c r="B460" s="21" t="s">
        <v>1434</v>
      </c>
      <c r="C460" s="7" t="s">
        <v>1435</v>
      </c>
      <c r="D460" s="7" t="s">
        <v>1435</v>
      </c>
      <c r="E460" s="21" t="s">
        <v>1436</v>
      </c>
      <c r="F460" s="16"/>
      <c r="J460" s="7" t="s">
        <v>34</v>
      </c>
      <c r="L460" s="16"/>
      <c r="M460" s="16" t="s">
        <v>34</v>
      </c>
      <c r="N460" s="7" t="s">
        <v>34</v>
      </c>
      <c r="O460" s="7" t="s">
        <v>34</v>
      </c>
      <c r="P460" s="7" t="s">
        <v>34</v>
      </c>
      <c r="Q460" s="7" t="s">
        <v>34</v>
      </c>
      <c r="R460" s="7" t="s">
        <v>34</v>
      </c>
      <c r="S460" s="7" t="s">
        <v>34</v>
      </c>
      <c r="U460" s="17">
        <v>3</v>
      </c>
      <c r="V460" s="2" t="s">
        <v>6843</v>
      </c>
      <c r="W460" s="7">
        <v>4</v>
      </c>
    </row>
    <row r="461" spans="1:23" ht="91" x14ac:dyDescent="0.35">
      <c r="A461" s="8">
        <v>460</v>
      </c>
      <c r="B461" s="21" t="s">
        <v>1437</v>
      </c>
      <c r="C461" s="7" t="s">
        <v>1438</v>
      </c>
      <c r="D461" s="7" t="s">
        <v>1438</v>
      </c>
      <c r="E461" s="21" t="s">
        <v>1439</v>
      </c>
      <c r="F461" s="16"/>
      <c r="J461" s="7" t="s">
        <v>34</v>
      </c>
      <c r="L461" s="16"/>
      <c r="M461" s="16" t="s">
        <v>34</v>
      </c>
      <c r="N461" s="7" t="s">
        <v>34</v>
      </c>
      <c r="O461" s="7" t="s">
        <v>34</v>
      </c>
      <c r="P461" s="7" t="s">
        <v>34</v>
      </c>
      <c r="Q461" s="7" t="s">
        <v>34</v>
      </c>
      <c r="R461" s="7" t="s">
        <v>34</v>
      </c>
      <c r="S461" s="7" t="s">
        <v>34</v>
      </c>
      <c r="U461" s="17">
        <v>3</v>
      </c>
      <c r="V461" s="2" t="s">
        <v>6844</v>
      </c>
      <c r="W461" s="7">
        <v>5</v>
      </c>
    </row>
    <row r="462" spans="1:23" ht="52" x14ac:dyDescent="0.35">
      <c r="A462" s="8">
        <v>461</v>
      </c>
      <c r="B462" s="21" t="s">
        <v>1440</v>
      </c>
      <c r="C462" s="7" t="s">
        <v>1441</v>
      </c>
      <c r="D462" s="7" t="s">
        <v>1441</v>
      </c>
      <c r="E462" s="21" t="s">
        <v>1442</v>
      </c>
      <c r="F462" s="16"/>
      <c r="J462" s="7" t="s">
        <v>34</v>
      </c>
      <c r="L462" s="16"/>
      <c r="M462" s="16" t="s">
        <v>34</v>
      </c>
      <c r="N462" s="7" t="s">
        <v>34</v>
      </c>
      <c r="O462" s="7" t="s">
        <v>34</v>
      </c>
      <c r="P462" s="7" t="s">
        <v>34</v>
      </c>
      <c r="Q462" s="7" t="s">
        <v>34</v>
      </c>
      <c r="R462" s="7" t="s">
        <v>34</v>
      </c>
      <c r="S462" s="7" t="s">
        <v>34</v>
      </c>
      <c r="T462" s="7">
        <v>3</v>
      </c>
      <c r="U462" s="17"/>
      <c r="V462" s="2" t="s">
        <v>1443</v>
      </c>
      <c r="W462" s="7">
        <v>6</v>
      </c>
    </row>
    <row r="463" spans="1:23" ht="91" x14ac:dyDescent="0.35">
      <c r="A463" s="8">
        <v>462</v>
      </c>
      <c r="B463" s="21" t="s">
        <v>1444</v>
      </c>
      <c r="C463" s="7" t="s">
        <v>1445</v>
      </c>
      <c r="D463" s="7" t="s">
        <v>1445</v>
      </c>
      <c r="E463" s="21" t="s">
        <v>1446</v>
      </c>
      <c r="F463" s="16"/>
      <c r="J463" s="7" t="s">
        <v>34</v>
      </c>
      <c r="L463" s="16"/>
      <c r="M463" s="16" t="s">
        <v>34</v>
      </c>
      <c r="N463" s="7" t="s">
        <v>34</v>
      </c>
      <c r="O463" s="7" t="s">
        <v>34</v>
      </c>
      <c r="P463" s="7" t="s">
        <v>34</v>
      </c>
      <c r="Q463" s="7" t="s">
        <v>34</v>
      </c>
      <c r="R463" s="7" t="s">
        <v>34</v>
      </c>
      <c r="S463" s="7" t="s">
        <v>34</v>
      </c>
      <c r="T463" s="7">
        <v>3</v>
      </c>
      <c r="U463" s="17"/>
      <c r="V463" s="2" t="s">
        <v>6845</v>
      </c>
      <c r="W463" s="7">
        <v>6</v>
      </c>
    </row>
    <row r="464" spans="1:23" ht="52" x14ac:dyDescent="0.35">
      <c r="A464" s="8">
        <v>463</v>
      </c>
      <c r="B464" s="21" t="s">
        <v>1447</v>
      </c>
      <c r="C464" s="7" t="s">
        <v>1448</v>
      </c>
      <c r="D464" s="7" t="s">
        <v>1448</v>
      </c>
      <c r="E464" s="21" t="s">
        <v>1449</v>
      </c>
      <c r="F464" s="16"/>
      <c r="J464" s="7" t="s">
        <v>34</v>
      </c>
      <c r="L464" s="16"/>
      <c r="M464" s="16" t="s">
        <v>34</v>
      </c>
      <c r="N464" s="7" t="s">
        <v>34</v>
      </c>
      <c r="O464" s="7" t="s">
        <v>34</v>
      </c>
      <c r="P464" s="7" t="s">
        <v>34</v>
      </c>
      <c r="Q464" s="7" t="s">
        <v>34</v>
      </c>
      <c r="R464" s="7" t="s">
        <v>34</v>
      </c>
      <c r="S464" s="7" t="s">
        <v>34</v>
      </c>
      <c r="T464" s="7">
        <v>3</v>
      </c>
      <c r="U464" s="17"/>
      <c r="V464" s="2" t="s">
        <v>6846</v>
      </c>
      <c r="W464" s="7">
        <v>6</v>
      </c>
    </row>
    <row r="465" spans="1:23" ht="78" x14ac:dyDescent="0.35">
      <c r="A465" s="8">
        <v>464</v>
      </c>
      <c r="B465" s="21" t="s">
        <v>1450</v>
      </c>
      <c r="C465" s="7" t="s">
        <v>1451</v>
      </c>
      <c r="D465" s="7" t="s">
        <v>1451</v>
      </c>
      <c r="E465" s="21" t="s">
        <v>1452</v>
      </c>
      <c r="F465" s="16"/>
      <c r="J465" s="7" t="s">
        <v>34</v>
      </c>
      <c r="L465" s="16"/>
      <c r="M465" s="16" t="s">
        <v>34</v>
      </c>
      <c r="N465" s="7" t="s">
        <v>34</v>
      </c>
      <c r="O465" s="7" t="s">
        <v>34</v>
      </c>
      <c r="P465" s="7" t="s">
        <v>34</v>
      </c>
      <c r="Q465" s="7" t="s">
        <v>34</v>
      </c>
      <c r="R465" s="7" t="s">
        <v>34</v>
      </c>
      <c r="S465" s="7" t="s">
        <v>34</v>
      </c>
      <c r="T465" s="7">
        <v>3</v>
      </c>
      <c r="U465" s="17"/>
      <c r="V465" s="2" t="s">
        <v>6847</v>
      </c>
      <c r="W465" s="7">
        <v>6</v>
      </c>
    </row>
    <row r="466" spans="1:23" ht="39" x14ac:dyDescent="0.35">
      <c r="A466" s="8">
        <v>465</v>
      </c>
      <c r="B466" s="21" t="s">
        <v>1453</v>
      </c>
      <c r="C466" s="7" t="s">
        <v>1454</v>
      </c>
      <c r="D466" s="7" t="s">
        <v>1454</v>
      </c>
      <c r="E466" s="21" t="s">
        <v>1455</v>
      </c>
      <c r="F466" s="16"/>
      <c r="J466" s="7" t="s">
        <v>34</v>
      </c>
      <c r="L466" s="16"/>
      <c r="M466" s="16" t="s">
        <v>34</v>
      </c>
      <c r="N466" s="7" t="s">
        <v>34</v>
      </c>
      <c r="O466" s="7" t="s">
        <v>34</v>
      </c>
      <c r="P466" s="7" t="s">
        <v>34</v>
      </c>
      <c r="Q466" s="7" t="s">
        <v>34</v>
      </c>
      <c r="R466" s="7" t="s">
        <v>34</v>
      </c>
      <c r="U466" s="17"/>
      <c r="V466" s="2" t="s">
        <v>1456</v>
      </c>
      <c r="W466" s="7">
        <v>3</v>
      </c>
    </row>
    <row r="467" spans="1:23" ht="26" x14ac:dyDescent="0.35">
      <c r="A467" s="8">
        <v>466</v>
      </c>
      <c r="B467" s="21" t="s">
        <v>1457</v>
      </c>
      <c r="C467" s="7" t="s">
        <v>1458</v>
      </c>
      <c r="D467" s="7" t="s">
        <v>1458</v>
      </c>
      <c r="E467" s="21" t="s">
        <v>1457</v>
      </c>
      <c r="F467" s="16"/>
      <c r="I467" s="7" t="s">
        <v>34</v>
      </c>
      <c r="L467" s="16"/>
      <c r="M467" s="16" t="s">
        <v>34</v>
      </c>
      <c r="N467" s="7" t="s">
        <v>34</v>
      </c>
      <c r="O467" s="7" t="s">
        <v>34</v>
      </c>
      <c r="P467" s="7" t="s">
        <v>34</v>
      </c>
      <c r="Q467" s="7" t="s">
        <v>34</v>
      </c>
      <c r="R467" s="7" t="s">
        <v>34</v>
      </c>
      <c r="U467" s="17"/>
      <c r="V467" s="2" t="s">
        <v>6848</v>
      </c>
      <c r="W467" s="7">
        <v>6</v>
      </c>
    </row>
    <row r="468" spans="1:23" x14ac:dyDescent="0.35">
      <c r="A468" s="8">
        <v>467</v>
      </c>
      <c r="B468" s="18" t="s">
        <v>1459</v>
      </c>
      <c r="C468" s="19" t="s">
        <v>1460</v>
      </c>
      <c r="D468" s="19" t="s">
        <v>1460</v>
      </c>
      <c r="E468" s="18" t="s">
        <v>1459</v>
      </c>
      <c r="F468" s="20"/>
      <c r="G468" s="19"/>
      <c r="H468" s="19"/>
      <c r="J468" s="19"/>
      <c r="K468" s="19"/>
      <c r="L468" s="20"/>
      <c r="M468" s="16"/>
      <c r="U468" s="17"/>
      <c r="V468" s="2"/>
    </row>
    <row r="469" spans="1:23" ht="65" x14ac:dyDescent="0.35">
      <c r="A469" s="8">
        <v>468</v>
      </c>
      <c r="B469" s="21" t="s">
        <v>1461</v>
      </c>
      <c r="C469" s="7" t="s">
        <v>1462</v>
      </c>
      <c r="D469" s="7" t="s">
        <v>1462</v>
      </c>
      <c r="E469" s="21" t="s">
        <v>1463</v>
      </c>
      <c r="F469" s="16"/>
      <c r="J469" s="7" t="s">
        <v>34</v>
      </c>
      <c r="L469" s="16"/>
      <c r="M469" s="16" t="s">
        <v>34</v>
      </c>
      <c r="N469" s="7" t="s">
        <v>34</v>
      </c>
      <c r="O469" s="7" t="s">
        <v>34</v>
      </c>
      <c r="P469" s="7" t="s">
        <v>34</v>
      </c>
      <c r="Q469" s="7" t="s">
        <v>34</v>
      </c>
      <c r="R469" s="7" t="s">
        <v>34</v>
      </c>
      <c r="U469" s="17"/>
      <c r="V469" s="2" t="s">
        <v>1464</v>
      </c>
      <c r="W469" s="7">
        <v>3</v>
      </c>
    </row>
    <row r="470" spans="1:23" ht="39" x14ac:dyDescent="0.35">
      <c r="A470" s="8">
        <v>469</v>
      </c>
      <c r="B470" s="21" t="s">
        <v>1465</v>
      </c>
      <c r="C470" s="7" t="s">
        <v>1466</v>
      </c>
      <c r="D470" s="7" t="s">
        <v>1466</v>
      </c>
      <c r="E470" s="21" t="s">
        <v>1467</v>
      </c>
      <c r="F470" s="16"/>
      <c r="J470" s="7" t="s">
        <v>34</v>
      </c>
      <c r="L470" s="16"/>
      <c r="M470" s="16" t="s">
        <v>34</v>
      </c>
      <c r="N470" s="7" t="s">
        <v>34</v>
      </c>
      <c r="O470" s="7" t="s">
        <v>34</v>
      </c>
      <c r="P470" s="7" t="s">
        <v>34</v>
      </c>
      <c r="Q470" s="7" t="s">
        <v>34</v>
      </c>
      <c r="R470" s="7" t="s">
        <v>34</v>
      </c>
      <c r="U470" s="17"/>
      <c r="V470" s="2" t="s">
        <v>1468</v>
      </c>
      <c r="W470" s="7">
        <v>3</v>
      </c>
    </row>
    <row r="471" spans="1:23" ht="39" x14ac:dyDescent="0.35">
      <c r="A471" s="8">
        <v>470</v>
      </c>
      <c r="B471" s="9" t="s">
        <v>1469</v>
      </c>
      <c r="C471" s="10" t="s">
        <v>1470</v>
      </c>
      <c r="D471" s="10" t="s">
        <v>1470</v>
      </c>
      <c r="E471" s="9" t="s">
        <v>1469</v>
      </c>
      <c r="F471" s="15"/>
      <c r="G471" s="10"/>
      <c r="H471" s="10"/>
      <c r="J471" s="10"/>
      <c r="K471" s="10"/>
      <c r="L471" s="15"/>
      <c r="M471" s="16"/>
      <c r="U471" s="17"/>
      <c r="V471" s="2" t="s">
        <v>1471</v>
      </c>
      <c r="W471" s="7">
        <v>6</v>
      </c>
    </row>
    <row r="472" spans="1:23" x14ac:dyDescent="0.35">
      <c r="A472" s="8">
        <v>471</v>
      </c>
      <c r="B472" s="9" t="s">
        <v>1472</v>
      </c>
      <c r="C472" s="10" t="s">
        <v>1473</v>
      </c>
      <c r="D472" s="10" t="s">
        <v>1473</v>
      </c>
      <c r="E472" s="9" t="s">
        <v>1472</v>
      </c>
      <c r="F472" s="15"/>
      <c r="G472" s="10"/>
      <c r="H472" s="10"/>
      <c r="J472" s="10"/>
      <c r="K472" s="10"/>
      <c r="L472" s="15"/>
      <c r="M472" s="16"/>
      <c r="U472" s="17"/>
      <c r="V472" s="2"/>
    </row>
    <row r="473" spans="1:23" ht="26" x14ac:dyDescent="0.35">
      <c r="A473" s="8">
        <v>472</v>
      </c>
      <c r="B473" s="18" t="s">
        <v>1474</v>
      </c>
      <c r="C473" s="19" t="s">
        <v>1475</v>
      </c>
      <c r="D473" s="19" t="s">
        <v>1475</v>
      </c>
      <c r="E473" s="18" t="s">
        <v>1474</v>
      </c>
      <c r="F473" s="20"/>
      <c r="G473" s="19"/>
      <c r="H473" s="19"/>
      <c r="J473" s="19"/>
      <c r="K473" s="19"/>
      <c r="L473" s="20"/>
      <c r="M473" s="16"/>
      <c r="U473" s="17"/>
      <c r="V473" s="2"/>
    </row>
    <row r="474" spans="1:23" ht="26" x14ac:dyDescent="0.35">
      <c r="A474" s="8">
        <v>473</v>
      </c>
      <c r="B474" s="21" t="s">
        <v>1476</v>
      </c>
      <c r="C474" s="7" t="s">
        <v>1477</v>
      </c>
      <c r="D474" s="7" t="s">
        <v>1477</v>
      </c>
      <c r="E474" s="21" t="s">
        <v>1478</v>
      </c>
      <c r="F474" s="16"/>
      <c r="J474" s="7" t="s">
        <v>34</v>
      </c>
      <c r="L474" s="16"/>
      <c r="M474" s="16" t="s">
        <v>34</v>
      </c>
      <c r="N474" s="7" t="s">
        <v>34</v>
      </c>
      <c r="O474" s="7" t="s">
        <v>34</v>
      </c>
      <c r="P474" s="7" t="s">
        <v>34</v>
      </c>
      <c r="Q474" s="7" t="s">
        <v>34</v>
      </c>
      <c r="R474" s="7" t="s">
        <v>34</v>
      </c>
      <c r="U474" s="17"/>
      <c r="V474" s="2" t="s">
        <v>1479</v>
      </c>
      <c r="W474" s="7">
        <v>3</v>
      </c>
    </row>
    <row r="475" spans="1:23" x14ac:dyDescent="0.35">
      <c r="A475" s="8">
        <v>474</v>
      </c>
      <c r="B475" s="9" t="s">
        <v>1480</v>
      </c>
      <c r="C475" s="10" t="s">
        <v>1481</v>
      </c>
      <c r="D475" s="10" t="s">
        <v>1481</v>
      </c>
      <c r="E475" s="9" t="s">
        <v>1480</v>
      </c>
      <c r="F475" s="15"/>
      <c r="G475" s="10"/>
      <c r="H475" s="10"/>
      <c r="J475" s="10"/>
      <c r="K475" s="10"/>
      <c r="L475" s="15"/>
      <c r="M475" s="16"/>
      <c r="U475" s="17"/>
      <c r="V475" s="2"/>
    </row>
    <row r="476" spans="1:23" x14ac:dyDescent="0.35">
      <c r="A476" s="8">
        <v>475</v>
      </c>
      <c r="B476" s="18" t="s">
        <v>1480</v>
      </c>
      <c r="C476" s="19" t="s">
        <v>1482</v>
      </c>
      <c r="D476" s="19" t="s">
        <v>1482</v>
      </c>
      <c r="E476" s="18" t="s">
        <v>1480</v>
      </c>
      <c r="F476" s="20"/>
      <c r="G476" s="19"/>
      <c r="H476" s="19"/>
      <c r="J476" s="19"/>
      <c r="K476" s="19"/>
      <c r="L476" s="20"/>
      <c r="M476" s="16"/>
      <c r="U476" s="17"/>
      <c r="V476" s="2"/>
    </row>
    <row r="477" spans="1:23" ht="143" x14ac:dyDescent="0.35">
      <c r="A477" s="8">
        <v>476</v>
      </c>
      <c r="B477" s="21" t="s">
        <v>1483</v>
      </c>
      <c r="C477" s="7" t="s">
        <v>1484</v>
      </c>
      <c r="D477" s="7" t="s">
        <v>1484</v>
      </c>
      <c r="E477" s="21" t="s">
        <v>1485</v>
      </c>
      <c r="F477" s="16"/>
      <c r="J477" s="7" t="s">
        <v>34</v>
      </c>
      <c r="L477" s="16"/>
      <c r="M477" s="16" t="s">
        <v>34</v>
      </c>
      <c r="N477" s="7" t="s">
        <v>34</v>
      </c>
      <c r="O477" s="7" t="s">
        <v>34</v>
      </c>
      <c r="P477" s="7" t="s">
        <v>34</v>
      </c>
      <c r="Q477" s="7" t="s">
        <v>34</v>
      </c>
      <c r="R477" s="7" t="s">
        <v>34</v>
      </c>
      <c r="S477" s="7" t="s">
        <v>34</v>
      </c>
      <c r="T477" s="7">
        <v>2</v>
      </c>
      <c r="U477" s="17"/>
      <c r="V477" s="2" t="s">
        <v>1486</v>
      </c>
      <c r="W477" s="7">
        <v>3</v>
      </c>
    </row>
    <row r="478" spans="1:23" x14ac:dyDescent="0.35">
      <c r="A478" s="8">
        <v>477</v>
      </c>
      <c r="B478" s="9" t="s">
        <v>1487</v>
      </c>
      <c r="C478" s="10" t="s">
        <v>1488</v>
      </c>
      <c r="D478" s="10" t="s">
        <v>1488</v>
      </c>
      <c r="E478" s="9" t="s">
        <v>890</v>
      </c>
      <c r="F478" s="15"/>
      <c r="G478" s="10"/>
      <c r="H478" s="10"/>
      <c r="J478" s="10"/>
      <c r="K478" s="10"/>
      <c r="L478" s="15"/>
      <c r="M478" s="16"/>
      <c r="U478" s="17"/>
      <c r="V478" s="2"/>
    </row>
    <row r="479" spans="1:23" x14ac:dyDescent="0.35">
      <c r="A479" s="8">
        <v>478</v>
      </c>
      <c r="B479" s="18" t="s">
        <v>1489</v>
      </c>
      <c r="C479" s="19" t="s">
        <v>1490</v>
      </c>
      <c r="D479" s="19" t="s">
        <v>1490</v>
      </c>
      <c r="E479" s="18" t="s">
        <v>1489</v>
      </c>
      <c r="F479" s="20"/>
      <c r="G479" s="19"/>
      <c r="H479" s="19"/>
      <c r="J479" s="19"/>
      <c r="K479" s="19"/>
      <c r="L479" s="20"/>
      <c r="M479" s="16"/>
      <c r="U479" s="17"/>
      <c r="V479" s="2"/>
    </row>
    <row r="480" spans="1:23" ht="65" x14ac:dyDescent="0.35">
      <c r="A480" s="8">
        <v>479</v>
      </c>
      <c r="B480" s="21" t="s">
        <v>1491</v>
      </c>
      <c r="C480" s="7" t="s">
        <v>1492</v>
      </c>
      <c r="D480" s="7" t="s">
        <v>1492</v>
      </c>
      <c r="E480" s="21" t="s">
        <v>1493</v>
      </c>
      <c r="F480" s="16"/>
      <c r="J480" s="7" t="s">
        <v>34</v>
      </c>
      <c r="L480" s="16"/>
      <c r="M480" s="16" t="s">
        <v>34</v>
      </c>
      <c r="N480" s="7" t="s">
        <v>34</v>
      </c>
      <c r="O480" s="7" t="s">
        <v>34</v>
      </c>
      <c r="P480" s="7" t="s">
        <v>34</v>
      </c>
      <c r="Q480" s="7" t="s">
        <v>34</v>
      </c>
      <c r="R480" s="7" t="s">
        <v>34</v>
      </c>
      <c r="U480" s="17"/>
      <c r="V480" s="2" t="s">
        <v>1494</v>
      </c>
      <c r="W480" s="7">
        <v>3</v>
      </c>
    </row>
    <row r="481" spans="1:23" ht="65" x14ac:dyDescent="0.35">
      <c r="A481" s="8">
        <v>480</v>
      </c>
      <c r="B481" s="21" t="s">
        <v>1495</v>
      </c>
      <c r="C481" s="7" t="s">
        <v>1496</v>
      </c>
      <c r="D481" s="7" t="s">
        <v>1496</v>
      </c>
      <c r="E481" s="21" t="s">
        <v>1497</v>
      </c>
      <c r="F481" s="16"/>
      <c r="J481" s="7" t="s">
        <v>34</v>
      </c>
      <c r="L481" s="16"/>
      <c r="M481" s="16" t="s">
        <v>34</v>
      </c>
      <c r="N481" s="7" t="s">
        <v>34</v>
      </c>
      <c r="O481" s="7" t="s">
        <v>34</v>
      </c>
      <c r="P481" s="7" t="s">
        <v>34</v>
      </c>
      <c r="Q481" s="7" t="s">
        <v>34</v>
      </c>
      <c r="R481" s="7" t="s">
        <v>34</v>
      </c>
      <c r="U481" s="17"/>
      <c r="V481" s="2" t="s">
        <v>1494</v>
      </c>
      <c r="W481" s="7">
        <v>3</v>
      </c>
    </row>
    <row r="482" spans="1:23" ht="117" x14ac:dyDescent="0.35">
      <c r="A482" s="8">
        <v>481</v>
      </c>
      <c r="B482" s="21" t="s">
        <v>1498</v>
      </c>
      <c r="C482" s="7" t="s">
        <v>1499</v>
      </c>
      <c r="D482" s="7" t="s">
        <v>1499</v>
      </c>
      <c r="E482" s="21" t="s">
        <v>1500</v>
      </c>
      <c r="F482" s="16"/>
      <c r="J482" s="7" t="s">
        <v>34</v>
      </c>
      <c r="L482" s="16"/>
      <c r="M482" s="16" t="s">
        <v>34</v>
      </c>
      <c r="N482" s="7" t="s">
        <v>34</v>
      </c>
      <c r="O482" s="7" t="s">
        <v>34</v>
      </c>
      <c r="P482" s="7" t="s">
        <v>34</v>
      </c>
      <c r="Q482" s="7" t="s">
        <v>34</v>
      </c>
      <c r="R482" s="7" t="s">
        <v>34</v>
      </c>
      <c r="U482" s="17"/>
      <c r="V482" s="2" t="s">
        <v>1501</v>
      </c>
      <c r="W482" s="7">
        <v>5</v>
      </c>
    </row>
    <row r="483" spans="1:23" x14ac:dyDescent="0.35">
      <c r="A483" s="8">
        <v>482</v>
      </c>
      <c r="B483" s="9" t="s">
        <v>1487</v>
      </c>
      <c r="C483" s="10" t="s">
        <v>1502</v>
      </c>
      <c r="D483" s="10" t="s">
        <v>1502</v>
      </c>
      <c r="E483" s="9" t="s">
        <v>1487</v>
      </c>
      <c r="F483" s="15"/>
      <c r="G483" s="10"/>
      <c r="H483" s="10"/>
      <c r="J483" s="10"/>
      <c r="K483" s="10"/>
      <c r="L483" s="15"/>
      <c r="M483" s="16"/>
      <c r="U483" s="17"/>
      <c r="V483" s="2"/>
    </row>
    <row r="484" spans="1:23" x14ac:dyDescent="0.35">
      <c r="A484" s="8">
        <v>483</v>
      </c>
      <c r="B484" s="18" t="s">
        <v>1503</v>
      </c>
      <c r="C484" s="19" t="s">
        <v>1504</v>
      </c>
      <c r="D484" s="19" t="s">
        <v>1504</v>
      </c>
      <c r="E484" s="18" t="s">
        <v>1503</v>
      </c>
      <c r="F484" s="20"/>
      <c r="G484" s="19"/>
      <c r="H484" s="19"/>
      <c r="J484" s="19"/>
      <c r="K484" s="19"/>
      <c r="L484" s="20"/>
      <c r="M484" s="16"/>
      <c r="U484" s="17"/>
      <c r="V484" s="2"/>
    </row>
    <row r="485" spans="1:23" ht="26" x14ac:dyDescent="0.35">
      <c r="A485" s="8">
        <v>484</v>
      </c>
      <c r="B485" s="21" t="s">
        <v>1505</v>
      </c>
      <c r="C485" s="7" t="s">
        <v>1506</v>
      </c>
      <c r="D485" s="7" t="s">
        <v>1506</v>
      </c>
      <c r="E485" s="21" t="s">
        <v>1507</v>
      </c>
      <c r="F485" s="16"/>
      <c r="J485" s="7" t="s">
        <v>34</v>
      </c>
      <c r="L485" s="16"/>
      <c r="M485" s="16" t="s">
        <v>34</v>
      </c>
      <c r="N485" s="7" t="s">
        <v>34</v>
      </c>
      <c r="O485" s="7" t="s">
        <v>34</v>
      </c>
      <c r="P485" s="7" t="s">
        <v>34</v>
      </c>
      <c r="Q485" s="7" t="s">
        <v>34</v>
      </c>
      <c r="R485" s="7" t="s">
        <v>34</v>
      </c>
      <c r="U485" s="17"/>
      <c r="V485" s="2" t="s">
        <v>1508</v>
      </c>
      <c r="W485" s="7">
        <v>3</v>
      </c>
    </row>
    <row r="486" spans="1:23" ht="91" x14ac:dyDescent="0.35">
      <c r="A486" s="8">
        <v>485</v>
      </c>
      <c r="B486" s="21" t="s">
        <v>1509</v>
      </c>
      <c r="C486" s="7" t="s">
        <v>1510</v>
      </c>
      <c r="D486" s="7" t="s">
        <v>1510</v>
      </c>
      <c r="E486" s="21" t="s">
        <v>1511</v>
      </c>
      <c r="F486" s="16"/>
      <c r="J486" s="7" t="s">
        <v>34</v>
      </c>
      <c r="L486" s="16"/>
      <c r="M486" s="16" t="s">
        <v>34</v>
      </c>
      <c r="N486" s="7" t="s">
        <v>34</v>
      </c>
      <c r="O486" s="7" t="s">
        <v>34</v>
      </c>
      <c r="P486" s="7" t="s">
        <v>34</v>
      </c>
      <c r="Q486" s="7" t="s">
        <v>34</v>
      </c>
      <c r="R486" s="7" t="s">
        <v>34</v>
      </c>
      <c r="U486" s="17"/>
      <c r="V486" s="2" t="s">
        <v>6789</v>
      </c>
      <c r="W486" s="7">
        <v>6</v>
      </c>
    </row>
    <row r="487" spans="1:23" ht="325" x14ac:dyDescent="0.35">
      <c r="A487" s="8">
        <v>486</v>
      </c>
      <c r="B487" s="21" t="s">
        <v>1512</v>
      </c>
      <c r="C487" s="7" t="s">
        <v>1513</v>
      </c>
      <c r="D487" s="7" t="s">
        <v>1513</v>
      </c>
      <c r="E487" s="21" t="s">
        <v>1514</v>
      </c>
      <c r="F487" s="16"/>
      <c r="J487" s="7" t="s">
        <v>34</v>
      </c>
      <c r="L487" s="16"/>
      <c r="M487" s="16" t="s">
        <v>34</v>
      </c>
      <c r="N487" s="7" t="s">
        <v>34</v>
      </c>
      <c r="O487" s="7" t="s">
        <v>34</v>
      </c>
      <c r="P487" s="7" t="s">
        <v>34</v>
      </c>
      <c r="Q487" s="7" t="s">
        <v>34</v>
      </c>
      <c r="R487" s="7" t="s">
        <v>34</v>
      </c>
      <c r="S487" s="7" t="s">
        <v>34</v>
      </c>
      <c r="T487" s="7">
        <v>2</v>
      </c>
      <c r="U487" s="17"/>
      <c r="V487" s="2" t="s">
        <v>6790</v>
      </c>
      <c r="W487" s="7">
        <v>6</v>
      </c>
    </row>
    <row r="488" spans="1:23" ht="156" x14ac:dyDescent="0.35">
      <c r="A488" s="8">
        <v>487</v>
      </c>
      <c r="B488" s="21" t="s">
        <v>1515</v>
      </c>
      <c r="C488" s="7" t="s">
        <v>1516</v>
      </c>
      <c r="D488" s="7" t="s">
        <v>1516</v>
      </c>
      <c r="E488" s="21" t="s">
        <v>1517</v>
      </c>
      <c r="F488" s="16"/>
      <c r="J488" s="7" t="s">
        <v>34</v>
      </c>
      <c r="L488" s="16"/>
      <c r="M488" s="16" t="s">
        <v>34</v>
      </c>
      <c r="N488" s="7" t="s">
        <v>34</v>
      </c>
      <c r="O488" s="7" t="s">
        <v>34</v>
      </c>
      <c r="P488" s="7" t="s">
        <v>34</v>
      </c>
      <c r="Q488" s="7" t="s">
        <v>34</v>
      </c>
      <c r="R488" s="7" t="s">
        <v>34</v>
      </c>
      <c r="U488" s="17"/>
      <c r="V488" s="2" t="s">
        <v>1518</v>
      </c>
      <c r="W488" s="7">
        <v>3</v>
      </c>
    </row>
    <row r="489" spans="1:23" ht="78" x14ac:dyDescent="0.35">
      <c r="A489" s="8">
        <v>488</v>
      </c>
      <c r="B489" s="21" t="s">
        <v>1519</v>
      </c>
      <c r="C489" s="7" t="s">
        <v>1520</v>
      </c>
      <c r="D489" s="7" t="s">
        <v>1520</v>
      </c>
      <c r="E489" s="21" t="s">
        <v>1521</v>
      </c>
      <c r="F489" s="16"/>
      <c r="J489" s="7" t="s">
        <v>34</v>
      </c>
      <c r="L489" s="16"/>
      <c r="M489" s="16" t="s">
        <v>34</v>
      </c>
      <c r="N489" s="7" t="s">
        <v>34</v>
      </c>
      <c r="O489" s="7" t="s">
        <v>34</v>
      </c>
      <c r="P489" s="7" t="s">
        <v>34</v>
      </c>
      <c r="Q489" s="7" t="s">
        <v>34</v>
      </c>
      <c r="R489" s="7" t="s">
        <v>34</v>
      </c>
      <c r="U489" s="17"/>
      <c r="V489" s="2" t="s">
        <v>1522</v>
      </c>
      <c r="W489" s="7">
        <v>3</v>
      </c>
    </row>
    <row r="490" spans="1:23" x14ac:dyDescent="0.35">
      <c r="A490" s="8">
        <v>489</v>
      </c>
      <c r="B490" s="18" t="s">
        <v>1523</v>
      </c>
      <c r="C490" s="19" t="s">
        <v>1524</v>
      </c>
      <c r="D490" s="19" t="s">
        <v>1524</v>
      </c>
      <c r="E490" s="18" t="s">
        <v>1523</v>
      </c>
      <c r="F490" s="20"/>
      <c r="G490" s="19"/>
      <c r="H490" s="19"/>
      <c r="J490" s="19"/>
      <c r="K490" s="19"/>
      <c r="L490" s="20"/>
      <c r="M490" s="16"/>
      <c r="U490" s="17"/>
      <c r="V490" s="2"/>
    </row>
    <row r="491" spans="1:23" ht="52" x14ac:dyDescent="0.35">
      <c r="A491" s="8">
        <v>490</v>
      </c>
      <c r="B491" s="21" t="s">
        <v>1525</v>
      </c>
      <c r="C491" s="7" t="s">
        <v>1526</v>
      </c>
      <c r="D491" s="7" t="s">
        <v>1526</v>
      </c>
      <c r="E491" s="21" t="s">
        <v>1527</v>
      </c>
      <c r="F491" s="16"/>
      <c r="J491" s="7" t="s">
        <v>34</v>
      </c>
      <c r="L491" s="16"/>
      <c r="M491" s="16" t="s">
        <v>34</v>
      </c>
      <c r="N491" s="7" t="s">
        <v>34</v>
      </c>
      <c r="O491" s="7" t="s">
        <v>34</v>
      </c>
      <c r="P491" s="7" t="s">
        <v>34</v>
      </c>
      <c r="Q491" s="7" t="s">
        <v>34</v>
      </c>
      <c r="R491" s="7" t="s">
        <v>34</v>
      </c>
      <c r="S491" s="7" t="s">
        <v>34</v>
      </c>
      <c r="U491" s="17">
        <v>2</v>
      </c>
      <c r="V491" s="2" t="s">
        <v>1528</v>
      </c>
      <c r="W491" s="7">
        <v>3</v>
      </c>
    </row>
    <row r="492" spans="1:23" ht="39" x14ac:dyDescent="0.35">
      <c r="A492" s="8">
        <v>491</v>
      </c>
      <c r="B492" s="21" t="s">
        <v>1529</v>
      </c>
      <c r="C492" s="7" t="s">
        <v>1530</v>
      </c>
      <c r="D492" s="7" t="s">
        <v>1530</v>
      </c>
      <c r="E492" s="21" t="s">
        <v>1531</v>
      </c>
      <c r="F492" s="16"/>
      <c r="J492" s="7" t="s">
        <v>34</v>
      </c>
      <c r="L492" s="16"/>
      <c r="M492" s="16" t="s">
        <v>34</v>
      </c>
      <c r="N492" s="7" t="s">
        <v>34</v>
      </c>
      <c r="O492" s="7" t="s">
        <v>34</v>
      </c>
      <c r="P492" s="7" t="s">
        <v>34</v>
      </c>
      <c r="Q492" s="7" t="s">
        <v>34</v>
      </c>
      <c r="R492" s="7" t="s">
        <v>34</v>
      </c>
      <c r="S492" s="7" t="s">
        <v>34</v>
      </c>
      <c r="T492" s="7">
        <v>2</v>
      </c>
      <c r="U492" s="17"/>
      <c r="V492" s="2" t="s">
        <v>1532</v>
      </c>
      <c r="W492" s="7">
        <v>3</v>
      </c>
    </row>
    <row r="493" spans="1:23" ht="26" x14ac:dyDescent="0.35">
      <c r="A493" s="8">
        <v>492</v>
      </c>
      <c r="B493" s="21" t="s">
        <v>1533</v>
      </c>
      <c r="C493" s="7" t="s">
        <v>1534</v>
      </c>
      <c r="D493" s="7" t="s">
        <v>1534</v>
      </c>
      <c r="E493" s="21" t="s">
        <v>1535</v>
      </c>
      <c r="F493" s="16"/>
      <c r="J493" s="7" t="s">
        <v>34</v>
      </c>
      <c r="L493" s="16"/>
      <c r="M493" s="16" t="s">
        <v>34</v>
      </c>
      <c r="N493" s="7" t="s">
        <v>34</v>
      </c>
      <c r="O493" s="7" t="s">
        <v>34</v>
      </c>
      <c r="P493" s="7" t="s">
        <v>34</v>
      </c>
      <c r="Q493" s="7" t="s">
        <v>34</v>
      </c>
      <c r="R493" s="7" t="s">
        <v>34</v>
      </c>
      <c r="U493" s="17"/>
      <c r="V493" s="2" t="s">
        <v>1536</v>
      </c>
      <c r="W493" s="7">
        <v>3</v>
      </c>
    </row>
    <row r="494" spans="1:23" ht="156" x14ac:dyDescent="0.35">
      <c r="A494" s="8">
        <v>493</v>
      </c>
      <c r="B494" s="21" t="s">
        <v>1537</v>
      </c>
      <c r="C494" s="7" t="s">
        <v>1538</v>
      </c>
      <c r="D494" s="7" t="s">
        <v>1538</v>
      </c>
      <c r="E494" s="21" t="s">
        <v>1539</v>
      </c>
      <c r="F494" s="16"/>
      <c r="J494" s="7" t="s">
        <v>34</v>
      </c>
      <c r="L494" s="16"/>
      <c r="M494" s="16" t="s">
        <v>34</v>
      </c>
      <c r="N494" s="7" t="s">
        <v>34</v>
      </c>
      <c r="O494" s="7" t="s">
        <v>34</v>
      </c>
      <c r="P494" s="7" t="s">
        <v>34</v>
      </c>
      <c r="Q494" s="7" t="s">
        <v>34</v>
      </c>
      <c r="R494" s="7" t="s">
        <v>34</v>
      </c>
      <c r="S494" s="7" t="s">
        <v>34</v>
      </c>
      <c r="U494" s="17"/>
      <c r="V494" s="2" t="s">
        <v>6791</v>
      </c>
      <c r="W494" s="7">
        <v>6</v>
      </c>
    </row>
    <row r="495" spans="1:23" ht="65" x14ac:dyDescent="0.35">
      <c r="A495" s="8">
        <v>494</v>
      </c>
      <c r="B495" s="21" t="s">
        <v>1540</v>
      </c>
      <c r="C495" s="7" t="s">
        <v>1541</v>
      </c>
      <c r="D495" s="7" t="s">
        <v>1541</v>
      </c>
      <c r="E495" s="21" t="s">
        <v>1542</v>
      </c>
      <c r="F495" s="16"/>
      <c r="J495" s="7" t="s">
        <v>34</v>
      </c>
      <c r="L495" s="16"/>
      <c r="M495" s="16" t="s">
        <v>34</v>
      </c>
      <c r="N495" s="7" t="s">
        <v>34</v>
      </c>
      <c r="O495" s="7" t="s">
        <v>34</v>
      </c>
      <c r="P495" s="7" t="s">
        <v>34</v>
      </c>
      <c r="Q495" s="7" t="s">
        <v>34</v>
      </c>
      <c r="R495" s="7" t="s">
        <v>34</v>
      </c>
      <c r="U495" s="17"/>
      <c r="V495" s="2" t="s">
        <v>1543</v>
      </c>
      <c r="W495" s="7">
        <v>3</v>
      </c>
    </row>
    <row r="496" spans="1:23" ht="91" x14ac:dyDescent="0.35">
      <c r="A496" s="8">
        <v>495</v>
      </c>
      <c r="B496" s="21" t="s">
        <v>1544</v>
      </c>
      <c r="C496" s="7" t="s">
        <v>1545</v>
      </c>
      <c r="D496" s="7" t="s">
        <v>1545</v>
      </c>
      <c r="E496" s="21" t="s">
        <v>1546</v>
      </c>
      <c r="F496" s="16"/>
      <c r="J496" s="7" t="s">
        <v>34</v>
      </c>
      <c r="L496" s="16"/>
      <c r="M496" s="16" t="s">
        <v>34</v>
      </c>
      <c r="N496" s="7" t="s">
        <v>34</v>
      </c>
      <c r="O496" s="7" t="s">
        <v>34</v>
      </c>
      <c r="P496" s="7" t="s">
        <v>34</v>
      </c>
      <c r="Q496" s="7" t="s">
        <v>34</v>
      </c>
      <c r="R496" s="7" t="s">
        <v>34</v>
      </c>
      <c r="U496" s="17"/>
      <c r="V496" s="2" t="s">
        <v>6792</v>
      </c>
      <c r="W496" s="7">
        <v>6</v>
      </c>
    </row>
    <row r="497" spans="1:23" ht="26" x14ac:dyDescent="0.35">
      <c r="A497" s="8">
        <v>496</v>
      </c>
      <c r="B497" s="18" t="s">
        <v>1547</v>
      </c>
      <c r="C497" s="19" t="s">
        <v>1548</v>
      </c>
      <c r="D497" s="19" t="s">
        <v>1548</v>
      </c>
      <c r="E497" s="18" t="s">
        <v>1547</v>
      </c>
      <c r="F497" s="20"/>
      <c r="G497" s="19"/>
      <c r="H497" s="19"/>
      <c r="J497" s="19"/>
      <c r="K497" s="19"/>
      <c r="L497" s="20"/>
      <c r="M497" s="16"/>
      <c r="U497" s="17"/>
      <c r="V497" s="2"/>
    </row>
    <row r="498" spans="1:23" ht="65" x14ac:dyDescent="0.35">
      <c r="A498" s="8">
        <v>497</v>
      </c>
      <c r="B498" s="21" t="s">
        <v>1549</v>
      </c>
      <c r="C498" s="7" t="s">
        <v>1550</v>
      </c>
      <c r="D498" s="7" t="s">
        <v>1550</v>
      </c>
      <c r="E498" s="21" t="s">
        <v>1551</v>
      </c>
      <c r="F498" s="16"/>
      <c r="J498" s="7" t="s">
        <v>34</v>
      </c>
      <c r="L498" s="16" t="s">
        <v>34</v>
      </c>
      <c r="M498" s="16" t="s">
        <v>34</v>
      </c>
      <c r="N498" s="7" t="s">
        <v>34</v>
      </c>
      <c r="O498" s="7" t="s">
        <v>34</v>
      </c>
      <c r="P498" s="7" t="s">
        <v>34</v>
      </c>
      <c r="Q498" s="7" t="s">
        <v>34</v>
      </c>
      <c r="R498" s="7" t="s">
        <v>34</v>
      </c>
      <c r="S498" s="7" t="s">
        <v>34</v>
      </c>
      <c r="U498" s="17">
        <v>2</v>
      </c>
      <c r="V498" s="2" t="s">
        <v>6793</v>
      </c>
      <c r="W498" s="7">
        <v>6</v>
      </c>
    </row>
    <row r="499" spans="1:23" x14ac:dyDescent="0.35">
      <c r="A499" s="8">
        <v>498</v>
      </c>
      <c r="B499" s="18" t="s">
        <v>1552</v>
      </c>
      <c r="C499" s="19" t="s">
        <v>1553</v>
      </c>
      <c r="D499" s="19" t="s">
        <v>1553</v>
      </c>
      <c r="E499" s="18" t="s">
        <v>1552</v>
      </c>
      <c r="F499" s="20"/>
      <c r="G499" s="19"/>
      <c r="H499" s="19"/>
      <c r="J499" s="19"/>
      <c r="K499" s="19"/>
      <c r="L499" s="20"/>
      <c r="M499" s="16"/>
      <c r="U499" s="17"/>
      <c r="V499" s="2"/>
    </row>
    <row r="500" spans="1:23" ht="117" x14ac:dyDescent="0.35">
      <c r="A500" s="8">
        <v>499</v>
      </c>
      <c r="B500" s="21" t="s">
        <v>1554</v>
      </c>
      <c r="C500" s="7" t="s">
        <v>1555</v>
      </c>
      <c r="D500" s="7" t="s">
        <v>1555</v>
      </c>
      <c r="E500" s="21" t="s">
        <v>1556</v>
      </c>
      <c r="F500" s="16"/>
      <c r="J500" s="7" t="s">
        <v>34</v>
      </c>
      <c r="L500" s="16" t="s">
        <v>34</v>
      </c>
      <c r="M500" s="16" t="s">
        <v>34</v>
      </c>
      <c r="N500" s="7" t="s">
        <v>34</v>
      </c>
      <c r="O500" s="7" t="s">
        <v>34</v>
      </c>
      <c r="P500" s="7" t="s">
        <v>34</v>
      </c>
      <c r="Q500" s="7" t="s">
        <v>34</v>
      </c>
      <c r="R500" s="7" t="s">
        <v>34</v>
      </c>
      <c r="U500" s="17"/>
      <c r="V500" s="2" t="s">
        <v>6794</v>
      </c>
      <c r="W500" s="7">
        <v>6</v>
      </c>
    </row>
    <row r="501" spans="1:23" ht="117" x14ac:dyDescent="0.35">
      <c r="A501" s="8">
        <v>500</v>
      </c>
      <c r="B501" s="21" t="s">
        <v>1557</v>
      </c>
      <c r="C501" s="7" t="s">
        <v>1558</v>
      </c>
      <c r="D501" s="7" t="s">
        <v>1558</v>
      </c>
      <c r="E501" s="21" t="s">
        <v>1559</v>
      </c>
      <c r="F501" s="16"/>
      <c r="J501" s="7" t="s">
        <v>34</v>
      </c>
      <c r="L501" s="16"/>
      <c r="M501" s="16" t="s">
        <v>34</v>
      </c>
      <c r="N501" s="7" t="s">
        <v>34</v>
      </c>
      <c r="O501" s="7" t="s">
        <v>34</v>
      </c>
      <c r="P501" s="7" t="s">
        <v>34</v>
      </c>
      <c r="Q501" s="7" t="s">
        <v>34</v>
      </c>
      <c r="R501" s="7" t="s">
        <v>34</v>
      </c>
      <c r="U501" s="17"/>
      <c r="V501" s="2" t="s">
        <v>6849</v>
      </c>
      <c r="W501" s="7">
        <v>6</v>
      </c>
    </row>
    <row r="502" spans="1:23" ht="78" x14ac:dyDescent="0.35">
      <c r="A502" s="8">
        <v>501</v>
      </c>
      <c r="B502" s="18" t="s">
        <v>1560</v>
      </c>
      <c r="C502" s="19" t="s">
        <v>1561</v>
      </c>
      <c r="D502" s="19" t="s">
        <v>1561</v>
      </c>
      <c r="E502" s="18" t="s">
        <v>1560</v>
      </c>
      <c r="F502" s="20"/>
      <c r="G502" s="19"/>
      <c r="H502" s="19"/>
      <c r="J502" s="19"/>
      <c r="K502" s="19"/>
      <c r="L502" s="20"/>
      <c r="M502" s="16"/>
      <c r="U502" s="17"/>
      <c r="V502" s="2" t="s">
        <v>6850</v>
      </c>
      <c r="W502" s="7">
        <v>5</v>
      </c>
    </row>
    <row r="503" spans="1:23" ht="156" x14ac:dyDescent="0.35">
      <c r="A503" s="8">
        <v>502</v>
      </c>
      <c r="B503" s="21" t="s">
        <v>1562</v>
      </c>
      <c r="C503" s="7" t="s">
        <v>1563</v>
      </c>
      <c r="D503" s="7" t="s">
        <v>1563</v>
      </c>
      <c r="E503" s="21" t="s">
        <v>1564</v>
      </c>
      <c r="F503" s="16"/>
      <c r="J503" s="7" t="s">
        <v>34</v>
      </c>
      <c r="L503" s="16"/>
      <c r="M503" s="16" t="s">
        <v>34</v>
      </c>
      <c r="N503" s="7" t="s">
        <v>34</v>
      </c>
      <c r="O503" s="7" t="s">
        <v>34</v>
      </c>
      <c r="P503" s="7" t="s">
        <v>34</v>
      </c>
      <c r="Q503" s="7" t="s">
        <v>34</v>
      </c>
      <c r="R503" s="7" t="s">
        <v>34</v>
      </c>
      <c r="U503" s="17"/>
      <c r="V503" s="2" t="s">
        <v>6851</v>
      </c>
      <c r="W503" s="7">
        <v>5</v>
      </c>
    </row>
    <row r="504" spans="1:23" ht="65" x14ac:dyDescent="0.35">
      <c r="A504" s="8">
        <v>503</v>
      </c>
      <c r="B504" s="21" t="s">
        <v>1565</v>
      </c>
      <c r="C504" s="7" t="s">
        <v>1566</v>
      </c>
      <c r="D504" s="7" t="s">
        <v>1566</v>
      </c>
      <c r="E504" s="21" t="s">
        <v>1567</v>
      </c>
      <c r="F504" s="16"/>
      <c r="J504" s="7" t="s">
        <v>34</v>
      </c>
      <c r="L504" s="16"/>
      <c r="M504" s="16" t="s">
        <v>34</v>
      </c>
      <c r="N504" s="7" t="s">
        <v>34</v>
      </c>
      <c r="O504" s="7" t="s">
        <v>34</v>
      </c>
      <c r="P504" s="7" t="s">
        <v>34</v>
      </c>
      <c r="Q504" s="7" t="s">
        <v>34</v>
      </c>
      <c r="R504" s="7" t="s">
        <v>34</v>
      </c>
      <c r="S504" s="7" t="s">
        <v>34</v>
      </c>
      <c r="T504" s="7">
        <v>2</v>
      </c>
      <c r="U504" s="17"/>
      <c r="V504" s="2" t="s">
        <v>1568</v>
      </c>
      <c r="W504" s="7">
        <v>5</v>
      </c>
    </row>
    <row r="505" spans="1:23" ht="80.900000000000006" customHeight="1" x14ac:dyDescent="0.35">
      <c r="A505" s="8">
        <v>504</v>
      </c>
      <c r="B505" s="21" t="s">
        <v>1569</v>
      </c>
      <c r="C505" s="7" t="s">
        <v>1570</v>
      </c>
      <c r="D505" s="7" t="s">
        <v>1570</v>
      </c>
      <c r="E505" s="21" t="s">
        <v>1571</v>
      </c>
      <c r="F505" s="16"/>
      <c r="J505" s="7" t="s">
        <v>34</v>
      </c>
      <c r="L505" s="16"/>
      <c r="M505" s="16" t="s">
        <v>34</v>
      </c>
      <c r="N505" s="7" t="s">
        <v>34</v>
      </c>
      <c r="O505" s="7" t="s">
        <v>34</v>
      </c>
      <c r="P505" s="7" t="s">
        <v>34</v>
      </c>
      <c r="Q505" s="7" t="s">
        <v>34</v>
      </c>
      <c r="R505" s="7" t="s">
        <v>34</v>
      </c>
      <c r="U505" s="17"/>
      <c r="V505" s="2" t="s">
        <v>1572</v>
      </c>
      <c r="W505" s="7">
        <v>3</v>
      </c>
    </row>
    <row r="506" spans="1:23" x14ac:dyDescent="0.35">
      <c r="A506" s="8">
        <v>505</v>
      </c>
      <c r="B506" s="9" t="s">
        <v>1573</v>
      </c>
      <c r="C506" s="10" t="s">
        <v>1574</v>
      </c>
      <c r="D506" s="10" t="s">
        <v>1574</v>
      </c>
      <c r="E506" s="9" t="s">
        <v>1573</v>
      </c>
      <c r="F506" s="15"/>
      <c r="G506" s="10"/>
      <c r="H506" s="10"/>
      <c r="J506" s="10"/>
      <c r="K506" s="10"/>
      <c r="L506" s="15"/>
      <c r="M506" s="16"/>
      <c r="U506" s="17"/>
      <c r="V506" s="2"/>
    </row>
    <row r="507" spans="1:23" x14ac:dyDescent="0.35">
      <c r="A507" s="8">
        <v>506</v>
      </c>
      <c r="B507" s="18" t="s">
        <v>1575</v>
      </c>
      <c r="C507" s="19" t="s">
        <v>1576</v>
      </c>
      <c r="D507" s="19" t="s">
        <v>1576</v>
      </c>
      <c r="E507" s="18" t="s">
        <v>1575</v>
      </c>
      <c r="F507" s="20"/>
      <c r="G507" s="19"/>
      <c r="H507" s="19"/>
      <c r="J507" s="19"/>
      <c r="K507" s="19"/>
      <c r="L507" s="20"/>
      <c r="M507" s="16"/>
      <c r="U507" s="17"/>
      <c r="V507" s="2"/>
    </row>
    <row r="508" spans="1:23" ht="117" x14ac:dyDescent="0.35">
      <c r="A508" s="8">
        <v>507</v>
      </c>
      <c r="B508" s="21" t="s">
        <v>1577</v>
      </c>
      <c r="C508" s="7" t="s">
        <v>1578</v>
      </c>
      <c r="D508" s="7" t="s">
        <v>1578</v>
      </c>
      <c r="E508" s="21" t="s">
        <v>1579</v>
      </c>
      <c r="F508" s="16"/>
      <c r="I508" s="7" t="s">
        <v>34</v>
      </c>
      <c r="L508" s="16"/>
      <c r="M508" s="16" t="s">
        <v>34</v>
      </c>
      <c r="O508" s="7" t="s">
        <v>34</v>
      </c>
      <c r="P508" s="7" t="s">
        <v>34</v>
      </c>
      <c r="U508" s="17"/>
      <c r="V508" s="2"/>
    </row>
    <row r="509" spans="1:23" ht="78" x14ac:dyDescent="0.35">
      <c r="A509" s="8">
        <v>508</v>
      </c>
      <c r="B509" s="9" t="s">
        <v>1580</v>
      </c>
      <c r="C509" s="10" t="s">
        <v>1581</v>
      </c>
      <c r="D509" s="10" t="s">
        <v>1581</v>
      </c>
      <c r="E509" s="9" t="s">
        <v>1580</v>
      </c>
      <c r="F509" s="15"/>
      <c r="G509" s="10"/>
      <c r="H509" s="10"/>
      <c r="J509" s="10"/>
      <c r="K509" s="10"/>
      <c r="L509" s="15"/>
      <c r="M509" s="16"/>
      <c r="U509" s="17"/>
      <c r="V509" s="2" t="s">
        <v>1582</v>
      </c>
      <c r="W509" s="7">
        <v>5</v>
      </c>
    </row>
    <row r="510" spans="1:23" x14ac:dyDescent="0.35">
      <c r="A510" s="8">
        <v>509</v>
      </c>
      <c r="B510" s="9" t="s">
        <v>890</v>
      </c>
      <c r="C510" s="10" t="s">
        <v>1583</v>
      </c>
      <c r="D510" s="10" t="s">
        <v>1583</v>
      </c>
      <c r="E510" s="9" t="s">
        <v>890</v>
      </c>
      <c r="F510" s="15"/>
      <c r="G510" s="10"/>
      <c r="H510" s="10"/>
      <c r="J510" s="10"/>
      <c r="K510" s="10"/>
      <c r="L510" s="15"/>
      <c r="M510" s="16"/>
      <c r="U510" s="17"/>
      <c r="V510" s="2"/>
    </row>
    <row r="511" spans="1:23" x14ac:dyDescent="0.35">
      <c r="A511" s="8">
        <v>510</v>
      </c>
      <c r="B511" s="18" t="s">
        <v>1584</v>
      </c>
      <c r="C511" s="19" t="s">
        <v>1585</v>
      </c>
      <c r="D511" s="19" t="s">
        <v>1585</v>
      </c>
      <c r="E511" s="18" t="s">
        <v>1584</v>
      </c>
      <c r="F511" s="20"/>
      <c r="G511" s="19"/>
      <c r="H511" s="19"/>
      <c r="J511" s="19"/>
      <c r="K511" s="19"/>
      <c r="L511" s="20"/>
      <c r="M511" s="16"/>
      <c r="U511" s="17"/>
      <c r="V511" s="2"/>
    </row>
    <row r="512" spans="1:23" ht="65" x14ac:dyDescent="0.35">
      <c r="A512" s="8">
        <v>511</v>
      </c>
      <c r="B512" s="21" t="s">
        <v>1586</v>
      </c>
      <c r="C512" s="7" t="s">
        <v>1587</v>
      </c>
      <c r="D512" s="7" t="s">
        <v>1587</v>
      </c>
      <c r="E512" s="21" t="s">
        <v>1588</v>
      </c>
      <c r="F512" s="16"/>
      <c r="J512" s="7" t="s">
        <v>34</v>
      </c>
      <c r="L512" s="16"/>
      <c r="M512" s="16" t="s">
        <v>34</v>
      </c>
      <c r="N512" s="7" t="s">
        <v>34</v>
      </c>
      <c r="U512" s="17"/>
      <c r="V512" s="2" t="s">
        <v>1589</v>
      </c>
      <c r="W512" s="7">
        <v>5</v>
      </c>
    </row>
    <row r="513" spans="1:23" x14ac:dyDescent="0.35">
      <c r="A513" s="8">
        <v>512</v>
      </c>
      <c r="B513" s="9" t="s">
        <v>1590</v>
      </c>
      <c r="C513" s="10" t="s">
        <v>1591</v>
      </c>
      <c r="D513" s="10" t="s">
        <v>1591</v>
      </c>
      <c r="E513" s="9" t="s">
        <v>1590</v>
      </c>
      <c r="F513" s="15"/>
      <c r="G513" s="10"/>
      <c r="H513" s="10"/>
      <c r="J513" s="10"/>
      <c r="K513" s="10"/>
      <c r="L513" s="15"/>
      <c r="M513" s="16"/>
      <c r="U513" s="17"/>
      <c r="V513" s="2"/>
    </row>
    <row r="514" spans="1:23" x14ac:dyDescent="0.35">
      <c r="A514" s="8">
        <v>513</v>
      </c>
      <c r="B514" s="18" t="s">
        <v>1592</v>
      </c>
      <c r="C514" s="19" t="s">
        <v>1593</v>
      </c>
      <c r="D514" s="19" t="s">
        <v>1593</v>
      </c>
      <c r="E514" s="18" t="s">
        <v>1592</v>
      </c>
      <c r="F514" s="20"/>
      <c r="G514" s="19"/>
      <c r="H514" s="19"/>
      <c r="J514" s="19"/>
      <c r="K514" s="19"/>
      <c r="L514" s="20"/>
      <c r="M514" s="16"/>
      <c r="U514" s="17"/>
      <c r="V514" s="2"/>
    </row>
    <row r="515" spans="1:23" ht="78" x14ac:dyDescent="0.35">
      <c r="A515" s="8">
        <v>514</v>
      </c>
      <c r="B515" s="21" t="s">
        <v>1594</v>
      </c>
      <c r="C515" s="7" t="s">
        <v>1595</v>
      </c>
      <c r="D515" s="7" t="s">
        <v>1595</v>
      </c>
      <c r="E515" s="21" t="s">
        <v>1596</v>
      </c>
      <c r="F515" s="16"/>
      <c r="J515" s="7" t="s">
        <v>34</v>
      </c>
      <c r="L515" s="16"/>
      <c r="M515" s="16" t="s">
        <v>34</v>
      </c>
      <c r="N515" s="7" t="s">
        <v>34</v>
      </c>
      <c r="O515" s="7" t="s">
        <v>34</v>
      </c>
      <c r="P515" s="7" t="s">
        <v>34</v>
      </c>
      <c r="Q515" s="7" t="s">
        <v>34</v>
      </c>
      <c r="R515" s="7" t="s">
        <v>34</v>
      </c>
      <c r="S515" s="7" t="s">
        <v>34</v>
      </c>
      <c r="U515" s="17">
        <v>2</v>
      </c>
      <c r="V515" s="2" t="s">
        <v>6852</v>
      </c>
      <c r="W515" s="7">
        <v>6</v>
      </c>
    </row>
    <row r="516" spans="1:23" x14ac:dyDescent="0.35">
      <c r="A516" s="8">
        <v>515</v>
      </c>
      <c r="B516" s="18" t="s">
        <v>1597</v>
      </c>
      <c r="C516" s="19" t="s">
        <v>1598</v>
      </c>
      <c r="D516" s="19" t="s">
        <v>1598</v>
      </c>
      <c r="E516" s="18" t="s">
        <v>1597</v>
      </c>
      <c r="F516" s="20"/>
      <c r="G516" s="19"/>
      <c r="H516" s="19"/>
      <c r="J516" s="19"/>
      <c r="K516" s="19"/>
      <c r="L516" s="20"/>
      <c r="M516" s="16"/>
      <c r="U516" s="17"/>
      <c r="V516" s="2"/>
    </row>
    <row r="517" spans="1:23" ht="104" x14ac:dyDescent="0.35">
      <c r="A517" s="8">
        <v>516</v>
      </c>
      <c r="B517" s="21" t="s">
        <v>1599</v>
      </c>
      <c r="C517" s="7" t="s">
        <v>1600</v>
      </c>
      <c r="D517" s="7" t="s">
        <v>1600</v>
      </c>
      <c r="E517" s="21" t="s">
        <v>1601</v>
      </c>
      <c r="F517" s="16"/>
      <c r="J517" s="7" t="s">
        <v>34</v>
      </c>
      <c r="L517" s="16"/>
      <c r="M517" s="16" t="s">
        <v>34</v>
      </c>
      <c r="N517" s="7" t="s">
        <v>34</v>
      </c>
      <c r="O517" s="7" t="s">
        <v>34</v>
      </c>
      <c r="P517" s="7" t="s">
        <v>34</v>
      </c>
      <c r="Q517" s="7" t="s">
        <v>34</v>
      </c>
      <c r="R517" s="7" t="s">
        <v>34</v>
      </c>
      <c r="U517" s="17"/>
      <c r="V517" s="2" t="s">
        <v>14761</v>
      </c>
      <c r="W517" s="7">
        <v>6</v>
      </c>
    </row>
    <row r="518" spans="1:23" ht="65" x14ac:dyDescent="0.35">
      <c r="A518" s="8">
        <v>517</v>
      </c>
      <c r="B518" s="21" t="s">
        <v>1602</v>
      </c>
      <c r="C518" s="7" t="s">
        <v>1603</v>
      </c>
      <c r="D518" s="7" t="s">
        <v>1603</v>
      </c>
      <c r="E518" s="21" t="s">
        <v>1604</v>
      </c>
      <c r="F518" s="16"/>
      <c r="J518" s="7" t="s">
        <v>34</v>
      </c>
      <c r="L518" s="16"/>
      <c r="M518" s="16" t="s">
        <v>34</v>
      </c>
      <c r="N518" s="7" t="s">
        <v>34</v>
      </c>
      <c r="O518" s="7" t="s">
        <v>34</v>
      </c>
      <c r="P518" s="7" t="s">
        <v>34</v>
      </c>
      <c r="Q518" s="7" t="s">
        <v>34</v>
      </c>
      <c r="R518" s="7" t="s">
        <v>34</v>
      </c>
      <c r="U518" s="17"/>
      <c r="V518" s="2" t="s">
        <v>1605</v>
      </c>
      <c r="W518" s="7">
        <v>6</v>
      </c>
    </row>
    <row r="519" spans="1:23" x14ac:dyDescent="0.35">
      <c r="A519" s="8">
        <v>518</v>
      </c>
      <c r="B519" s="18" t="s">
        <v>1606</v>
      </c>
      <c r="C519" s="19" t="s">
        <v>1607</v>
      </c>
      <c r="D519" s="19" t="s">
        <v>1607</v>
      </c>
      <c r="E519" s="18" t="s">
        <v>1606</v>
      </c>
      <c r="F519" s="20"/>
      <c r="G519" s="19"/>
      <c r="H519" s="19"/>
      <c r="J519" s="19"/>
      <c r="K519" s="19"/>
      <c r="L519" s="20"/>
      <c r="M519" s="16"/>
      <c r="U519" s="17"/>
      <c r="V519" s="2"/>
    </row>
    <row r="520" spans="1:23" ht="91" x14ac:dyDescent="0.35">
      <c r="A520" s="8">
        <v>519</v>
      </c>
      <c r="B520" s="21" t="s">
        <v>1608</v>
      </c>
      <c r="C520" s="7" t="s">
        <v>1609</v>
      </c>
      <c r="D520" s="7" t="s">
        <v>1609</v>
      </c>
      <c r="E520" s="21" t="s">
        <v>1608</v>
      </c>
      <c r="F520" s="16"/>
      <c r="I520" s="7" t="s">
        <v>34</v>
      </c>
      <c r="L520" s="16"/>
      <c r="M520" s="16" t="s">
        <v>34</v>
      </c>
      <c r="N520" s="7" t="s">
        <v>34</v>
      </c>
      <c r="O520" s="7" t="s">
        <v>34</v>
      </c>
      <c r="P520" s="7" t="s">
        <v>34</v>
      </c>
      <c r="Q520" s="7" t="s">
        <v>34</v>
      </c>
      <c r="R520" s="7" t="s">
        <v>34</v>
      </c>
      <c r="U520" s="17"/>
      <c r="V520" s="2" t="s">
        <v>6853</v>
      </c>
      <c r="W520" s="7">
        <v>6</v>
      </c>
    </row>
    <row r="521" spans="1:23" ht="65" x14ac:dyDescent="0.35">
      <c r="A521" s="8">
        <v>520</v>
      </c>
      <c r="B521" s="21" t="s">
        <v>1610</v>
      </c>
      <c r="C521" s="7" t="s">
        <v>1611</v>
      </c>
      <c r="D521" s="7" t="s">
        <v>1611</v>
      </c>
      <c r="E521" s="21" t="s">
        <v>1612</v>
      </c>
      <c r="F521" s="16"/>
      <c r="J521" s="7" t="s">
        <v>34</v>
      </c>
      <c r="L521" s="16"/>
      <c r="M521" s="16" t="s">
        <v>34</v>
      </c>
      <c r="N521" s="7" t="s">
        <v>34</v>
      </c>
      <c r="O521" s="7" t="s">
        <v>34</v>
      </c>
      <c r="P521" s="7" t="s">
        <v>34</v>
      </c>
      <c r="Q521" s="7" t="s">
        <v>34</v>
      </c>
      <c r="R521" s="7" t="s">
        <v>34</v>
      </c>
      <c r="U521" s="17"/>
      <c r="V521" s="2" t="s">
        <v>6857</v>
      </c>
      <c r="W521" s="7">
        <v>6</v>
      </c>
    </row>
    <row r="522" spans="1:23" ht="26" x14ac:dyDescent="0.35">
      <c r="A522" s="8">
        <v>521</v>
      </c>
      <c r="B522" s="18" t="s">
        <v>1613</v>
      </c>
      <c r="C522" s="19" t="s">
        <v>1614</v>
      </c>
      <c r="D522" s="19" t="s">
        <v>1614</v>
      </c>
      <c r="E522" s="18" t="s">
        <v>1613</v>
      </c>
      <c r="F522" s="20"/>
      <c r="G522" s="19"/>
      <c r="H522" s="19"/>
      <c r="J522" s="19"/>
      <c r="K522" s="19"/>
      <c r="L522" s="20"/>
      <c r="M522" s="16"/>
      <c r="U522" s="17"/>
      <c r="V522" s="2"/>
    </row>
    <row r="523" spans="1:23" ht="91" x14ac:dyDescent="0.35">
      <c r="A523" s="8">
        <v>522</v>
      </c>
      <c r="B523" s="21" t="s">
        <v>1615</v>
      </c>
      <c r="C523" s="7" t="s">
        <v>1616</v>
      </c>
      <c r="D523" s="7" t="s">
        <v>1616</v>
      </c>
      <c r="E523" s="21" t="s">
        <v>1617</v>
      </c>
      <c r="F523" s="16"/>
      <c r="J523" s="7" t="s">
        <v>34</v>
      </c>
      <c r="L523" s="16"/>
      <c r="M523" s="16" t="s">
        <v>34</v>
      </c>
      <c r="N523" s="7" t="s">
        <v>34</v>
      </c>
      <c r="O523" s="7" t="s">
        <v>34</v>
      </c>
      <c r="P523" s="7" t="s">
        <v>34</v>
      </c>
      <c r="Q523" s="7" t="s">
        <v>34</v>
      </c>
      <c r="R523" s="7" t="s">
        <v>34</v>
      </c>
      <c r="U523" s="17"/>
      <c r="V523" s="2" t="s">
        <v>6858</v>
      </c>
      <c r="W523" s="7">
        <v>6</v>
      </c>
    </row>
    <row r="524" spans="1:23" ht="104" x14ac:dyDescent="0.35">
      <c r="A524" s="8">
        <v>523</v>
      </c>
      <c r="B524" s="21" t="s">
        <v>1618</v>
      </c>
      <c r="C524" s="7" t="s">
        <v>1619</v>
      </c>
      <c r="D524" s="7" t="s">
        <v>1619</v>
      </c>
      <c r="E524" s="21" t="s">
        <v>1620</v>
      </c>
      <c r="F524" s="16"/>
      <c r="J524" s="7" t="s">
        <v>34</v>
      </c>
      <c r="L524" s="16"/>
      <c r="M524" s="16" t="s">
        <v>34</v>
      </c>
      <c r="N524" s="7" t="s">
        <v>34</v>
      </c>
      <c r="O524" s="7" t="s">
        <v>34</v>
      </c>
      <c r="P524" s="7" t="s">
        <v>34</v>
      </c>
      <c r="Q524" s="7" t="s">
        <v>34</v>
      </c>
      <c r="R524" s="7" t="s">
        <v>34</v>
      </c>
      <c r="U524" s="17"/>
      <c r="V524" s="2" t="s">
        <v>1621</v>
      </c>
      <c r="W524" s="7">
        <v>6</v>
      </c>
    </row>
    <row r="525" spans="1:23" ht="91" x14ac:dyDescent="0.35">
      <c r="A525" s="8">
        <v>524</v>
      </c>
      <c r="B525" s="21" t="s">
        <v>1622</v>
      </c>
      <c r="C525" s="7" t="s">
        <v>1623</v>
      </c>
      <c r="D525" s="7" t="s">
        <v>1623</v>
      </c>
      <c r="E525" s="21" t="s">
        <v>1624</v>
      </c>
      <c r="F525" s="16"/>
      <c r="K525" s="7" t="s">
        <v>34</v>
      </c>
      <c r="L525" s="16"/>
      <c r="M525" s="16" t="s">
        <v>34</v>
      </c>
      <c r="N525" s="7" t="s">
        <v>34</v>
      </c>
      <c r="O525" s="7" t="s">
        <v>34</v>
      </c>
      <c r="P525" s="7" t="s">
        <v>34</v>
      </c>
      <c r="Q525" s="7" t="s">
        <v>34</v>
      </c>
      <c r="R525" s="7" t="s">
        <v>34</v>
      </c>
      <c r="T525" s="7">
        <v>2</v>
      </c>
      <c r="U525" s="17">
        <v>1</v>
      </c>
      <c r="V525" s="2" t="s">
        <v>6859</v>
      </c>
      <c r="W525" s="7">
        <v>6</v>
      </c>
    </row>
    <row r="526" spans="1:23" ht="169" x14ac:dyDescent="0.35">
      <c r="A526" s="8">
        <v>525</v>
      </c>
      <c r="B526" s="21" t="s">
        <v>1625</v>
      </c>
      <c r="C526" s="7" t="s">
        <v>1626</v>
      </c>
      <c r="D526" s="7" t="s">
        <v>1626</v>
      </c>
      <c r="E526" s="21" t="s">
        <v>1627</v>
      </c>
      <c r="F526" s="16"/>
      <c r="J526" s="7" t="s">
        <v>34</v>
      </c>
      <c r="L526" s="16"/>
      <c r="M526" s="16" t="s">
        <v>34</v>
      </c>
      <c r="N526" s="7" t="s">
        <v>34</v>
      </c>
      <c r="O526" s="7" t="s">
        <v>34</v>
      </c>
      <c r="P526" s="7" t="s">
        <v>34</v>
      </c>
      <c r="Q526" s="7" t="s">
        <v>34</v>
      </c>
      <c r="R526" s="7" t="s">
        <v>34</v>
      </c>
      <c r="U526" s="17"/>
      <c r="V526" s="2" t="s">
        <v>6854</v>
      </c>
      <c r="W526" s="7">
        <v>6</v>
      </c>
    </row>
    <row r="527" spans="1:23" ht="143" x14ac:dyDescent="0.35">
      <c r="A527" s="8">
        <v>526</v>
      </c>
      <c r="B527" s="21" t="s">
        <v>1628</v>
      </c>
      <c r="C527" s="7" t="s">
        <v>1629</v>
      </c>
      <c r="D527" s="7" t="s">
        <v>1629</v>
      </c>
      <c r="E527" s="21" t="s">
        <v>1630</v>
      </c>
      <c r="F527" s="16"/>
      <c r="K527" s="7" t="s">
        <v>34</v>
      </c>
      <c r="L527" s="16"/>
      <c r="M527" s="16" t="s">
        <v>34</v>
      </c>
      <c r="N527" s="7" t="s">
        <v>34</v>
      </c>
      <c r="O527" s="7" t="s">
        <v>34</v>
      </c>
      <c r="P527" s="7" t="s">
        <v>34</v>
      </c>
      <c r="Q527" s="7" t="s">
        <v>34</v>
      </c>
      <c r="T527" s="7">
        <v>2</v>
      </c>
      <c r="U527" s="17">
        <v>1</v>
      </c>
      <c r="V527" s="2" t="s">
        <v>6860</v>
      </c>
      <c r="W527" s="7">
        <v>6</v>
      </c>
    </row>
    <row r="528" spans="1:23" x14ac:dyDescent="0.35">
      <c r="A528" s="8">
        <v>527</v>
      </c>
      <c r="B528" s="9" t="s">
        <v>1631</v>
      </c>
      <c r="C528" s="10" t="s">
        <v>1632</v>
      </c>
      <c r="D528" s="10" t="s">
        <v>1632</v>
      </c>
      <c r="E528" s="9" t="s">
        <v>1631</v>
      </c>
      <c r="F528" s="15"/>
      <c r="G528" s="10"/>
      <c r="H528" s="10"/>
      <c r="J528" s="10"/>
      <c r="K528" s="10"/>
      <c r="L528" s="15"/>
      <c r="M528" s="16"/>
      <c r="U528" s="17"/>
      <c r="V528" s="2"/>
    </row>
    <row r="529" spans="1:23" x14ac:dyDescent="0.35">
      <c r="A529" s="8">
        <v>528</v>
      </c>
      <c r="B529" s="18" t="s">
        <v>1633</v>
      </c>
      <c r="C529" s="19" t="s">
        <v>1634</v>
      </c>
      <c r="D529" s="19" t="s">
        <v>1634</v>
      </c>
      <c r="E529" s="18" t="s">
        <v>1633</v>
      </c>
      <c r="F529" s="20"/>
      <c r="G529" s="19"/>
      <c r="H529" s="19"/>
      <c r="J529" s="19"/>
      <c r="K529" s="19"/>
      <c r="L529" s="20"/>
      <c r="M529" s="16"/>
      <c r="U529" s="17"/>
      <c r="V529" s="2"/>
    </row>
    <row r="530" spans="1:23" ht="65" x14ac:dyDescent="0.35">
      <c r="A530" s="8">
        <v>529</v>
      </c>
      <c r="B530" s="21" t="s">
        <v>1635</v>
      </c>
      <c r="C530" s="7" t="s">
        <v>1636</v>
      </c>
      <c r="D530" s="7" t="s">
        <v>1636</v>
      </c>
      <c r="E530" s="21" t="s">
        <v>1637</v>
      </c>
      <c r="F530" s="16"/>
      <c r="J530" s="7" t="s">
        <v>34</v>
      </c>
      <c r="L530" s="16"/>
      <c r="M530" s="16" t="s">
        <v>34</v>
      </c>
      <c r="N530" s="7" t="s">
        <v>34</v>
      </c>
      <c r="O530" s="7" t="s">
        <v>34</v>
      </c>
      <c r="P530" s="7" t="s">
        <v>34</v>
      </c>
      <c r="Q530" s="7" t="s">
        <v>34</v>
      </c>
      <c r="R530" s="7" t="s">
        <v>34</v>
      </c>
      <c r="U530" s="17"/>
      <c r="V530" s="2" t="s">
        <v>1638</v>
      </c>
      <c r="W530" s="7">
        <v>6</v>
      </c>
    </row>
    <row r="531" spans="1:23" ht="104" x14ac:dyDescent="0.35">
      <c r="A531" s="8">
        <v>530</v>
      </c>
      <c r="B531" s="21" t="s">
        <v>1639</v>
      </c>
      <c r="C531" s="7" t="s">
        <v>1640</v>
      </c>
      <c r="D531" s="7" t="s">
        <v>1640</v>
      </c>
      <c r="E531" s="21" t="s">
        <v>1641</v>
      </c>
      <c r="F531" s="16"/>
      <c r="J531" s="7" t="s">
        <v>34</v>
      </c>
      <c r="L531" s="16"/>
      <c r="M531" s="16" t="s">
        <v>34</v>
      </c>
      <c r="N531" s="7" t="s">
        <v>34</v>
      </c>
      <c r="O531" s="7" t="s">
        <v>34</v>
      </c>
      <c r="P531" s="7" t="s">
        <v>34</v>
      </c>
      <c r="Q531" s="7" t="s">
        <v>34</v>
      </c>
      <c r="R531" s="7" t="s">
        <v>34</v>
      </c>
      <c r="S531" s="7" t="s">
        <v>34</v>
      </c>
      <c r="U531" s="17">
        <v>2</v>
      </c>
      <c r="V531" s="2" t="s">
        <v>1642</v>
      </c>
      <c r="W531" s="7">
        <v>6</v>
      </c>
    </row>
    <row r="532" spans="1:23" x14ac:dyDescent="0.35">
      <c r="A532" s="8">
        <v>531</v>
      </c>
      <c r="B532" s="18" t="s">
        <v>1643</v>
      </c>
      <c r="C532" s="19" t="s">
        <v>1644</v>
      </c>
      <c r="D532" s="19" t="s">
        <v>1644</v>
      </c>
      <c r="E532" s="18" t="s">
        <v>1643</v>
      </c>
      <c r="F532" s="20"/>
      <c r="G532" s="19"/>
      <c r="H532" s="19"/>
      <c r="J532" s="19"/>
      <c r="K532" s="19"/>
      <c r="L532" s="20"/>
      <c r="M532" s="16"/>
      <c r="U532" s="17"/>
      <c r="V532" s="2"/>
    </row>
    <row r="533" spans="1:23" ht="117" x14ac:dyDescent="0.35">
      <c r="A533" s="8">
        <v>532</v>
      </c>
      <c r="B533" s="21" t="s">
        <v>1645</v>
      </c>
      <c r="C533" s="7" t="s">
        <v>1646</v>
      </c>
      <c r="D533" s="7" t="s">
        <v>1646</v>
      </c>
      <c r="E533" s="21" t="s">
        <v>1647</v>
      </c>
      <c r="F533" s="16"/>
      <c r="J533" s="7" t="s">
        <v>34</v>
      </c>
      <c r="L533" s="16"/>
      <c r="M533" s="16" t="s">
        <v>34</v>
      </c>
      <c r="N533" s="7" t="s">
        <v>34</v>
      </c>
      <c r="O533" s="7" t="s">
        <v>34</v>
      </c>
      <c r="P533" s="7" t="s">
        <v>34</v>
      </c>
      <c r="Q533" s="7" t="s">
        <v>34</v>
      </c>
      <c r="R533" s="7" t="s">
        <v>34</v>
      </c>
      <c r="S533" s="7" t="s">
        <v>34</v>
      </c>
      <c r="U533" s="17">
        <v>2</v>
      </c>
      <c r="V533" s="2" t="s">
        <v>1648</v>
      </c>
      <c r="W533" s="7">
        <v>6</v>
      </c>
    </row>
    <row r="534" spans="1:23" x14ac:dyDescent="0.35">
      <c r="A534" s="8">
        <v>533</v>
      </c>
      <c r="B534" s="18" t="s">
        <v>1649</v>
      </c>
      <c r="C534" s="19" t="s">
        <v>1650</v>
      </c>
      <c r="D534" s="19" t="s">
        <v>1650</v>
      </c>
      <c r="E534" s="18" t="s">
        <v>1649</v>
      </c>
      <c r="F534" s="20"/>
      <c r="G534" s="19"/>
      <c r="H534" s="19"/>
      <c r="J534" s="19"/>
      <c r="K534" s="19"/>
      <c r="L534" s="20"/>
      <c r="M534" s="16"/>
      <c r="U534" s="17"/>
      <c r="V534" s="2"/>
    </row>
    <row r="535" spans="1:23" ht="130" x14ac:dyDescent="0.35">
      <c r="A535" s="8">
        <v>534</v>
      </c>
      <c r="B535" s="21" t="s">
        <v>1651</v>
      </c>
      <c r="C535" s="7" t="s">
        <v>1652</v>
      </c>
      <c r="D535" s="7" t="s">
        <v>1652</v>
      </c>
      <c r="E535" s="21" t="s">
        <v>1653</v>
      </c>
      <c r="F535" s="16"/>
      <c r="J535" s="7" t="s">
        <v>34</v>
      </c>
      <c r="L535" s="16"/>
      <c r="M535" s="16" t="s">
        <v>34</v>
      </c>
      <c r="N535" s="7" t="s">
        <v>34</v>
      </c>
      <c r="O535" s="7" t="s">
        <v>34</v>
      </c>
      <c r="P535" s="7" t="s">
        <v>34</v>
      </c>
      <c r="Q535" s="7" t="s">
        <v>34</v>
      </c>
      <c r="R535" s="7" t="s">
        <v>34</v>
      </c>
      <c r="S535" s="7" t="s">
        <v>34</v>
      </c>
      <c r="U535" s="17">
        <v>2</v>
      </c>
      <c r="V535" s="2" t="s">
        <v>1654</v>
      </c>
      <c r="W535" s="7">
        <v>6</v>
      </c>
    </row>
    <row r="536" spans="1:23" x14ac:dyDescent="0.35">
      <c r="A536" s="8">
        <v>535</v>
      </c>
      <c r="B536" s="18" t="s">
        <v>1655</v>
      </c>
      <c r="C536" s="19" t="s">
        <v>1656</v>
      </c>
      <c r="D536" s="19" t="s">
        <v>1656</v>
      </c>
      <c r="E536" s="18" t="s">
        <v>1655</v>
      </c>
      <c r="F536" s="20"/>
      <c r="G536" s="19"/>
      <c r="H536" s="19"/>
      <c r="J536" s="19"/>
      <c r="K536" s="19"/>
      <c r="L536" s="20"/>
      <c r="M536" s="16"/>
      <c r="U536" s="17"/>
      <c r="V536" s="2"/>
    </row>
    <row r="537" spans="1:23" ht="104" x14ac:dyDescent="0.35">
      <c r="A537" s="8">
        <v>536</v>
      </c>
      <c r="B537" s="21" t="s">
        <v>1657</v>
      </c>
      <c r="C537" s="7" t="s">
        <v>1658</v>
      </c>
      <c r="D537" s="7" t="s">
        <v>1658</v>
      </c>
      <c r="E537" s="21" t="s">
        <v>1659</v>
      </c>
      <c r="F537" s="16"/>
      <c r="J537" s="7" t="s">
        <v>34</v>
      </c>
      <c r="L537" s="16"/>
      <c r="M537" s="16" t="s">
        <v>34</v>
      </c>
      <c r="N537" s="7" t="s">
        <v>34</v>
      </c>
      <c r="O537" s="7" t="s">
        <v>34</v>
      </c>
      <c r="P537" s="7" t="s">
        <v>34</v>
      </c>
      <c r="Q537" s="7" t="s">
        <v>34</v>
      </c>
      <c r="R537" s="7" t="s">
        <v>34</v>
      </c>
      <c r="S537" s="7" t="s">
        <v>34</v>
      </c>
      <c r="U537" s="17">
        <v>2</v>
      </c>
      <c r="V537" s="2" t="s">
        <v>1660</v>
      </c>
      <c r="W537" s="7">
        <v>6</v>
      </c>
    </row>
    <row r="538" spans="1:23" x14ac:dyDescent="0.35">
      <c r="A538" s="8">
        <v>537</v>
      </c>
      <c r="B538" s="18" t="s">
        <v>1661</v>
      </c>
      <c r="C538" s="19" t="s">
        <v>1662</v>
      </c>
      <c r="D538" s="19" t="s">
        <v>1662</v>
      </c>
      <c r="E538" s="18" t="s">
        <v>1661</v>
      </c>
      <c r="F538" s="20"/>
      <c r="G538" s="19"/>
      <c r="H538" s="19"/>
      <c r="J538" s="19"/>
      <c r="K538" s="19"/>
      <c r="L538" s="20"/>
      <c r="M538" s="16"/>
      <c r="U538" s="17"/>
      <c r="V538" s="2"/>
    </row>
    <row r="539" spans="1:23" ht="104" x14ac:dyDescent="0.35">
      <c r="A539" s="8">
        <v>538</v>
      </c>
      <c r="B539" s="21" t="s">
        <v>1663</v>
      </c>
      <c r="C539" s="7" t="s">
        <v>1664</v>
      </c>
      <c r="D539" s="7" t="s">
        <v>1664</v>
      </c>
      <c r="E539" s="21" t="s">
        <v>1665</v>
      </c>
      <c r="F539" s="16"/>
      <c r="J539" s="7" t="s">
        <v>34</v>
      </c>
      <c r="L539" s="16"/>
      <c r="M539" s="16" t="s">
        <v>34</v>
      </c>
      <c r="N539" s="7" t="s">
        <v>34</v>
      </c>
      <c r="O539" s="7" t="s">
        <v>34</v>
      </c>
      <c r="P539" s="7" t="s">
        <v>34</v>
      </c>
      <c r="Q539" s="7" t="s">
        <v>34</v>
      </c>
      <c r="R539" s="7" t="s">
        <v>34</v>
      </c>
      <c r="S539" s="7" t="s">
        <v>34</v>
      </c>
      <c r="U539" s="17">
        <v>2</v>
      </c>
      <c r="V539" s="2" t="s">
        <v>1666</v>
      </c>
      <c r="W539" s="7">
        <v>6</v>
      </c>
    </row>
    <row r="540" spans="1:23" x14ac:dyDescent="0.35">
      <c r="A540" s="8">
        <v>539</v>
      </c>
      <c r="B540" s="18" t="s">
        <v>88</v>
      </c>
      <c r="C540" s="19" t="s">
        <v>1667</v>
      </c>
      <c r="D540" s="19" t="s">
        <v>1667</v>
      </c>
      <c r="E540" s="18" t="s">
        <v>88</v>
      </c>
      <c r="F540" s="20"/>
      <c r="G540" s="19"/>
      <c r="H540" s="19"/>
      <c r="J540" s="19"/>
      <c r="K540" s="19"/>
      <c r="L540" s="20"/>
      <c r="M540" s="16"/>
      <c r="U540" s="17"/>
      <c r="V540" s="2"/>
    </row>
    <row r="541" spans="1:23" x14ac:dyDescent="0.35">
      <c r="A541" s="8">
        <v>540</v>
      </c>
      <c r="B541" s="18" t="s">
        <v>1668</v>
      </c>
      <c r="C541" s="19" t="s">
        <v>1669</v>
      </c>
      <c r="D541" s="19" t="s">
        <v>1669</v>
      </c>
      <c r="E541" s="18" t="s">
        <v>1668</v>
      </c>
      <c r="F541" s="20"/>
      <c r="G541" s="19"/>
      <c r="H541" s="19"/>
      <c r="J541" s="19"/>
      <c r="K541" s="19"/>
      <c r="L541" s="20"/>
      <c r="M541" s="16"/>
      <c r="U541" s="17"/>
      <c r="V541" s="2"/>
    </row>
    <row r="542" spans="1:23" ht="117" x14ac:dyDescent="0.35">
      <c r="A542" s="8">
        <v>541</v>
      </c>
      <c r="B542" s="21" t="s">
        <v>1670</v>
      </c>
      <c r="C542" s="7" t="s">
        <v>1671</v>
      </c>
      <c r="D542" s="7" t="s">
        <v>1671</v>
      </c>
      <c r="E542" s="21" t="s">
        <v>1672</v>
      </c>
      <c r="F542" s="16"/>
      <c r="J542" s="7" t="s">
        <v>34</v>
      </c>
      <c r="L542" s="16"/>
      <c r="M542" s="16" t="s">
        <v>34</v>
      </c>
      <c r="N542" s="7" t="s">
        <v>34</v>
      </c>
      <c r="O542" s="7" t="s">
        <v>34</v>
      </c>
      <c r="P542" s="7" t="s">
        <v>34</v>
      </c>
      <c r="Q542" s="7" t="s">
        <v>34</v>
      </c>
      <c r="R542" s="7" t="s">
        <v>34</v>
      </c>
      <c r="U542" s="17"/>
      <c r="V542" s="2" t="s">
        <v>1673</v>
      </c>
      <c r="W542" s="7">
        <v>6</v>
      </c>
    </row>
    <row r="543" spans="1:23" ht="65" x14ac:dyDescent="0.35">
      <c r="A543" s="8">
        <v>542</v>
      </c>
      <c r="B543" s="21" t="s">
        <v>1674</v>
      </c>
      <c r="C543" s="7" t="s">
        <v>1675</v>
      </c>
      <c r="D543" s="7" t="s">
        <v>1675</v>
      </c>
      <c r="E543" s="21" t="s">
        <v>1676</v>
      </c>
      <c r="F543" s="16"/>
      <c r="J543" s="7" t="s">
        <v>34</v>
      </c>
      <c r="L543" s="16"/>
      <c r="M543" s="16" t="s">
        <v>34</v>
      </c>
      <c r="N543" s="7" t="s">
        <v>34</v>
      </c>
      <c r="O543" s="7" t="s">
        <v>34</v>
      </c>
      <c r="P543" s="7" t="s">
        <v>34</v>
      </c>
      <c r="Q543" s="7" t="s">
        <v>34</v>
      </c>
      <c r="R543" s="7" t="s">
        <v>34</v>
      </c>
      <c r="U543" s="17"/>
      <c r="V543" s="2" t="s">
        <v>1677</v>
      </c>
      <c r="W543" s="7">
        <v>6</v>
      </c>
    </row>
    <row r="544" spans="1:23" ht="39" x14ac:dyDescent="0.35">
      <c r="A544" s="8">
        <v>543</v>
      </c>
      <c r="B544" s="21" t="s">
        <v>1678</v>
      </c>
      <c r="C544" s="7" t="s">
        <v>1679</v>
      </c>
      <c r="D544" s="7" t="s">
        <v>1679</v>
      </c>
      <c r="E544" s="21" t="s">
        <v>1680</v>
      </c>
      <c r="F544" s="16"/>
      <c r="J544" s="7" t="s">
        <v>34</v>
      </c>
      <c r="L544" s="16"/>
      <c r="M544" s="16" t="s">
        <v>34</v>
      </c>
      <c r="N544" s="7" t="s">
        <v>34</v>
      </c>
      <c r="O544" s="7" t="s">
        <v>34</v>
      </c>
      <c r="P544" s="7" t="s">
        <v>34</v>
      </c>
      <c r="Q544" s="7" t="s">
        <v>34</v>
      </c>
      <c r="R544" s="7" t="s">
        <v>34</v>
      </c>
      <c r="U544" s="17"/>
      <c r="V544" s="2" t="s">
        <v>1681</v>
      </c>
      <c r="W544" s="7">
        <v>6</v>
      </c>
    </row>
    <row r="545" spans="1:23" ht="39" x14ac:dyDescent="0.35">
      <c r="A545" s="8">
        <v>544</v>
      </c>
      <c r="B545" s="21" t="s">
        <v>1682</v>
      </c>
      <c r="C545" s="7" t="s">
        <v>1683</v>
      </c>
      <c r="D545" s="7" t="s">
        <v>1683</v>
      </c>
      <c r="E545" s="21" t="s">
        <v>1684</v>
      </c>
      <c r="F545" s="16"/>
      <c r="J545" s="7" t="s">
        <v>34</v>
      </c>
      <c r="L545" s="16"/>
      <c r="M545" s="16" t="s">
        <v>34</v>
      </c>
      <c r="N545" s="7" t="s">
        <v>34</v>
      </c>
      <c r="O545" s="7" t="s">
        <v>34</v>
      </c>
      <c r="P545" s="7" t="s">
        <v>34</v>
      </c>
      <c r="Q545" s="7" t="s">
        <v>34</v>
      </c>
      <c r="R545" s="7" t="s">
        <v>34</v>
      </c>
      <c r="S545" s="7" t="s">
        <v>34</v>
      </c>
      <c r="U545" s="17">
        <v>2</v>
      </c>
      <c r="V545" s="2" t="s">
        <v>1681</v>
      </c>
      <c r="W545" s="7">
        <v>6</v>
      </c>
    </row>
    <row r="546" spans="1:23" ht="78" x14ac:dyDescent="0.35">
      <c r="A546" s="8">
        <v>545</v>
      </c>
      <c r="B546" s="21" t="s">
        <v>1685</v>
      </c>
      <c r="C546" s="7" t="s">
        <v>1686</v>
      </c>
      <c r="D546" s="7" t="s">
        <v>1686</v>
      </c>
      <c r="E546" s="21" t="s">
        <v>1687</v>
      </c>
      <c r="F546" s="16"/>
      <c r="J546" s="7" t="s">
        <v>34</v>
      </c>
      <c r="L546" s="16"/>
      <c r="M546" s="16" t="s">
        <v>34</v>
      </c>
      <c r="N546" s="7" t="s">
        <v>34</v>
      </c>
      <c r="O546" s="7" t="s">
        <v>34</v>
      </c>
      <c r="P546" s="7" t="s">
        <v>34</v>
      </c>
      <c r="Q546" s="7" t="s">
        <v>34</v>
      </c>
      <c r="R546" s="7" t="s">
        <v>34</v>
      </c>
      <c r="U546" s="17"/>
      <c r="V546" s="2" t="s">
        <v>1688</v>
      </c>
      <c r="W546" s="7">
        <v>6</v>
      </c>
    </row>
    <row r="547" spans="1:23" ht="39" x14ac:dyDescent="0.35">
      <c r="A547" s="8">
        <v>546</v>
      </c>
      <c r="B547" s="21" t="s">
        <v>1689</v>
      </c>
      <c r="C547" s="7" t="s">
        <v>1690</v>
      </c>
      <c r="D547" s="7" t="s">
        <v>1690</v>
      </c>
      <c r="E547" s="21" t="s">
        <v>1691</v>
      </c>
      <c r="F547" s="16"/>
      <c r="J547" s="7" t="s">
        <v>34</v>
      </c>
      <c r="L547" s="16"/>
      <c r="M547" s="16" t="s">
        <v>34</v>
      </c>
      <c r="N547" s="7" t="s">
        <v>34</v>
      </c>
      <c r="O547" s="7" t="s">
        <v>34</v>
      </c>
      <c r="P547" s="7" t="s">
        <v>34</v>
      </c>
      <c r="Q547" s="7" t="s">
        <v>34</v>
      </c>
      <c r="R547" s="7" t="s">
        <v>34</v>
      </c>
      <c r="U547" s="17"/>
      <c r="V547" s="2" t="s">
        <v>1681</v>
      </c>
      <c r="W547" s="7">
        <v>6</v>
      </c>
    </row>
    <row r="548" spans="1:23" x14ac:dyDescent="0.35">
      <c r="A548" s="8">
        <v>547</v>
      </c>
      <c r="B548" s="9" t="s">
        <v>1692</v>
      </c>
      <c r="C548" s="10" t="s">
        <v>1693</v>
      </c>
      <c r="D548" s="10" t="s">
        <v>1693</v>
      </c>
      <c r="E548" s="9" t="s">
        <v>1692</v>
      </c>
      <c r="F548" s="15"/>
      <c r="G548" s="10"/>
      <c r="H548" s="10"/>
      <c r="J548" s="10"/>
      <c r="K548" s="10"/>
      <c r="L548" s="15"/>
      <c r="M548" s="16"/>
      <c r="U548" s="17"/>
      <c r="V548" s="2"/>
    </row>
    <row r="549" spans="1:23" x14ac:dyDescent="0.35">
      <c r="A549" s="8">
        <v>548</v>
      </c>
      <c r="B549" s="18" t="s">
        <v>1694</v>
      </c>
      <c r="C549" s="19" t="s">
        <v>1695</v>
      </c>
      <c r="D549" s="19" t="s">
        <v>1695</v>
      </c>
      <c r="E549" s="18" t="s">
        <v>1694</v>
      </c>
      <c r="F549" s="20"/>
      <c r="G549" s="19"/>
      <c r="H549" s="19"/>
      <c r="J549" s="19"/>
      <c r="K549" s="19"/>
      <c r="L549" s="20"/>
      <c r="M549" s="16"/>
      <c r="U549" s="17"/>
      <c r="V549" s="2"/>
    </row>
    <row r="550" spans="1:23" ht="78" x14ac:dyDescent="0.35">
      <c r="A550" s="8">
        <v>549</v>
      </c>
      <c r="B550" s="21" t="s">
        <v>1696</v>
      </c>
      <c r="C550" s="7" t="s">
        <v>1697</v>
      </c>
      <c r="D550" s="7" t="s">
        <v>1697</v>
      </c>
      <c r="E550" s="21" t="s">
        <v>1698</v>
      </c>
      <c r="F550" s="16"/>
      <c r="J550" s="7" t="s">
        <v>34</v>
      </c>
      <c r="L550" s="16"/>
      <c r="M550" s="16" t="s">
        <v>34</v>
      </c>
      <c r="N550" s="7" t="s">
        <v>34</v>
      </c>
      <c r="O550" s="7" t="s">
        <v>34</v>
      </c>
      <c r="P550" s="7" t="s">
        <v>34</v>
      </c>
      <c r="Q550" s="7" t="s">
        <v>34</v>
      </c>
      <c r="R550" s="7" t="s">
        <v>34</v>
      </c>
      <c r="S550" s="7" t="s">
        <v>34</v>
      </c>
      <c r="U550" s="17"/>
      <c r="V550" s="2" t="s">
        <v>1699</v>
      </c>
      <c r="W550" s="7">
        <v>6</v>
      </c>
    </row>
    <row r="551" spans="1:23" ht="52" x14ac:dyDescent="0.35">
      <c r="A551" s="8">
        <v>550</v>
      </c>
      <c r="B551" s="21" t="s">
        <v>1700</v>
      </c>
      <c r="C551" s="7" t="s">
        <v>1701</v>
      </c>
      <c r="D551" s="7" t="s">
        <v>1701</v>
      </c>
      <c r="E551" s="21" t="s">
        <v>1702</v>
      </c>
      <c r="F551" s="16"/>
      <c r="J551" s="7" t="s">
        <v>34</v>
      </c>
      <c r="L551" s="16"/>
      <c r="M551" s="16" t="s">
        <v>34</v>
      </c>
      <c r="N551" s="7" t="s">
        <v>34</v>
      </c>
      <c r="O551" s="7" t="s">
        <v>34</v>
      </c>
      <c r="P551" s="7" t="s">
        <v>34</v>
      </c>
      <c r="Q551" s="7" t="s">
        <v>34</v>
      </c>
      <c r="R551" s="7" t="s">
        <v>34</v>
      </c>
      <c r="U551" s="17"/>
      <c r="V551" s="2" t="s">
        <v>1703</v>
      </c>
      <c r="W551" s="7">
        <v>6</v>
      </c>
    </row>
    <row r="552" spans="1:23" x14ac:dyDescent="0.35">
      <c r="A552" s="8">
        <v>551</v>
      </c>
      <c r="B552" s="21" t="s">
        <v>1704</v>
      </c>
      <c r="C552" s="7" t="s">
        <v>1705</v>
      </c>
      <c r="D552" s="7" t="s">
        <v>1705</v>
      </c>
      <c r="E552" s="21" t="s">
        <v>1704</v>
      </c>
      <c r="F552" s="16"/>
      <c r="I552" s="7" t="s">
        <v>34</v>
      </c>
      <c r="L552" s="16"/>
      <c r="M552" s="16" t="s">
        <v>34</v>
      </c>
      <c r="N552" s="7" t="s">
        <v>34</v>
      </c>
      <c r="O552" s="7" t="s">
        <v>34</v>
      </c>
      <c r="P552" s="7" t="s">
        <v>34</v>
      </c>
      <c r="Q552" s="7" t="s">
        <v>34</v>
      </c>
      <c r="R552" s="7" t="s">
        <v>34</v>
      </c>
      <c r="S552" s="7" t="s">
        <v>34</v>
      </c>
      <c r="U552" s="17"/>
      <c r="V552" s="2"/>
    </row>
    <row r="553" spans="1:23" ht="91" x14ac:dyDescent="0.35">
      <c r="A553" s="8">
        <v>552</v>
      </c>
      <c r="B553" s="21" t="s">
        <v>1706</v>
      </c>
      <c r="C553" s="7" t="s">
        <v>1707</v>
      </c>
      <c r="D553" s="7" t="s">
        <v>1707</v>
      </c>
      <c r="E553" s="21" t="s">
        <v>1708</v>
      </c>
      <c r="F553" s="16"/>
      <c r="J553" s="7" t="s">
        <v>34</v>
      </c>
      <c r="L553" s="16" t="s">
        <v>34</v>
      </c>
      <c r="M553" s="16" t="s">
        <v>34</v>
      </c>
      <c r="N553" s="7" t="s">
        <v>34</v>
      </c>
      <c r="O553" s="7" t="s">
        <v>34</v>
      </c>
      <c r="P553" s="7" t="s">
        <v>34</v>
      </c>
      <c r="Q553" s="7" t="s">
        <v>34</v>
      </c>
      <c r="R553" s="7" t="s">
        <v>34</v>
      </c>
      <c r="S553" s="7" t="s">
        <v>34</v>
      </c>
      <c r="U553" s="17"/>
      <c r="V553" s="2" t="s">
        <v>1709</v>
      </c>
      <c r="W553" s="7">
        <v>6</v>
      </c>
    </row>
    <row r="554" spans="1:23" ht="52" x14ac:dyDescent="0.35">
      <c r="A554" s="8">
        <v>553</v>
      </c>
      <c r="B554" s="21" t="s">
        <v>1710</v>
      </c>
      <c r="C554" s="7" t="s">
        <v>1711</v>
      </c>
      <c r="D554" s="7" t="s">
        <v>1711</v>
      </c>
      <c r="E554" s="21" t="s">
        <v>1712</v>
      </c>
      <c r="F554" s="16"/>
      <c r="J554" s="7" t="s">
        <v>34</v>
      </c>
      <c r="L554" s="16" t="s">
        <v>34</v>
      </c>
      <c r="M554" s="16" t="s">
        <v>34</v>
      </c>
      <c r="N554" s="7" t="s">
        <v>34</v>
      </c>
      <c r="O554" s="7" t="s">
        <v>34</v>
      </c>
      <c r="P554" s="7" t="s">
        <v>34</v>
      </c>
      <c r="Q554" s="7" t="s">
        <v>34</v>
      </c>
      <c r="R554" s="7" t="s">
        <v>34</v>
      </c>
      <c r="S554" s="7" t="s">
        <v>34</v>
      </c>
      <c r="U554" s="17"/>
      <c r="V554" s="2" t="s">
        <v>6861</v>
      </c>
      <c r="W554" s="7">
        <v>5</v>
      </c>
    </row>
    <row r="555" spans="1:23" x14ac:dyDescent="0.35">
      <c r="A555" s="8">
        <v>554</v>
      </c>
      <c r="B555" s="18" t="s">
        <v>1713</v>
      </c>
      <c r="C555" s="19" t="s">
        <v>1714</v>
      </c>
      <c r="D555" s="19" t="s">
        <v>1714</v>
      </c>
      <c r="E555" s="18" t="s">
        <v>1713</v>
      </c>
      <c r="F555" s="20"/>
      <c r="G555" s="19"/>
      <c r="H555" s="19"/>
      <c r="J555" s="19"/>
      <c r="K555" s="19"/>
      <c r="L555" s="20"/>
      <c r="M555" s="16"/>
      <c r="U555" s="17"/>
      <c r="V555" s="2"/>
    </row>
    <row r="556" spans="1:23" ht="78" x14ac:dyDescent="0.35">
      <c r="A556" s="8">
        <v>555</v>
      </c>
      <c r="B556" s="21" t="s">
        <v>1715</v>
      </c>
      <c r="C556" s="7" t="s">
        <v>1716</v>
      </c>
      <c r="D556" s="7" t="s">
        <v>1716</v>
      </c>
      <c r="E556" s="21" t="s">
        <v>1717</v>
      </c>
      <c r="F556" s="16"/>
      <c r="J556" s="7" t="s">
        <v>34</v>
      </c>
      <c r="L556" s="16"/>
      <c r="M556" s="16" t="s">
        <v>34</v>
      </c>
      <c r="N556" s="7" t="s">
        <v>34</v>
      </c>
      <c r="O556" s="7" t="s">
        <v>34</v>
      </c>
      <c r="P556" s="7" t="s">
        <v>34</v>
      </c>
      <c r="Q556" s="7" t="s">
        <v>34</v>
      </c>
      <c r="R556" s="7" t="s">
        <v>34</v>
      </c>
      <c r="S556" s="7" t="s">
        <v>34</v>
      </c>
      <c r="T556" s="7">
        <v>2</v>
      </c>
      <c r="U556" s="17"/>
      <c r="V556" s="2" t="s">
        <v>1718</v>
      </c>
      <c r="W556" s="7">
        <v>6</v>
      </c>
    </row>
    <row r="557" spans="1:23" ht="52" x14ac:dyDescent="0.35">
      <c r="A557" s="8">
        <v>556</v>
      </c>
      <c r="B557" s="21" t="s">
        <v>1719</v>
      </c>
      <c r="C557" s="7" t="s">
        <v>1720</v>
      </c>
      <c r="D557" s="7" t="s">
        <v>1720</v>
      </c>
      <c r="E557" s="21" t="s">
        <v>1721</v>
      </c>
      <c r="F557" s="16"/>
      <c r="J557" s="7" t="s">
        <v>34</v>
      </c>
      <c r="L557" s="16"/>
      <c r="M557" s="16" t="s">
        <v>34</v>
      </c>
      <c r="N557" s="7" t="s">
        <v>34</v>
      </c>
      <c r="O557" s="7" t="s">
        <v>34</v>
      </c>
      <c r="P557" s="7" t="s">
        <v>34</v>
      </c>
      <c r="Q557" s="7" t="s">
        <v>34</v>
      </c>
      <c r="R557" s="7" t="s">
        <v>34</v>
      </c>
      <c r="S557" s="7" t="s">
        <v>34</v>
      </c>
      <c r="U557" s="17"/>
      <c r="V557" s="2" t="s">
        <v>1722</v>
      </c>
      <c r="W557" s="7">
        <v>6</v>
      </c>
    </row>
    <row r="558" spans="1:23" ht="130" x14ac:dyDescent="0.35">
      <c r="A558" s="8">
        <v>557</v>
      </c>
      <c r="B558" s="21" t="s">
        <v>1723</v>
      </c>
      <c r="C558" s="7" t="s">
        <v>1724</v>
      </c>
      <c r="D558" s="7" t="s">
        <v>1724</v>
      </c>
      <c r="E558" s="21" t="s">
        <v>1725</v>
      </c>
      <c r="F558" s="16"/>
      <c r="J558" s="7" t="s">
        <v>34</v>
      </c>
      <c r="L558" s="16"/>
      <c r="M558" s="16" t="s">
        <v>34</v>
      </c>
      <c r="N558" s="7" t="s">
        <v>34</v>
      </c>
      <c r="O558" s="7" t="s">
        <v>34</v>
      </c>
      <c r="P558" s="7" t="s">
        <v>34</v>
      </c>
      <c r="Q558" s="7" t="s">
        <v>34</v>
      </c>
      <c r="R558" s="7" t="s">
        <v>34</v>
      </c>
      <c r="S558" s="7" t="s">
        <v>34</v>
      </c>
      <c r="T558" s="7">
        <v>2</v>
      </c>
      <c r="U558" s="17"/>
      <c r="V558" s="2" t="s">
        <v>1726</v>
      </c>
      <c r="W558" s="7">
        <v>6</v>
      </c>
    </row>
    <row r="559" spans="1:23" x14ac:dyDescent="0.35">
      <c r="A559" s="8">
        <v>558</v>
      </c>
      <c r="B559" s="18" t="s">
        <v>1727</v>
      </c>
      <c r="C559" s="19" t="s">
        <v>1728</v>
      </c>
      <c r="D559" s="19" t="s">
        <v>1728</v>
      </c>
      <c r="E559" s="18" t="s">
        <v>1727</v>
      </c>
      <c r="F559" s="20"/>
      <c r="G559" s="19"/>
      <c r="H559" s="19"/>
      <c r="J559" s="19"/>
      <c r="K559" s="19"/>
      <c r="L559" s="20"/>
      <c r="M559" s="16"/>
      <c r="U559" s="17"/>
      <c r="V559" s="2"/>
    </row>
    <row r="560" spans="1:23" ht="91" x14ac:dyDescent="0.35">
      <c r="A560" s="8">
        <v>559</v>
      </c>
      <c r="B560" s="21" t="s">
        <v>1729</v>
      </c>
      <c r="C560" s="7" t="s">
        <v>1730</v>
      </c>
      <c r="D560" s="7" t="s">
        <v>1730</v>
      </c>
      <c r="E560" s="21" t="s">
        <v>1731</v>
      </c>
      <c r="F560" s="16"/>
      <c r="J560" s="7" t="s">
        <v>34</v>
      </c>
      <c r="L560" s="16"/>
      <c r="M560" s="16" t="s">
        <v>34</v>
      </c>
      <c r="N560" s="7" t="s">
        <v>34</v>
      </c>
      <c r="O560" s="7" t="s">
        <v>34</v>
      </c>
      <c r="P560" s="7" t="s">
        <v>34</v>
      </c>
      <c r="Q560" s="7" t="s">
        <v>34</v>
      </c>
      <c r="R560" s="7" t="s">
        <v>34</v>
      </c>
      <c r="S560" s="7" t="s">
        <v>34</v>
      </c>
      <c r="T560" s="7">
        <v>2</v>
      </c>
      <c r="U560" s="17"/>
      <c r="V560" s="2" t="s">
        <v>1732</v>
      </c>
      <c r="W560" s="7">
        <v>6</v>
      </c>
    </row>
    <row r="561" spans="1:23" ht="52" x14ac:dyDescent="0.35">
      <c r="A561" s="8">
        <v>560</v>
      </c>
      <c r="B561" s="21" t="s">
        <v>1733</v>
      </c>
      <c r="C561" s="7" t="s">
        <v>1734</v>
      </c>
      <c r="D561" s="7" t="s">
        <v>1734</v>
      </c>
      <c r="E561" s="21" t="s">
        <v>1735</v>
      </c>
      <c r="F561" s="16"/>
      <c r="J561" s="7" t="s">
        <v>34</v>
      </c>
      <c r="L561" s="16"/>
      <c r="M561" s="16" t="s">
        <v>34</v>
      </c>
      <c r="N561" s="7" t="s">
        <v>34</v>
      </c>
      <c r="O561" s="7" t="s">
        <v>34</v>
      </c>
      <c r="P561" s="7" t="s">
        <v>34</v>
      </c>
      <c r="Q561" s="7" t="s">
        <v>34</v>
      </c>
      <c r="R561" s="7" t="s">
        <v>34</v>
      </c>
      <c r="S561" s="7" t="s">
        <v>34</v>
      </c>
      <c r="U561" s="17">
        <v>2</v>
      </c>
      <c r="V561" s="2" t="s">
        <v>1736</v>
      </c>
      <c r="W561" s="7">
        <v>6</v>
      </c>
    </row>
    <row r="562" spans="1:23" ht="52" x14ac:dyDescent="0.35">
      <c r="A562" s="8">
        <v>561</v>
      </c>
      <c r="B562" s="21" t="s">
        <v>1737</v>
      </c>
      <c r="C562" s="7" t="s">
        <v>1738</v>
      </c>
      <c r="D562" s="7" t="s">
        <v>1738</v>
      </c>
      <c r="E562" s="21" t="s">
        <v>1739</v>
      </c>
      <c r="F562" s="16"/>
      <c r="J562" s="7" t="s">
        <v>34</v>
      </c>
      <c r="L562" s="16"/>
      <c r="M562" s="16" t="s">
        <v>34</v>
      </c>
      <c r="N562" s="7" t="s">
        <v>34</v>
      </c>
      <c r="O562" s="7" t="s">
        <v>34</v>
      </c>
      <c r="P562" s="7" t="s">
        <v>34</v>
      </c>
      <c r="Q562" s="7" t="s">
        <v>34</v>
      </c>
      <c r="R562" s="7" t="s">
        <v>34</v>
      </c>
      <c r="S562" s="7" t="s">
        <v>34</v>
      </c>
      <c r="T562" s="7">
        <v>2</v>
      </c>
      <c r="U562" s="17"/>
      <c r="V562" s="2" t="s">
        <v>1740</v>
      </c>
      <c r="W562" s="7">
        <v>6</v>
      </c>
    </row>
    <row r="563" spans="1:23" ht="52" x14ac:dyDescent="0.35">
      <c r="A563" s="8">
        <v>562</v>
      </c>
      <c r="B563" s="21" t="s">
        <v>1741</v>
      </c>
      <c r="C563" s="7" t="s">
        <v>1742</v>
      </c>
      <c r="D563" s="7" t="s">
        <v>1742</v>
      </c>
      <c r="E563" s="21" t="s">
        <v>1743</v>
      </c>
      <c r="F563" s="16"/>
      <c r="J563" s="7" t="s">
        <v>34</v>
      </c>
      <c r="L563" s="16"/>
      <c r="M563" s="16" t="s">
        <v>34</v>
      </c>
      <c r="N563" s="7" t="s">
        <v>34</v>
      </c>
      <c r="O563" s="7" t="s">
        <v>34</v>
      </c>
      <c r="P563" s="7" t="s">
        <v>34</v>
      </c>
      <c r="Q563" s="7" t="s">
        <v>34</v>
      </c>
      <c r="R563" s="7" t="s">
        <v>34</v>
      </c>
      <c r="S563" s="7" t="s">
        <v>34</v>
      </c>
      <c r="T563" s="7">
        <v>2</v>
      </c>
      <c r="U563" s="17"/>
      <c r="V563" s="2" t="s">
        <v>1744</v>
      </c>
      <c r="W563" s="7">
        <v>6</v>
      </c>
    </row>
    <row r="564" spans="1:23" ht="78" x14ac:dyDescent="0.35">
      <c r="A564" s="8">
        <v>563</v>
      </c>
      <c r="B564" s="21" t="s">
        <v>1745</v>
      </c>
      <c r="C564" s="7" t="s">
        <v>1746</v>
      </c>
      <c r="D564" s="7" t="s">
        <v>1746</v>
      </c>
      <c r="E564" s="21" t="s">
        <v>1747</v>
      </c>
      <c r="F564" s="16"/>
      <c r="J564" s="7" t="s">
        <v>34</v>
      </c>
      <c r="L564" s="16"/>
      <c r="M564" s="16" t="s">
        <v>34</v>
      </c>
      <c r="N564" s="7" t="s">
        <v>34</v>
      </c>
      <c r="O564" s="7" t="s">
        <v>34</v>
      </c>
      <c r="P564" s="7" t="s">
        <v>34</v>
      </c>
      <c r="Q564" s="7" t="s">
        <v>34</v>
      </c>
      <c r="R564" s="7" t="s">
        <v>34</v>
      </c>
      <c r="S564" s="7" t="s">
        <v>34</v>
      </c>
      <c r="T564" s="7">
        <v>2</v>
      </c>
      <c r="U564" s="17"/>
      <c r="V564" s="2" t="s">
        <v>1748</v>
      </c>
      <c r="W564" s="7">
        <v>6</v>
      </c>
    </row>
    <row r="565" spans="1:23" ht="91" x14ac:dyDescent="0.35">
      <c r="A565" s="8">
        <v>564</v>
      </c>
      <c r="B565" s="21" t="s">
        <v>1749</v>
      </c>
      <c r="C565" s="7" t="s">
        <v>1750</v>
      </c>
      <c r="D565" s="7" t="s">
        <v>1750</v>
      </c>
      <c r="E565" s="21" t="s">
        <v>1751</v>
      </c>
      <c r="F565" s="16"/>
      <c r="J565" s="7" t="s">
        <v>34</v>
      </c>
      <c r="L565" s="16"/>
      <c r="M565" s="16" t="s">
        <v>34</v>
      </c>
      <c r="R565" s="7" t="s">
        <v>34</v>
      </c>
      <c r="S565" s="7" t="s">
        <v>34</v>
      </c>
      <c r="U565" s="17"/>
      <c r="V565" s="2" t="s">
        <v>1752</v>
      </c>
      <c r="W565" s="7">
        <v>6</v>
      </c>
    </row>
    <row r="566" spans="1:23" ht="78" x14ac:dyDescent="0.35">
      <c r="A566" s="8">
        <v>565</v>
      </c>
      <c r="B566" s="21" t="s">
        <v>1753</v>
      </c>
      <c r="C566" s="7" t="s">
        <v>1754</v>
      </c>
      <c r="D566" s="7" t="s">
        <v>1754</v>
      </c>
      <c r="E566" s="21" t="s">
        <v>1755</v>
      </c>
      <c r="F566" s="16"/>
      <c r="J566" s="7" t="s">
        <v>34</v>
      </c>
      <c r="L566" s="16"/>
      <c r="M566" s="16" t="s">
        <v>34</v>
      </c>
      <c r="N566" s="7" t="s">
        <v>34</v>
      </c>
      <c r="O566" s="7" t="s">
        <v>34</v>
      </c>
      <c r="P566" s="7" t="s">
        <v>34</v>
      </c>
      <c r="Q566" s="7" t="s">
        <v>34</v>
      </c>
      <c r="R566" s="7" t="s">
        <v>34</v>
      </c>
      <c r="S566" s="7" t="s">
        <v>34</v>
      </c>
      <c r="U566" s="17">
        <v>2</v>
      </c>
      <c r="V566" s="2" t="s">
        <v>6862</v>
      </c>
      <c r="W566" s="7">
        <v>6</v>
      </c>
    </row>
    <row r="567" spans="1:23" ht="78" x14ac:dyDescent="0.35">
      <c r="A567" s="8">
        <v>566</v>
      </c>
      <c r="B567" s="21" t="s">
        <v>1756</v>
      </c>
      <c r="C567" s="7" t="s">
        <v>1757</v>
      </c>
      <c r="D567" s="7" t="s">
        <v>1757</v>
      </c>
      <c r="E567" s="21" t="s">
        <v>1758</v>
      </c>
      <c r="F567" s="16"/>
      <c r="J567" s="7" t="s">
        <v>34</v>
      </c>
      <c r="L567" s="16"/>
      <c r="M567" s="16"/>
      <c r="O567" s="7" t="s">
        <v>34</v>
      </c>
      <c r="P567" s="7" t="s">
        <v>34</v>
      </c>
      <c r="Q567" s="7" t="s">
        <v>34</v>
      </c>
      <c r="U567" s="17"/>
      <c r="V567" s="2" t="s">
        <v>1759</v>
      </c>
      <c r="W567" s="7">
        <v>6</v>
      </c>
    </row>
    <row r="568" spans="1:23" ht="117" x14ac:dyDescent="0.35">
      <c r="A568" s="8">
        <v>567</v>
      </c>
      <c r="B568" s="21" t="s">
        <v>1760</v>
      </c>
      <c r="C568" s="7" t="s">
        <v>1761</v>
      </c>
      <c r="D568" s="7" t="s">
        <v>1761</v>
      </c>
      <c r="E568" s="21" t="s">
        <v>1762</v>
      </c>
      <c r="F568" s="16"/>
      <c r="J568" s="7" t="s">
        <v>34</v>
      </c>
      <c r="L568" s="16"/>
      <c r="M568" s="16" t="s">
        <v>34</v>
      </c>
      <c r="N568" s="7" t="s">
        <v>34</v>
      </c>
      <c r="O568" s="7" t="s">
        <v>34</v>
      </c>
      <c r="P568" s="7" t="s">
        <v>34</v>
      </c>
      <c r="Q568" s="7" t="s">
        <v>34</v>
      </c>
      <c r="R568" s="7" t="s">
        <v>34</v>
      </c>
      <c r="S568" s="7" t="s">
        <v>34</v>
      </c>
      <c r="T568" s="7">
        <v>2</v>
      </c>
      <c r="U568" s="17"/>
      <c r="V568" s="2" t="s">
        <v>1763</v>
      </c>
      <c r="W568" s="7">
        <v>6</v>
      </c>
    </row>
    <row r="569" spans="1:23" ht="52" x14ac:dyDescent="0.35">
      <c r="A569" s="8">
        <v>568</v>
      </c>
      <c r="B569" s="21" t="s">
        <v>1764</v>
      </c>
      <c r="C569" s="7" t="s">
        <v>1765</v>
      </c>
      <c r="D569" s="7" t="s">
        <v>1765</v>
      </c>
      <c r="E569" s="21" t="s">
        <v>1766</v>
      </c>
      <c r="F569" s="16"/>
      <c r="J569" s="7" t="s">
        <v>34</v>
      </c>
      <c r="L569" s="16"/>
      <c r="M569" s="16" t="s">
        <v>34</v>
      </c>
      <c r="N569" s="7" t="s">
        <v>34</v>
      </c>
      <c r="O569" s="7" t="s">
        <v>34</v>
      </c>
      <c r="P569" s="7" t="s">
        <v>34</v>
      </c>
      <c r="Q569" s="7" t="s">
        <v>34</v>
      </c>
      <c r="R569" s="7" t="s">
        <v>34</v>
      </c>
      <c r="S569" s="7" t="s">
        <v>34</v>
      </c>
      <c r="U569" s="17"/>
      <c r="V569" s="2" t="s">
        <v>1767</v>
      </c>
      <c r="W569" s="7">
        <v>5</v>
      </c>
    </row>
    <row r="570" spans="1:23" ht="39" x14ac:dyDescent="0.35">
      <c r="A570" s="8">
        <v>569</v>
      </c>
      <c r="B570" s="18" t="s">
        <v>1768</v>
      </c>
      <c r="C570" s="19" t="s">
        <v>1769</v>
      </c>
      <c r="D570" s="19" t="s">
        <v>1769</v>
      </c>
      <c r="E570" s="18" t="s">
        <v>1768</v>
      </c>
      <c r="F570" s="20"/>
      <c r="G570" s="19"/>
      <c r="H570" s="19"/>
      <c r="J570" s="19"/>
      <c r="K570" s="19"/>
      <c r="L570" s="20"/>
      <c r="M570" s="16"/>
      <c r="U570" s="17"/>
      <c r="V570" s="2" t="s">
        <v>1770</v>
      </c>
      <c r="W570" s="7">
        <v>6</v>
      </c>
    </row>
    <row r="571" spans="1:23" ht="39" x14ac:dyDescent="0.35">
      <c r="A571" s="8">
        <v>570</v>
      </c>
      <c r="B571" s="21" t="s">
        <v>1771</v>
      </c>
      <c r="C571" s="7" t="s">
        <v>1772</v>
      </c>
      <c r="D571" s="7" t="s">
        <v>1772</v>
      </c>
      <c r="E571" s="21" t="s">
        <v>1773</v>
      </c>
      <c r="F571" s="16"/>
      <c r="J571" s="7" t="s">
        <v>34</v>
      </c>
      <c r="L571" s="16"/>
      <c r="M571" s="16" t="s">
        <v>34</v>
      </c>
      <c r="N571" s="7" t="s">
        <v>34</v>
      </c>
      <c r="O571" s="7" t="s">
        <v>34</v>
      </c>
      <c r="P571" s="7" t="s">
        <v>34</v>
      </c>
      <c r="Q571" s="7" t="s">
        <v>34</v>
      </c>
      <c r="R571" s="7" t="s">
        <v>34</v>
      </c>
      <c r="S571" s="7" t="s">
        <v>34</v>
      </c>
      <c r="U571" s="17">
        <v>2</v>
      </c>
      <c r="V571" s="2" t="s">
        <v>6863</v>
      </c>
      <c r="W571" s="7">
        <v>6</v>
      </c>
    </row>
    <row r="572" spans="1:23" ht="39" x14ac:dyDescent="0.35">
      <c r="A572" s="8">
        <v>571</v>
      </c>
      <c r="B572" s="21" t="s">
        <v>1774</v>
      </c>
      <c r="C572" s="7" t="s">
        <v>1775</v>
      </c>
      <c r="D572" s="7" t="s">
        <v>1775</v>
      </c>
      <c r="E572" s="21" t="s">
        <v>1776</v>
      </c>
      <c r="F572" s="16"/>
      <c r="J572" s="7" t="s">
        <v>34</v>
      </c>
      <c r="L572" s="16"/>
      <c r="M572" s="16" t="s">
        <v>34</v>
      </c>
      <c r="N572" s="7" t="s">
        <v>34</v>
      </c>
      <c r="O572" s="7" t="s">
        <v>34</v>
      </c>
      <c r="P572" s="7" t="s">
        <v>34</v>
      </c>
      <c r="Q572" s="7" t="s">
        <v>34</v>
      </c>
      <c r="R572" s="7" t="s">
        <v>34</v>
      </c>
      <c r="S572" s="7" t="s">
        <v>34</v>
      </c>
      <c r="U572" s="17">
        <v>2</v>
      </c>
      <c r="V572" s="2" t="s">
        <v>6863</v>
      </c>
      <c r="W572" s="7">
        <v>6</v>
      </c>
    </row>
    <row r="573" spans="1:23" ht="39" x14ac:dyDescent="0.35">
      <c r="A573" s="8">
        <v>572</v>
      </c>
      <c r="B573" s="21" t="s">
        <v>1777</v>
      </c>
      <c r="C573" s="7" t="s">
        <v>1778</v>
      </c>
      <c r="D573" s="7" t="s">
        <v>1778</v>
      </c>
      <c r="E573" s="21" t="s">
        <v>1779</v>
      </c>
      <c r="F573" s="16"/>
      <c r="J573" s="7" t="s">
        <v>34</v>
      </c>
      <c r="L573" s="16"/>
      <c r="M573" s="16" t="s">
        <v>34</v>
      </c>
      <c r="N573" s="7" t="s">
        <v>34</v>
      </c>
      <c r="O573" s="7" t="s">
        <v>34</v>
      </c>
      <c r="P573" s="7" t="s">
        <v>34</v>
      </c>
      <c r="Q573" s="7" t="s">
        <v>34</v>
      </c>
      <c r="R573" s="7" t="s">
        <v>34</v>
      </c>
      <c r="S573" s="7" t="s">
        <v>34</v>
      </c>
      <c r="U573" s="17">
        <v>2</v>
      </c>
      <c r="V573" s="2" t="s">
        <v>1780</v>
      </c>
      <c r="W573" s="7">
        <v>6</v>
      </c>
    </row>
    <row r="574" spans="1:23" ht="52" x14ac:dyDescent="0.35">
      <c r="A574" s="8">
        <v>573</v>
      </c>
      <c r="B574" s="21" t="s">
        <v>1781</v>
      </c>
      <c r="C574" s="7" t="s">
        <v>1782</v>
      </c>
      <c r="D574" s="7" t="s">
        <v>1782</v>
      </c>
      <c r="E574" s="21" t="s">
        <v>1783</v>
      </c>
      <c r="F574" s="16"/>
      <c r="J574" s="7" t="s">
        <v>34</v>
      </c>
      <c r="L574" s="16"/>
      <c r="M574" s="16" t="s">
        <v>34</v>
      </c>
      <c r="N574" s="7" t="s">
        <v>34</v>
      </c>
      <c r="O574" s="7" t="s">
        <v>34</v>
      </c>
      <c r="P574" s="7" t="s">
        <v>34</v>
      </c>
      <c r="Q574" s="7" t="s">
        <v>34</v>
      </c>
      <c r="R574" s="7" t="s">
        <v>34</v>
      </c>
      <c r="S574" s="7" t="s">
        <v>34</v>
      </c>
      <c r="U574" s="17">
        <v>2</v>
      </c>
      <c r="V574" s="2" t="s">
        <v>1784</v>
      </c>
      <c r="W574" s="7">
        <v>5</v>
      </c>
    </row>
    <row r="575" spans="1:23" ht="65" x14ac:dyDescent="0.35">
      <c r="A575" s="8">
        <v>574</v>
      </c>
      <c r="B575" s="21" t="s">
        <v>1785</v>
      </c>
      <c r="C575" s="7" t="s">
        <v>1786</v>
      </c>
      <c r="D575" s="7" t="s">
        <v>1786</v>
      </c>
      <c r="E575" s="21" t="s">
        <v>1787</v>
      </c>
      <c r="F575" s="16"/>
      <c r="J575" s="7" t="s">
        <v>34</v>
      </c>
      <c r="L575" s="16"/>
      <c r="M575" s="16" t="s">
        <v>34</v>
      </c>
      <c r="N575" s="7" t="s">
        <v>34</v>
      </c>
      <c r="O575" s="7" t="s">
        <v>34</v>
      </c>
      <c r="P575" s="7" t="s">
        <v>34</v>
      </c>
      <c r="Q575" s="7" t="s">
        <v>34</v>
      </c>
      <c r="R575" s="7" t="s">
        <v>34</v>
      </c>
      <c r="S575" s="7" t="s">
        <v>34</v>
      </c>
      <c r="U575" s="17"/>
      <c r="V575" s="2" t="s">
        <v>1784</v>
      </c>
      <c r="W575" s="7">
        <v>5</v>
      </c>
    </row>
    <row r="576" spans="1:23" ht="65" x14ac:dyDescent="0.35">
      <c r="A576" s="8">
        <v>575</v>
      </c>
      <c r="B576" s="21" t="s">
        <v>1788</v>
      </c>
      <c r="C576" s="7" t="s">
        <v>1789</v>
      </c>
      <c r="D576" s="7" t="s">
        <v>1789</v>
      </c>
      <c r="E576" s="21" t="s">
        <v>1790</v>
      </c>
      <c r="F576" s="16"/>
      <c r="J576" s="7" t="s">
        <v>34</v>
      </c>
      <c r="L576" s="16"/>
      <c r="M576" s="16" t="s">
        <v>34</v>
      </c>
      <c r="N576" s="7" t="s">
        <v>34</v>
      </c>
      <c r="O576" s="7" t="s">
        <v>34</v>
      </c>
      <c r="P576" s="7" t="s">
        <v>34</v>
      </c>
      <c r="Q576" s="7" t="s">
        <v>34</v>
      </c>
      <c r="R576" s="7" t="s">
        <v>34</v>
      </c>
      <c r="S576" s="7" t="s">
        <v>34</v>
      </c>
      <c r="U576" s="17"/>
      <c r="V576" s="2" t="s">
        <v>1784</v>
      </c>
      <c r="W576" s="7">
        <v>5</v>
      </c>
    </row>
    <row r="577" spans="1:23" ht="52" x14ac:dyDescent="0.35">
      <c r="A577" s="8">
        <v>576</v>
      </c>
      <c r="B577" s="21" t="s">
        <v>1791</v>
      </c>
      <c r="C577" s="7" t="s">
        <v>1792</v>
      </c>
      <c r="D577" s="7" t="s">
        <v>1792</v>
      </c>
      <c r="E577" s="21" t="s">
        <v>1793</v>
      </c>
      <c r="F577" s="16"/>
      <c r="J577" s="7" t="s">
        <v>34</v>
      </c>
      <c r="L577" s="16"/>
      <c r="M577" s="16" t="s">
        <v>34</v>
      </c>
      <c r="N577" s="7" t="s">
        <v>34</v>
      </c>
      <c r="O577" s="7" t="s">
        <v>34</v>
      </c>
      <c r="P577" s="7" t="s">
        <v>34</v>
      </c>
      <c r="Q577" s="7" t="s">
        <v>34</v>
      </c>
      <c r="R577" s="7" t="s">
        <v>34</v>
      </c>
      <c r="S577" s="7" t="s">
        <v>34</v>
      </c>
      <c r="U577" s="17">
        <v>2</v>
      </c>
      <c r="V577" s="2" t="s">
        <v>1784</v>
      </c>
      <c r="W577" s="7">
        <v>5</v>
      </c>
    </row>
    <row r="578" spans="1:23" ht="65" x14ac:dyDescent="0.35">
      <c r="A578" s="8">
        <v>577</v>
      </c>
      <c r="B578" s="21" t="s">
        <v>1794</v>
      </c>
      <c r="C578" s="7" t="s">
        <v>1795</v>
      </c>
      <c r="D578" s="7" t="s">
        <v>1795</v>
      </c>
      <c r="E578" s="21" t="s">
        <v>1796</v>
      </c>
      <c r="F578" s="16"/>
      <c r="J578" s="7" t="s">
        <v>34</v>
      </c>
      <c r="L578" s="16"/>
      <c r="M578" s="16" t="s">
        <v>34</v>
      </c>
      <c r="N578" s="7" t="s">
        <v>34</v>
      </c>
      <c r="O578" s="7" t="s">
        <v>34</v>
      </c>
      <c r="P578" s="7" t="s">
        <v>34</v>
      </c>
      <c r="Q578" s="7" t="s">
        <v>34</v>
      </c>
      <c r="R578" s="7" t="s">
        <v>34</v>
      </c>
      <c r="S578" s="7" t="s">
        <v>34</v>
      </c>
      <c r="U578" s="17">
        <v>2</v>
      </c>
      <c r="V578" s="2" t="s">
        <v>1780</v>
      </c>
      <c r="W578" s="7">
        <v>6</v>
      </c>
    </row>
    <row r="579" spans="1:23" ht="39" x14ac:dyDescent="0.35">
      <c r="A579" s="8">
        <v>578</v>
      </c>
      <c r="B579" s="21" t="s">
        <v>1797</v>
      </c>
      <c r="C579" s="7" t="s">
        <v>1798</v>
      </c>
      <c r="D579" s="7" t="s">
        <v>1798</v>
      </c>
      <c r="E579" s="21" t="s">
        <v>1799</v>
      </c>
      <c r="F579" s="16"/>
      <c r="J579" s="7" t="s">
        <v>34</v>
      </c>
      <c r="L579" s="16"/>
      <c r="M579" s="16" t="s">
        <v>34</v>
      </c>
      <c r="N579" s="7" t="s">
        <v>34</v>
      </c>
      <c r="O579" s="7" t="s">
        <v>34</v>
      </c>
      <c r="P579" s="7" t="s">
        <v>34</v>
      </c>
      <c r="Q579" s="7" t="s">
        <v>34</v>
      </c>
      <c r="R579" s="7" t="s">
        <v>34</v>
      </c>
      <c r="S579" s="7" t="s">
        <v>34</v>
      </c>
      <c r="U579" s="17">
        <v>2</v>
      </c>
      <c r="V579" s="2" t="s">
        <v>1780</v>
      </c>
      <c r="W579" s="7">
        <v>6</v>
      </c>
    </row>
    <row r="580" spans="1:23" ht="39" x14ac:dyDescent="0.35">
      <c r="A580" s="8">
        <v>579</v>
      </c>
      <c r="B580" s="21" t="s">
        <v>1800</v>
      </c>
      <c r="C580" s="7" t="s">
        <v>1801</v>
      </c>
      <c r="D580" s="7" t="s">
        <v>1801</v>
      </c>
      <c r="E580" s="21" t="s">
        <v>1802</v>
      </c>
      <c r="F580" s="16"/>
      <c r="J580" s="7" t="s">
        <v>34</v>
      </c>
      <c r="L580" s="16"/>
      <c r="M580" s="16" t="s">
        <v>34</v>
      </c>
      <c r="N580" s="7" t="s">
        <v>34</v>
      </c>
      <c r="O580" s="7" t="s">
        <v>34</v>
      </c>
      <c r="P580" s="7" t="s">
        <v>34</v>
      </c>
      <c r="Q580" s="7" t="s">
        <v>34</v>
      </c>
      <c r="R580" s="7" t="s">
        <v>34</v>
      </c>
      <c r="S580" s="7" t="s">
        <v>34</v>
      </c>
      <c r="U580" s="17"/>
      <c r="V580" s="2" t="s">
        <v>1803</v>
      </c>
      <c r="W580" s="7">
        <v>6</v>
      </c>
    </row>
    <row r="581" spans="1:23" ht="39" x14ac:dyDescent="0.35">
      <c r="A581" s="8">
        <v>580</v>
      </c>
      <c r="B581" s="21" t="s">
        <v>1804</v>
      </c>
      <c r="C581" s="7" t="s">
        <v>1805</v>
      </c>
      <c r="D581" s="7" t="s">
        <v>1805</v>
      </c>
      <c r="E581" s="21" t="s">
        <v>1806</v>
      </c>
      <c r="F581" s="16"/>
      <c r="J581" s="7" t="s">
        <v>34</v>
      </c>
      <c r="L581" s="16"/>
      <c r="M581" s="16" t="s">
        <v>34</v>
      </c>
      <c r="N581" s="7" t="s">
        <v>34</v>
      </c>
      <c r="O581" s="7" t="s">
        <v>34</v>
      </c>
      <c r="P581" s="7" t="s">
        <v>34</v>
      </c>
      <c r="Q581" s="7" t="s">
        <v>34</v>
      </c>
      <c r="R581" s="7" t="s">
        <v>34</v>
      </c>
      <c r="S581" s="7" t="s">
        <v>34</v>
      </c>
      <c r="U581" s="17"/>
      <c r="V581" s="2" t="s">
        <v>1803</v>
      </c>
      <c r="W581" s="7">
        <v>6</v>
      </c>
    </row>
    <row r="582" spans="1:23" ht="39" x14ac:dyDescent="0.35">
      <c r="A582" s="8">
        <v>581</v>
      </c>
      <c r="B582" s="21" t="s">
        <v>1807</v>
      </c>
      <c r="C582" s="7" t="s">
        <v>1808</v>
      </c>
      <c r="D582" s="7" t="s">
        <v>1808</v>
      </c>
      <c r="E582" s="21" t="s">
        <v>1809</v>
      </c>
      <c r="F582" s="16"/>
      <c r="J582" s="7" t="s">
        <v>34</v>
      </c>
      <c r="L582" s="16"/>
      <c r="M582" s="16" t="s">
        <v>34</v>
      </c>
      <c r="N582" s="7" t="s">
        <v>34</v>
      </c>
      <c r="O582" s="7" t="s">
        <v>34</v>
      </c>
      <c r="P582" s="7" t="s">
        <v>34</v>
      </c>
      <c r="Q582" s="7" t="s">
        <v>34</v>
      </c>
      <c r="R582" s="7" t="s">
        <v>34</v>
      </c>
      <c r="S582" s="7" t="s">
        <v>34</v>
      </c>
      <c r="U582" s="17"/>
      <c r="V582" s="2" t="s">
        <v>1810</v>
      </c>
      <c r="W582" s="7">
        <v>6</v>
      </c>
    </row>
    <row r="583" spans="1:23" ht="52.4" customHeight="1" x14ac:dyDescent="0.35">
      <c r="A583" s="8">
        <v>582</v>
      </c>
      <c r="B583" s="21" t="s">
        <v>1811</v>
      </c>
      <c r="C583" s="7" t="s">
        <v>1812</v>
      </c>
      <c r="D583" s="7" t="s">
        <v>1812</v>
      </c>
      <c r="E583" s="21" t="s">
        <v>1813</v>
      </c>
      <c r="F583" s="16"/>
      <c r="J583" s="7" t="s">
        <v>34</v>
      </c>
      <c r="L583" s="16"/>
      <c r="M583" s="16" t="s">
        <v>34</v>
      </c>
      <c r="N583" s="7" t="s">
        <v>34</v>
      </c>
      <c r="O583" s="7" t="s">
        <v>34</v>
      </c>
      <c r="P583" s="7" t="s">
        <v>34</v>
      </c>
      <c r="Q583" s="7" t="s">
        <v>34</v>
      </c>
      <c r="R583" s="7" t="s">
        <v>34</v>
      </c>
      <c r="S583" s="7" t="s">
        <v>34</v>
      </c>
      <c r="U583" s="17"/>
      <c r="V583" s="2" t="s">
        <v>1814</v>
      </c>
      <c r="W583" s="7">
        <v>6</v>
      </c>
    </row>
    <row r="584" spans="1:23" ht="39" x14ac:dyDescent="0.35">
      <c r="A584" s="8">
        <v>583</v>
      </c>
      <c r="B584" s="18" t="s">
        <v>1815</v>
      </c>
      <c r="C584" s="19" t="s">
        <v>1816</v>
      </c>
      <c r="D584" s="19" t="s">
        <v>1816</v>
      </c>
      <c r="E584" s="18" t="s">
        <v>1815</v>
      </c>
      <c r="F584" s="20"/>
      <c r="G584" s="19"/>
      <c r="H584" s="19"/>
      <c r="J584" s="19"/>
      <c r="K584" s="19"/>
      <c r="L584" s="20"/>
      <c r="M584" s="16"/>
      <c r="U584" s="17"/>
      <c r="V584" s="2" t="s">
        <v>1817</v>
      </c>
      <c r="W584" s="7">
        <v>6</v>
      </c>
    </row>
    <row r="585" spans="1:23" ht="52" x14ac:dyDescent="0.35">
      <c r="A585" s="8">
        <v>584</v>
      </c>
      <c r="B585" s="21" t="s">
        <v>1818</v>
      </c>
      <c r="C585" s="7" t="s">
        <v>1819</v>
      </c>
      <c r="D585" s="7" t="s">
        <v>1819</v>
      </c>
      <c r="E585" s="21" t="s">
        <v>1820</v>
      </c>
      <c r="F585" s="16"/>
      <c r="J585" s="7" t="s">
        <v>34</v>
      </c>
      <c r="L585" s="16"/>
      <c r="M585" s="16" t="s">
        <v>34</v>
      </c>
      <c r="N585" s="7" t="s">
        <v>34</v>
      </c>
      <c r="O585" s="7" t="s">
        <v>34</v>
      </c>
      <c r="P585" s="7" t="s">
        <v>34</v>
      </c>
      <c r="Q585" s="7" t="s">
        <v>34</v>
      </c>
      <c r="R585" s="7" t="s">
        <v>34</v>
      </c>
      <c r="S585" s="7" t="s">
        <v>34</v>
      </c>
      <c r="U585" s="17"/>
      <c r="V585" s="2" t="s">
        <v>1821</v>
      </c>
      <c r="W585" s="7">
        <v>5</v>
      </c>
    </row>
    <row r="586" spans="1:23" ht="78" x14ac:dyDescent="0.35">
      <c r="A586" s="8">
        <v>585</v>
      </c>
      <c r="B586" s="21" t="s">
        <v>1822</v>
      </c>
      <c r="C586" s="7" t="s">
        <v>1823</v>
      </c>
      <c r="D586" s="7" t="s">
        <v>1823</v>
      </c>
      <c r="E586" s="21" t="s">
        <v>1824</v>
      </c>
      <c r="F586" s="16"/>
      <c r="J586" s="7" t="s">
        <v>34</v>
      </c>
      <c r="L586" s="16"/>
      <c r="M586" s="16" t="s">
        <v>34</v>
      </c>
      <c r="N586" s="7" t="s">
        <v>34</v>
      </c>
      <c r="O586" s="7" t="s">
        <v>34</v>
      </c>
      <c r="P586" s="7" t="s">
        <v>34</v>
      </c>
      <c r="Q586" s="7" t="s">
        <v>34</v>
      </c>
      <c r="R586" s="7" t="s">
        <v>34</v>
      </c>
      <c r="S586" s="7" t="s">
        <v>34</v>
      </c>
      <c r="U586" s="17"/>
      <c r="V586" s="2" t="s">
        <v>1825</v>
      </c>
      <c r="W586" s="7">
        <v>6</v>
      </c>
    </row>
    <row r="587" spans="1:23" ht="39" x14ac:dyDescent="0.35">
      <c r="A587" s="8">
        <v>586</v>
      </c>
      <c r="B587" s="9" t="s">
        <v>1826</v>
      </c>
      <c r="C587" s="10" t="s">
        <v>1827</v>
      </c>
      <c r="D587" s="10" t="s">
        <v>1827</v>
      </c>
      <c r="E587" s="9" t="s">
        <v>1826</v>
      </c>
      <c r="F587" s="15"/>
      <c r="G587" s="10"/>
      <c r="H587" s="10"/>
      <c r="J587" s="10"/>
      <c r="K587" s="10"/>
      <c r="L587" s="15"/>
      <c r="M587" s="16"/>
      <c r="U587" s="17"/>
      <c r="V587" s="2" t="s">
        <v>1828</v>
      </c>
      <c r="W587" s="7">
        <v>6</v>
      </c>
    </row>
    <row r="588" spans="1:23" x14ac:dyDescent="0.35">
      <c r="A588" s="8">
        <v>587</v>
      </c>
      <c r="B588" s="18" t="s">
        <v>1829</v>
      </c>
      <c r="C588" s="19" t="s">
        <v>1830</v>
      </c>
      <c r="D588" s="19" t="s">
        <v>1830</v>
      </c>
      <c r="E588" s="18" t="s">
        <v>1829</v>
      </c>
      <c r="F588" s="20"/>
      <c r="G588" s="19"/>
      <c r="H588" s="19"/>
      <c r="J588" s="19"/>
      <c r="K588" s="19"/>
      <c r="L588" s="20"/>
      <c r="M588" s="16"/>
      <c r="U588" s="17"/>
      <c r="V588" s="2"/>
    </row>
    <row r="589" spans="1:23" ht="117" x14ac:dyDescent="0.35">
      <c r="A589" s="8">
        <v>588</v>
      </c>
      <c r="B589" s="21" t="s">
        <v>1831</v>
      </c>
      <c r="C589" s="7" t="s">
        <v>1832</v>
      </c>
      <c r="D589" s="7" t="s">
        <v>1832</v>
      </c>
      <c r="E589" s="21" t="s">
        <v>1833</v>
      </c>
      <c r="F589" s="16"/>
      <c r="J589" s="7" t="s">
        <v>34</v>
      </c>
      <c r="L589" s="16"/>
      <c r="M589" s="16" t="s">
        <v>34</v>
      </c>
      <c r="N589" s="7" t="s">
        <v>34</v>
      </c>
      <c r="O589" s="7" t="s">
        <v>34</v>
      </c>
      <c r="P589" s="7" t="s">
        <v>34</v>
      </c>
      <c r="Q589" s="7" t="s">
        <v>34</v>
      </c>
      <c r="R589" s="7" t="s">
        <v>34</v>
      </c>
      <c r="U589" s="17"/>
      <c r="V589" s="2" t="s">
        <v>6855</v>
      </c>
      <c r="W589" s="7">
        <v>6</v>
      </c>
    </row>
    <row r="590" spans="1:23" ht="169" x14ac:dyDescent="0.35">
      <c r="A590" s="8">
        <v>589</v>
      </c>
      <c r="B590" s="21" t="s">
        <v>1834</v>
      </c>
      <c r="C590" s="7" t="s">
        <v>1835</v>
      </c>
      <c r="D590" s="7" t="s">
        <v>1835</v>
      </c>
      <c r="E590" s="21" t="s">
        <v>1836</v>
      </c>
      <c r="F590" s="16"/>
      <c r="J590" s="7" t="s">
        <v>34</v>
      </c>
      <c r="L590" s="16"/>
      <c r="M590" s="16" t="s">
        <v>34</v>
      </c>
      <c r="N590" s="7" t="s">
        <v>34</v>
      </c>
      <c r="O590" s="7" t="s">
        <v>34</v>
      </c>
      <c r="P590" s="7" t="s">
        <v>34</v>
      </c>
      <c r="Q590" s="7" t="s">
        <v>34</v>
      </c>
      <c r="R590" s="7" t="s">
        <v>34</v>
      </c>
      <c r="U590" s="17"/>
      <c r="V590" s="2" t="s">
        <v>6856</v>
      </c>
      <c r="W590" s="7">
        <v>6</v>
      </c>
    </row>
    <row r="591" spans="1:23" ht="65" x14ac:dyDescent="0.35">
      <c r="A591" s="8">
        <v>590</v>
      </c>
      <c r="B591" s="21" t="s">
        <v>1837</v>
      </c>
      <c r="C591" s="7" t="s">
        <v>1838</v>
      </c>
      <c r="D591" s="7" t="s">
        <v>1838</v>
      </c>
      <c r="E591" s="21" t="s">
        <v>1839</v>
      </c>
      <c r="F591" s="16"/>
      <c r="J591" s="7" t="s">
        <v>34</v>
      </c>
      <c r="L591" s="16"/>
      <c r="M591" s="16" t="s">
        <v>34</v>
      </c>
      <c r="N591" s="7" t="s">
        <v>34</v>
      </c>
      <c r="O591" s="7" t="s">
        <v>34</v>
      </c>
      <c r="P591" s="7" t="s">
        <v>34</v>
      </c>
      <c r="Q591" s="7" t="s">
        <v>34</v>
      </c>
      <c r="R591" s="7" t="s">
        <v>34</v>
      </c>
      <c r="U591" s="17"/>
      <c r="V591" s="2" t="s">
        <v>1840</v>
      </c>
      <c r="W591" s="7">
        <v>6</v>
      </c>
    </row>
    <row r="592" spans="1:23" ht="143" x14ac:dyDescent="0.35">
      <c r="A592" s="8">
        <v>591</v>
      </c>
      <c r="B592" s="21" t="s">
        <v>1841</v>
      </c>
      <c r="C592" s="7" t="s">
        <v>1842</v>
      </c>
      <c r="D592" s="7" t="s">
        <v>1842</v>
      </c>
      <c r="E592" s="21" t="s">
        <v>1843</v>
      </c>
      <c r="F592" s="16"/>
      <c r="J592" s="7" t="s">
        <v>34</v>
      </c>
      <c r="L592" s="16"/>
      <c r="M592" s="16" t="s">
        <v>34</v>
      </c>
      <c r="N592" s="7" t="s">
        <v>34</v>
      </c>
      <c r="O592" s="7" t="s">
        <v>34</v>
      </c>
      <c r="P592" s="7" t="s">
        <v>34</v>
      </c>
      <c r="Q592" s="7" t="s">
        <v>34</v>
      </c>
      <c r="R592" s="7" t="s">
        <v>34</v>
      </c>
      <c r="U592" s="17"/>
      <c r="V592" s="2" t="s">
        <v>1844</v>
      </c>
      <c r="W592" s="7">
        <v>6</v>
      </c>
    </row>
    <row r="593" spans="1:23" ht="39" x14ac:dyDescent="0.35">
      <c r="A593" s="8">
        <v>592</v>
      </c>
      <c r="B593" s="18" t="s">
        <v>1845</v>
      </c>
      <c r="C593" s="19" t="s">
        <v>1846</v>
      </c>
      <c r="D593" s="19" t="s">
        <v>1846</v>
      </c>
      <c r="E593" s="18" t="s">
        <v>1845</v>
      </c>
      <c r="F593" s="20"/>
      <c r="G593" s="19"/>
      <c r="H593" s="19"/>
      <c r="J593" s="19"/>
      <c r="K593" s="19"/>
      <c r="L593" s="20"/>
      <c r="M593" s="16"/>
      <c r="U593" s="17"/>
      <c r="V593" s="2" t="s">
        <v>1828</v>
      </c>
      <c r="W593" s="7">
        <v>6</v>
      </c>
    </row>
    <row r="594" spans="1:23" ht="52" x14ac:dyDescent="0.35">
      <c r="A594" s="8">
        <v>593</v>
      </c>
      <c r="B594" s="21" t="s">
        <v>1847</v>
      </c>
      <c r="C594" s="7" t="s">
        <v>1848</v>
      </c>
      <c r="D594" s="7" t="s">
        <v>1848</v>
      </c>
      <c r="E594" s="21" t="s">
        <v>1849</v>
      </c>
      <c r="F594" s="16"/>
      <c r="J594" s="7" t="s">
        <v>34</v>
      </c>
      <c r="L594" s="16"/>
      <c r="M594" s="16" t="s">
        <v>34</v>
      </c>
      <c r="N594" s="7" t="s">
        <v>34</v>
      </c>
      <c r="O594" s="7" t="s">
        <v>34</v>
      </c>
      <c r="P594" s="7" t="s">
        <v>34</v>
      </c>
      <c r="Q594" s="7" t="s">
        <v>34</v>
      </c>
      <c r="R594" s="7" t="s">
        <v>34</v>
      </c>
      <c r="U594" s="17"/>
      <c r="V594" s="2" t="s">
        <v>1850</v>
      </c>
      <c r="W594" s="7">
        <v>5</v>
      </c>
    </row>
    <row r="595" spans="1:23" ht="52" x14ac:dyDescent="0.35">
      <c r="A595" s="8">
        <v>594</v>
      </c>
      <c r="B595" s="21" t="s">
        <v>1851</v>
      </c>
      <c r="C595" s="7" t="s">
        <v>1852</v>
      </c>
      <c r="D595" s="7" t="s">
        <v>1852</v>
      </c>
      <c r="E595" s="21" t="s">
        <v>1853</v>
      </c>
      <c r="F595" s="16"/>
      <c r="J595" s="7" t="s">
        <v>34</v>
      </c>
      <c r="L595" s="16"/>
      <c r="M595" s="16" t="s">
        <v>34</v>
      </c>
      <c r="N595" s="7" t="s">
        <v>34</v>
      </c>
      <c r="O595" s="7" t="s">
        <v>34</v>
      </c>
      <c r="P595" s="7" t="s">
        <v>34</v>
      </c>
      <c r="Q595" s="7" t="s">
        <v>34</v>
      </c>
      <c r="R595" s="7" t="s">
        <v>34</v>
      </c>
      <c r="U595" s="17"/>
      <c r="V595" s="2" t="s">
        <v>1854</v>
      </c>
      <c r="W595" s="7">
        <v>3</v>
      </c>
    </row>
    <row r="596" spans="1:23" ht="78" x14ac:dyDescent="0.35">
      <c r="A596" s="8">
        <v>595</v>
      </c>
      <c r="B596" s="21" t="s">
        <v>1855</v>
      </c>
      <c r="C596" s="7" t="s">
        <v>1856</v>
      </c>
      <c r="D596" s="7" t="s">
        <v>1856</v>
      </c>
      <c r="E596" s="21" t="s">
        <v>1857</v>
      </c>
      <c r="F596" s="16"/>
      <c r="J596" s="7" t="s">
        <v>34</v>
      </c>
      <c r="L596" s="16"/>
      <c r="M596" s="16" t="s">
        <v>34</v>
      </c>
      <c r="N596" s="7" t="s">
        <v>34</v>
      </c>
      <c r="O596" s="7" t="s">
        <v>34</v>
      </c>
      <c r="P596" s="7" t="s">
        <v>34</v>
      </c>
      <c r="Q596" s="7" t="s">
        <v>34</v>
      </c>
      <c r="R596" s="7" t="s">
        <v>34</v>
      </c>
      <c r="U596" s="17"/>
      <c r="V596" s="2" t="s">
        <v>1858</v>
      </c>
      <c r="W596" s="7">
        <v>3</v>
      </c>
    </row>
    <row r="597" spans="1:23" ht="39" x14ac:dyDescent="0.35">
      <c r="A597" s="8">
        <v>596</v>
      </c>
      <c r="B597" s="21" t="s">
        <v>1859</v>
      </c>
      <c r="C597" s="7" t="s">
        <v>1860</v>
      </c>
      <c r="D597" s="7" t="s">
        <v>1860</v>
      </c>
      <c r="E597" s="21" t="s">
        <v>1861</v>
      </c>
      <c r="F597" s="16"/>
      <c r="I597" s="7" t="s">
        <v>34</v>
      </c>
      <c r="L597" s="16"/>
      <c r="M597" s="16" t="s">
        <v>34</v>
      </c>
      <c r="N597" s="7" t="s">
        <v>34</v>
      </c>
      <c r="O597" s="7" t="s">
        <v>34</v>
      </c>
      <c r="P597" s="7" t="s">
        <v>34</v>
      </c>
      <c r="Q597" s="7" t="s">
        <v>34</v>
      </c>
      <c r="R597" s="7" t="s">
        <v>34</v>
      </c>
      <c r="U597" s="17"/>
      <c r="V597" s="2"/>
    </row>
    <row r="598" spans="1:23" x14ac:dyDescent="0.35">
      <c r="A598" s="8">
        <v>597</v>
      </c>
      <c r="B598" s="9" t="s">
        <v>1862</v>
      </c>
      <c r="C598" s="10" t="s">
        <v>1863</v>
      </c>
      <c r="D598" s="10" t="s">
        <v>1863</v>
      </c>
      <c r="E598" s="9" t="s">
        <v>1862</v>
      </c>
      <c r="F598" s="16"/>
      <c r="L598" s="16"/>
      <c r="M598" s="16"/>
      <c r="U598" s="17"/>
      <c r="V598" s="2"/>
    </row>
    <row r="599" spans="1:23" ht="26" x14ac:dyDescent="0.35">
      <c r="A599" s="8">
        <v>598</v>
      </c>
      <c r="B599" s="18" t="s">
        <v>1864</v>
      </c>
      <c r="C599" s="19" t="s">
        <v>1865</v>
      </c>
      <c r="D599" s="19" t="s">
        <v>1865</v>
      </c>
      <c r="E599" s="18" t="s">
        <v>1864</v>
      </c>
      <c r="F599" s="20"/>
      <c r="G599" s="19"/>
      <c r="H599" s="19"/>
      <c r="J599" s="19"/>
      <c r="K599" s="19"/>
      <c r="L599" s="20"/>
      <c r="M599" s="16"/>
      <c r="U599" s="17"/>
      <c r="V599" s="2"/>
    </row>
    <row r="600" spans="1:23" ht="65" x14ac:dyDescent="0.35">
      <c r="A600" s="8">
        <v>599</v>
      </c>
      <c r="B600" s="21" t="s">
        <v>1866</v>
      </c>
      <c r="C600" s="7" t="s">
        <v>1867</v>
      </c>
      <c r="D600" s="7" t="s">
        <v>1867</v>
      </c>
      <c r="E600" s="21" t="s">
        <v>1868</v>
      </c>
      <c r="F600" s="16"/>
      <c r="J600" s="7" t="s">
        <v>34</v>
      </c>
      <c r="L600" s="16"/>
      <c r="M600" s="16" t="s">
        <v>34</v>
      </c>
      <c r="N600" s="7" t="s">
        <v>34</v>
      </c>
      <c r="O600" s="7" t="s">
        <v>34</v>
      </c>
      <c r="P600" s="7" t="s">
        <v>34</v>
      </c>
      <c r="Q600" s="7" t="s">
        <v>34</v>
      </c>
      <c r="R600" s="7" t="s">
        <v>34</v>
      </c>
      <c r="U600" s="17"/>
      <c r="V600" s="2" t="s">
        <v>1869</v>
      </c>
      <c r="W600" s="7">
        <v>6</v>
      </c>
    </row>
    <row r="601" spans="1:23" ht="65" x14ac:dyDescent="0.35">
      <c r="A601" s="8">
        <v>600</v>
      </c>
      <c r="B601" s="21" t="s">
        <v>1870</v>
      </c>
      <c r="C601" s="7" t="s">
        <v>1871</v>
      </c>
      <c r="D601" s="7" t="s">
        <v>1871</v>
      </c>
      <c r="E601" s="21" t="s">
        <v>1872</v>
      </c>
      <c r="F601" s="16"/>
      <c r="J601" s="7" t="s">
        <v>34</v>
      </c>
      <c r="L601" s="16"/>
      <c r="M601" s="16" t="s">
        <v>34</v>
      </c>
      <c r="N601" s="7" t="s">
        <v>34</v>
      </c>
      <c r="O601" s="7" t="s">
        <v>34</v>
      </c>
      <c r="P601" s="7" t="s">
        <v>34</v>
      </c>
      <c r="Q601" s="7" t="s">
        <v>34</v>
      </c>
      <c r="R601" s="7" t="s">
        <v>34</v>
      </c>
      <c r="U601" s="17"/>
      <c r="V601" s="2" t="s">
        <v>1873</v>
      </c>
      <c r="W601" s="7">
        <v>6</v>
      </c>
    </row>
    <row r="602" spans="1:23" ht="65" x14ac:dyDescent="0.35">
      <c r="A602" s="8">
        <v>601</v>
      </c>
      <c r="B602" s="21" t="s">
        <v>1874</v>
      </c>
      <c r="C602" s="7" t="s">
        <v>1875</v>
      </c>
      <c r="D602" s="7" t="s">
        <v>1875</v>
      </c>
      <c r="E602" s="21" t="s">
        <v>1876</v>
      </c>
      <c r="F602" s="16"/>
      <c r="J602" s="7" t="s">
        <v>34</v>
      </c>
      <c r="L602" s="16"/>
      <c r="M602" s="16" t="s">
        <v>34</v>
      </c>
      <c r="N602" s="7" t="s">
        <v>34</v>
      </c>
      <c r="O602" s="7" t="s">
        <v>34</v>
      </c>
      <c r="P602" s="7" t="s">
        <v>34</v>
      </c>
      <c r="Q602" s="7" t="s">
        <v>34</v>
      </c>
      <c r="R602" s="7" t="s">
        <v>34</v>
      </c>
      <c r="U602" s="17"/>
      <c r="V602" s="2" t="s">
        <v>1877</v>
      </c>
      <c r="W602" s="7">
        <v>6</v>
      </c>
    </row>
    <row r="603" spans="1:23" ht="26" x14ac:dyDescent="0.35">
      <c r="A603" s="8">
        <v>602</v>
      </c>
      <c r="B603" s="9" t="s">
        <v>1878</v>
      </c>
      <c r="C603" s="10" t="s">
        <v>1879</v>
      </c>
      <c r="D603" s="10" t="s">
        <v>1879</v>
      </c>
      <c r="E603" s="9" t="s">
        <v>1878</v>
      </c>
      <c r="F603" s="16"/>
      <c r="L603" s="16"/>
      <c r="M603" s="16"/>
      <c r="U603" s="17"/>
      <c r="V603" s="2"/>
    </row>
    <row r="604" spans="1:23" ht="26" x14ac:dyDescent="0.35">
      <c r="A604" s="8">
        <v>603</v>
      </c>
      <c r="B604" s="18" t="s">
        <v>1880</v>
      </c>
      <c r="C604" s="19" t="s">
        <v>1881</v>
      </c>
      <c r="D604" s="19" t="s">
        <v>1881</v>
      </c>
      <c r="E604" s="18" t="s">
        <v>1880</v>
      </c>
      <c r="F604" s="20"/>
      <c r="G604" s="19"/>
      <c r="H604" s="19"/>
      <c r="J604" s="19"/>
      <c r="K604" s="19"/>
      <c r="L604" s="20"/>
      <c r="M604" s="16"/>
      <c r="U604" s="17"/>
      <c r="V604" s="2" t="s">
        <v>1882</v>
      </c>
      <c r="W604" s="7">
        <v>5</v>
      </c>
    </row>
    <row r="605" spans="1:23" ht="52" x14ac:dyDescent="0.35">
      <c r="A605" s="8">
        <v>604</v>
      </c>
      <c r="B605" s="21" t="s">
        <v>1883</v>
      </c>
      <c r="C605" s="7" t="s">
        <v>1884</v>
      </c>
      <c r="D605" s="7" t="s">
        <v>1884</v>
      </c>
      <c r="E605" s="21" t="s">
        <v>1885</v>
      </c>
      <c r="F605" s="16"/>
      <c r="J605" s="7" t="s">
        <v>34</v>
      </c>
      <c r="L605" s="16"/>
      <c r="M605" s="16" t="s">
        <v>34</v>
      </c>
      <c r="N605" s="7" t="s">
        <v>34</v>
      </c>
      <c r="O605" s="7" t="s">
        <v>34</v>
      </c>
      <c r="P605" s="7" t="s">
        <v>34</v>
      </c>
      <c r="Q605" s="7" t="s">
        <v>34</v>
      </c>
      <c r="R605" s="7" t="s">
        <v>34</v>
      </c>
      <c r="U605" s="17"/>
      <c r="V605" s="2" t="s">
        <v>1886</v>
      </c>
      <c r="W605" s="7">
        <v>5</v>
      </c>
    </row>
    <row r="606" spans="1:23" ht="65" x14ac:dyDescent="0.35">
      <c r="A606" s="8">
        <v>605</v>
      </c>
      <c r="B606" s="21" t="s">
        <v>1887</v>
      </c>
      <c r="C606" s="7" t="s">
        <v>1888</v>
      </c>
      <c r="D606" s="7" t="s">
        <v>1888</v>
      </c>
      <c r="E606" s="21" t="s">
        <v>1889</v>
      </c>
      <c r="F606" s="16"/>
      <c r="J606" s="7" t="s">
        <v>34</v>
      </c>
      <c r="L606" s="16"/>
      <c r="M606" s="16" t="s">
        <v>34</v>
      </c>
      <c r="N606" s="7" t="s">
        <v>34</v>
      </c>
      <c r="O606" s="7" t="s">
        <v>34</v>
      </c>
      <c r="P606" s="7" t="s">
        <v>34</v>
      </c>
      <c r="Q606" s="7" t="s">
        <v>34</v>
      </c>
      <c r="R606" s="7" t="s">
        <v>34</v>
      </c>
      <c r="U606" s="17"/>
      <c r="V606" s="2" t="s">
        <v>1890</v>
      </c>
      <c r="W606" s="7">
        <v>5</v>
      </c>
    </row>
    <row r="607" spans="1:23" ht="65" x14ac:dyDescent="0.35">
      <c r="A607" s="8">
        <v>606</v>
      </c>
      <c r="B607" s="21" t="s">
        <v>1891</v>
      </c>
      <c r="C607" s="7" t="s">
        <v>1892</v>
      </c>
      <c r="D607" s="7" t="s">
        <v>1892</v>
      </c>
      <c r="E607" s="21" t="s">
        <v>1893</v>
      </c>
      <c r="F607" s="16"/>
      <c r="J607" s="7" t="s">
        <v>34</v>
      </c>
      <c r="L607" s="16"/>
      <c r="M607" s="16" t="s">
        <v>34</v>
      </c>
      <c r="N607" s="7" t="s">
        <v>34</v>
      </c>
      <c r="O607" s="7" t="s">
        <v>34</v>
      </c>
      <c r="P607" s="7" t="s">
        <v>34</v>
      </c>
      <c r="Q607" s="7" t="s">
        <v>34</v>
      </c>
      <c r="R607" s="7" t="s">
        <v>34</v>
      </c>
      <c r="U607" s="17"/>
      <c r="V607" s="2" t="s">
        <v>1894</v>
      </c>
      <c r="W607" s="7">
        <v>5</v>
      </c>
    </row>
    <row r="608" spans="1:23" x14ac:dyDescent="0.35">
      <c r="A608" s="8">
        <v>607</v>
      </c>
      <c r="B608" s="18" t="s">
        <v>1895</v>
      </c>
      <c r="C608" s="19" t="s">
        <v>1896</v>
      </c>
      <c r="D608" s="19" t="s">
        <v>1896</v>
      </c>
      <c r="E608" s="18" t="s">
        <v>1895</v>
      </c>
      <c r="F608" s="20"/>
      <c r="G608" s="19"/>
      <c r="H608" s="19"/>
      <c r="J608" s="19"/>
      <c r="K608" s="19"/>
      <c r="L608" s="20"/>
      <c r="M608" s="16"/>
      <c r="U608" s="17"/>
      <c r="V608" s="2"/>
    </row>
    <row r="609" spans="1:23" ht="78" x14ac:dyDescent="0.35">
      <c r="A609" s="8">
        <v>608</v>
      </c>
      <c r="B609" s="21" t="s">
        <v>1897</v>
      </c>
      <c r="C609" s="7" t="s">
        <v>1898</v>
      </c>
      <c r="D609" s="7" t="s">
        <v>1898</v>
      </c>
      <c r="E609" s="21" t="s">
        <v>1899</v>
      </c>
      <c r="F609" s="16"/>
      <c r="J609" s="7" t="s">
        <v>34</v>
      </c>
      <c r="L609" s="16"/>
      <c r="M609" s="16" t="s">
        <v>34</v>
      </c>
      <c r="N609" s="7" t="s">
        <v>34</v>
      </c>
      <c r="O609" s="7" t="s">
        <v>34</v>
      </c>
      <c r="P609" s="7" t="s">
        <v>34</v>
      </c>
      <c r="Q609" s="7" t="s">
        <v>34</v>
      </c>
      <c r="R609" s="7" t="s">
        <v>34</v>
      </c>
      <c r="U609" s="17"/>
      <c r="V609" s="2" t="s">
        <v>6864</v>
      </c>
      <c r="W609" s="7">
        <v>6</v>
      </c>
    </row>
    <row r="610" spans="1:23" x14ac:dyDescent="0.35">
      <c r="A610" s="8">
        <v>609</v>
      </c>
      <c r="B610" s="18" t="s">
        <v>1900</v>
      </c>
      <c r="C610" s="19" t="s">
        <v>1901</v>
      </c>
      <c r="D610" s="19" t="s">
        <v>1901</v>
      </c>
      <c r="E610" s="18" t="s">
        <v>1900</v>
      </c>
      <c r="F610" s="20"/>
      <c r="G610" s="19"/>
      <c r="H610" s="19"/>
      <c r="J610" s="19"/>
      <c r="K610" s="19"/>
      <c r="L610" s="20"/>
      <c r="M610" s="16"/>
      <c r="U610" s="17"/>
      <c r="V610" s="2"/>
    </row>
    <row r="611" spans="1:23" ht="104" x14ac:dyDescent="0.35">
      <c r="A611" s="8">
        <v>610</v>
      </c>
      <c r="B611" s="21" t="s">
        <v>1902</v>
      </c>
      <c r="C611" s="7" t="s">
        <v>1903</v>
      </c>
      <c r="D611" s="7" t="s">
        <v>1903</v>
      </c>
      <c r="E611" s="21" t="s">
        <v>1904</v>
      </c>
      <c r="F611" s="16"/>
      <c r="J611" s="7" t="s">
        <v>34</v>
      </c>
      <c r="L611" s="16"/>
      <c r="M611" s="16" t="s">
        <v>34</v>
      </c>
      <c r="N611" s="7" t="s">
        <v>34</v>
      </c>
      <c r="O611" s="7" t="s">
        <v>34</v>
      </c>
      <c r="P611" s="7" t="s">
        <v>34</v>
      </c>
      <c r="Q611" s="7" t="s">
        <v>34</v>
      </c>
      <c r="R611" s="7" t="s">
        <v>34</v>
      </c>
      <c r="U611" s="17"/>
      <c r="V611" s="2" t="s">
        <v>6865</v>
      </c>
      <c r="W611" s="7">
        <v>6</v>
      </c>
    </row>
    <row r="612" spans="1:23" ht="52" x14ac:dyDescent="0.35">
      <c r="A612" s="8">
        <v>611</v>
      </c>
      <c r="B612" s="9" t="s">
        <v>1905</v>
      </c>
      <c r="C612" s="10" t="s">
        <v>1906</v>
      </c>
      <c r="D612" s="10" t="s">
        <v>1906</v>
      </c>
      <c r="E612" s="9" t="s">
        <v>1905</v>
      </c>
      <c r="F612" s="16"/>
      <c r="L612" s="16"/>
      <c r="M612" s="16"/>
      <c r="U612" s="17"/>
      <c r="V612" s="2" t="s">
        <v>1907</v>
      </c>
      <c r="W612" s="7">
        <v>3</v>
      </c>
    </row>
    <row r="613" spans="1:23" x14ac:dyDescent="0.35">
      <c r="A613" s="8">
        <v>612</v>
      </c>
      <c r="B613" s="18" t="s">
        <v>1606</v>
      </c>
      <c r="C613" s="19" t="s">
        <v>1908</v>
      </c>
      <c r="D613" s="19" t="s">
        <v>1908</v>
      </c>
      <c r="E613" s="18" t="s">
        <v>1606</v>
      </c>
      <c r="F613" s="20"/>
      <c r="G613" s="19"/>
      <c r="H613" s="19"/>
      <c r="J613" s="19"/>
      <c r="K613" s="19"/>
      <c r="L613" s="20"/>
      <c r="M613" s="16"/>
      <c r="U613" s="17"/>
      <c r="V613" s="2"/>
    </row>
    <row r="614" spans="1:23" ht="78" x14ac:dyDescent="0.35">
      <c r="A614" s="8">
        <v>613</v>
      </c>
      <c r="B614" s="21" t="s">
        <v>1909</v>
      </c>
      <c r="C614" s="7" t="s">
        <v>1910</v>
      </c>
      <c r="D614" s="7" t="s">
        <v>1910</v>
      </c>
      <c r="E614" s="21" t="s">
        <v>1911</v>
      </c>
      <c r="F614" s="16"/>
      <c r="J614" s="7" t="s">
        <v>34</v>
      </c>
      <c r="L614" s="16"/>
      <c r="M614" s="16" t="s">
        <v>34</v>
      </c>
      <c r="N614" s="7" t="s">
        <v>34</v>
      </c>
      <c r="O614" s="7" t="s">
        <v>34</v>
      </c>
      <c r="P614" s="7" t="s">
        <v>34</v>
      </c>
      <c r="Q614" s="7" t="s">
        <v>34</v>
      </c>
      <c r="R614" s="7" t="s">
        <v>34</v>
      </c>
      <c r="U614" s="17">
        <v>1</v>
      </c>
      <c r="V614" s="2" t="s">
        <v>1912</v>
      </c>
      <c r="W614" s="7">
        <v>5</v>
      </c>
    </row>
    <row r="615" spans="1:23" ht="65" x14ac:dyDescent="0.35">
      <c r="A615" s="8">
        <v>614</v>
      </c>
      <c r="B615" s="21" t="s">
        <v>1913</v>
      </c>
      <c r="C615" s="7" t="s">
        <v>1914</v>
      </c>
      <c r="D615" s="7" t="s">
        <v>1914</v>
      </c>
      <c r="E615" s="21" t="s">
        <v>1915</v>
      </c>
      <c r="F615" s="16"/>
      <c r="J615" s="7" t="s">
        <v>34</v>
      </c>
      <c r="L615" s="16"/>
      <c r="M615" s="16" t="s">
        <v>34</v>
      </c>
      <c r="N615" s="7" t="s">
        <v>34</v>
      </c>
      <c r="O615" s="7" t="s">
        <v>34</v>
      </c>
      <c r="P615" s="7" t="s">
        <v>34</v>
      </c>
      <c r="Q615" s="7" t="s">
        <v>34</v>
      </c>
      <c r="R615" s="7" t="s">
        <v>34</v>
      </c>
      <c r="U615" s="17"/>
      <c r="V615" s="2" t="s">
        <v>1916</v>
      </c>
      <c r="W615" s="7">
        <v>6</v>
      </c>
    </row>
    <row r="616" spans="1:23" ht="65" x14ac:dyDescent="0.35">
      <c r="A616" s="8">
        <v>615</v>
      </c>
      <c r="B616" s="21" t="s">
        <v>1917</v>
      </c>
      <c r="C616" s="7" t="s">
        <v>1918</v>
      </c>
      <c r="D616" s="7" t="s">
        <v>1918</v>
      </c>
      <c r="E616" s="21" t="s">
        <v>1919</v>
      </c>
      <c r="F616" s="16"/>
      <c r="J616" s="7" t="s">
        <v>34</v>
      </c>
      <c r="L616" s="16"/>
      <c r="M616" s="16" t="s">
        <v>34</v>
      </c>
      <c r="N616" s="7" t="s">
        <v>34</v>
      </c>
      <c r="O616" s="7" t="s">
        <v>34</v>
      </c>
      <c r="P616" s="7" t="s">
        <v>34</v>
      </c>
      <c r="Q616" s="7" t="s">
        <v>34</v>
      </c>
      <c r="R616" s="7" t="s">
        <v>34</v>
      </c>
      <c r="U616" s="17"/>
      <c r="V616" s="2" t="s">
        <v>1920</v>
      </c>
      <c r="W616" s="7">
        <v>6</v>
      </c>
    </row>
    <row r="617" spans="1:23" x14ac:dyDescent="0.35">
      <c r="A617" s="8">
        <v>616</v>
      </c>
      <c r="B617" s="18" t="s">
        <v>88</v>
      </c>
      <c r="C617" s="19" t="s">
        <v>1921</v>
      </c>
      <c r="D617" s="19" t="s">
        <v>1921</v>
      </c>
      <c r="E617" s="18" t="s">
        <v>88</v>
      </c>
      <c r="F617" s="20"/>
      <c r="G617" s="19"/>
      <c r="H617" s="19"/>
      <c r="J617" s="19"/>
      <c r="K617" s="19"/>
      <c r="L617" s="20"/>
      <c r="M617" s="16"/>
      <c r="U617" s="17"/>
      <c r="V617" s="2"/>
    </row>
    <row r="618" spans="1:23" x14ac:dyDescent="0.35">
      <c r="A618" s="8">
        <v>617</v>
      </c>
      <c r="B618" s="18" t="s">
        <v>1922</v>
      </c>
      <c r="C618" s="19" t="s">
        <v>1923</v>
      </c>
      <c r="D618" s="19" t="s">
        <v>1923</v>
      </c>
      <c r="E618" s="18" t="s">
        <v>1922</v>
      </c>
      <c r="F618" s="20"/>
      <c r="G618" s="19"/>
      <c r="H618" s="19"/>
      <c r="J618" s="19"/>
      <c r="K618" s="19"/>
      <c r="L618" s="20"/>
      <c r="M618" s="16"/>
      <c r="U618" s="17"/>
      <c r="V618" s="2"/>
    </row>
    <row r="619" spans="1:23" ht="39" x14ac:dyDescent="0.35">
      <c r="A619" s="8">
        <v>618</v>
      </c>
      <c r="B619" s="21" t="s">
        <v>1924</v>
      </c>
      <c r="C619" s="7" t="s">
        <v>1925</v>
      </c>
      <c r="D619" s="7" t="s">
        <v>1925</v>
      </c>
      <c r="E619" s="21" t="s">
        <v>1926</v>
      </c>
      <c r="F619" s="16"/>
      <c r="J619" s="7" t="s">
        <v>34</v>
      </c>
      <c r="L619" s="16"/>
      <c r="M619" s="16" t="s">
        <v>34</v>
      </c>
      <c r="N619" s="7" t="s">
        <v>34</v>
      </c>
      <c r="O619" s="7" t="s">
        <v>34</v>
      </c>
      <c r="P619" s="7" t="s">
        <v>34</v>
      </c>
      <c r="Q619" s="7" t="s">
        <v>34</v>
      </c>
      <c r="R619" s="7" t="s">
        <v>34</v>
      </c>
      <c r="S619" s="7" t="s">
        <v>34</v>
      </c>
      <c r="T619" s="7">
        <v>2</v>
      </c>
      <c r="U619" s="17"/>
      <c r="V619" s="2" t="s">
        <v>1927</v>
      </c>
      <c r="W619" s="7">
        <v>5</v>
      </c>
    </row>
    <row r="620" spans="1:23" ht="65" x14ac:dyDescent="0.35">
      <c r="A620" s="8">
        <v>619</v>
      </c>
      <c r="B620" s="21" t="s">
        <v>1928</v>
      </c>
      <c r="C620" s="7" t="s">
        <v>1929</v>
      </c>
      <c r="D620" s="7" t="s">
        <v>1929</v>
      </c>
      <c r="E620" s="21" t="s">
        <v>1928</v>
      </c>
      <c r="F620" s="16"/>
      <c r="I620" s="7" t="s">
        <v>34</v>
      </c>
      <c r="L620" s="16"/>
      <c r="M620" s="16" t="s">
        <v>34</v>
      </c>
      <c r="N620" s="7" t="s">
        <v>34</v>
      </c>
      <c r="O620" s="7" t="s">
        <v>34</v>
      </c>
      <c r="P620" s="7" t="s">
        <v>34</v>
      </c>
      <c r="Q620" s="7" t="s">
        <v>34</v>
      </c>
      <c r="R620" s="7" t="s">
        <v>34</v>
      </c>
      <c r="S620" s="7" t="s">
        <v>34</v>
      </c>
      <c r="T620" s="7">
        <v>2</v>
      </c>
      <c r="U620" s="17"/>
      <c r="V620" s="2" t="s">
        <v>1930</v>
      </c>
      <c r="W620" s="7">
        <v>6</v>
      </c>
    </row>
    <row r="621" spans="1:23" ht="39" x14ac:dyDescent="0.35">
      <c r="A621" s="8">
        <v>620</v>
      </c>
      <c r="B621" s="21" t="s">
        <v>1931</v>
      </c>
      <c r="C621" s="7" t="s">
        <v>1932</v>
      </c>
      <c r="D621" s="7" t="s">
        <v>1932</v>
      </c>
      <c r="E621" s="21" t="s">
        <v>1931</v>
      </c>
      <c r="F621" s="16"/>
      <c r="I621" s="7" t="s">
        <v>34</v>
      </c>
      <c r="L621" s="16"/>
      <c r="M621" s="16" t="s">
        <v>34</v>
      </c>
      <c r="N621" s="7" t="s">
        <v>34</v>
      </c>
      <c r="O621" s="7" t="s">
        <v>34</v>
      </c>
      <c r="P621" s="7" t="s">
        <v>34</v>
      </c>
      <c r="Q621" s="7" t="s">
        <v>34</v>
      </c>
      <c r="R621" s="7" t="s">
        <v>34</v>
      </c>
      <c r="S621" s="7" t="s">
        <v>34</v>
      </c>
      <c r="T621" s="7">
        <v>2</v>
      </c>
      <c r="U621" s="17"/>
      <c r="V621" s="2" t="s">
        <v>1933</v>
      </c>
      <c r="W621" s="7">
        <v>6</v>
      </c>
    </row>
    <row r="622" spans="1:23" ht="39" x14ac:dyDescent="0.35">
      <c r="A622" s="8">
        <v>621</v>
      </c>
      <c r="B622" s="21" t="s">
        <v>1934</v>
      </c>
      <c r="C622" s="7" t="s">
        <v>1935</v>
      </c>
      <c r="D622" s="7" t="s">
        <v>1935</v>
      </c>
      <c r="E622" s="21" t="s">
        <v>1934</v>
      </c>
      <c r="F622" s="16"/>
      <c r="I622" s="7" t="s">
        <v>34</v>
      </c>
      <c r="L622" s="16"/>
      <c r="M622" s="16" t="s">
        <v>34</v>
      </c>
      <c r="U622" s="17"/>
      <c r="V622" s="2" t="s">
        <v>1936</v>
      </c>
      <c r="W622" s="7">
        <v>6</v>
      </c>
    </row>
    <row r="623" spans="1:23" ht="39" x14ac:dyDescent="0.35">
      <c r="A623" s="8">
        <v>622</v>
      </c>
      <c r="B623" s="21" t="s">
        <v>1937</v>
      </c>
      <c r="C623" s="7" t="s">
        <v>1938</v>
      </c>
      <c r="D623" s="7" t="s">
        <v>1938</v>
      </c>
      <c r="E623" s="21" t="s">
        <v>1937</v>
      </c>
      <c r="F623" s="16"/>
      <c r="I623" s="7" t="s">
        <v>34</v>
      </c>
      <c r="L623" s="16"/>
      <c r="M623" s="16" t="s">
        <v>34</v>
      </c>
      <c r="N623" s="7" t="s">
        <v>34</v>
      </c>
      <c r="O623" s="7" t="s">
        <v>34</v>
      </c>
      <c r="P623" s="7" t="s">
        <v>34</v>
      </c>
      <c r="Q623" s="7" t="s">
        <v>34</v>
      </c>
      <c r="R623" s="7" t="s">
        <v>34</v>
      </c>
      <c r="S623" s="7" t="s">
        <v>34</v>
      </c>
      <c r="T623" s="7">
        <v>2</v>
      </c>
      <c r="U623" s="17"/>
      <c r="V623" s="2" t="s">
        <v>1939</v>
      </c>
      <c r="W623" s="7">
        <v>6</v>
      </c>
    </row>
    <row r="624" spans="1:23" ht="38.9" customHeight="1" x14ac:dyDescent="0.35">
      <c r="A624" s="8">
        <v>623</v>
      </c>
      <c r="B624" s="9" t="s">
        <v>1940</v>
      </c>
      <c r="C624" s="10" t="s">
        <v>1941</v>
      </c>
      <c r="D624" s="10" t="s">
        <v>1941</v>
      </c>
      <c r="E624" s="9" t="s">
        <v>1940</v>
      </c>
      <c r="F624" s="15"/>
      <c r="G624" s="10"/>
      <c r="H624" s="10"/>
      <c r="J624" s="10"/>
      <c r="K624" s="10"/>
      <c r="L624" s="15"/>
      <c r="M624" s="16"/>
      <c r="U624" s="17"/>
      <c r="V624" s="2" t="s">
        <v>1942</v>
      </c>
      <c r="W624" s="7">
        <v>3</v>
      </c>
    </row>
    <row r="625" spans="1:23" x14ac:dyDescent="0.35">
      <c r="A625" s="8">
        <v>624</v>
      </c>
      <c r="B625" s="9" t="s">
        <v>88</v>
      </c>
      <c r="C625" s="10" t="s">
        <v>1943</v>
      </c>
      <c r="D625" s="10" t="s">
        <v>1943</v>
      </c>
      <c r="E625" s="9" t="s">
        <v>88</v>
      </c>
      <c r="F625" s="15"/>
      <c r="G625" s="10"/>
      <c r="H625" s="10"/>
      <c r="J625" s="10"/>
      <c r="K625" s="10"/>
      <c r="L625" s="15"/>
      <c r="M625" s="16"/>
      <c r="U625" s="17"/>
      <c r="V625" s="2"/>
    </row>
    <row r="626" spans="1:23" x14ac:dyDescent="0.35">
      <c r="A626" s="8">
        <v>625</v>
      </c>
      <c r="B626" s="9" t="s">
        <v>1944</v>
      </c>
      <c r="C626" s="10" t="s">
        <v>1945</v>
      </c>
      <c r="D626" s="10" t="s">
        <v>1945</v>
      </c>
      <c r="E626" s="9" t="s">
        <v>1944</v>
      </c>
      <c r="F626" s="15"/>
      <c r="G626" s="10"/>
      <c r="H626" s="10"/>
      <c r="J626" s="10"/>
      <c r="K626" s="10"/>
      <c r="L626" s="15"/>
      <c r="M626" s="16"/>
      <c r="U626" s="17"/>
      <c r="V626" s="2"/>
    </row>
    <row r="627" spans="1:23" x14ac:dyDescent="0.35">
      <c r="A627" s="8">
        <v>626</v>
      </c>
      <c r="B627" s="18" t="s">
        <v>1946</v>
      </c>
      <c r="C627" s="19" t="s">
        <v>1947</v>
      </c>
      <c r="D627" s="19" t="s">
        <v>1947</v>
      </c>
      <c r="E627" s="18" t="s">
        <v>1948</v>
      </c>
      <c r="F627" s="16"/>
      <c r="L627" s="16"/>
      <c r="M627" s="16"/>
      <c r="U627" s="17"/>
      <c r="V627" s="2"/>
    </row>
    <row r="628" spans="1:23" ht="103.4" customHeight="1" x14ac:dyDescent="0.35">
      <c r="A628" s="8">
        <v>627</v>
      </c>
      <c r="B628" s="21" t="s">
        <v>1949</v>
      </c>
      <c r="C628" s="7" t="s">
        <v>1950</v>
      </c>
      <c r="D628" s="7" t="s">
        <v>1950</v>
      </c>
      <c r="E628" s="21" t="s">
        <v>1951</v>
      </c>
      <c r="F628" s="16"/>
      <c r="J628" s="7" t="s">
        <v>34</v>
      </c>
      <c r="L628" s="16"/>
      <c r="M628" s="16" t="s">
        <v>34</v>
      </c>
      <c r="N628" s="7" t="s">
        <v>34</v>
      </c>
      <c r="O628" s="7" t="s">
        <v>34</v>
      </c>
      <c r="P628" s="7" t="s">
        <v>34</v>
      </c>
      <c r="Q628" s="7" t="s">
        <v>34</v>
      </c>
      <c r="U628" s="17"/>
      <c r="V628" s="2" t="s">
        <v>1952</v>
      </c>
      <c r="W628" s="7">
        <v>3</v>
      </c>
    </row>
    <row r="629" spans="1:23" x14ac:dyDescent="0.35">
      <c r="A629" s="8">
        <v>628</v>
      </c>
      <c r="B629" s="9" t="s">
        <v>1953</v>
      </c>
      <c r="C629" s="19" t="s">
        <v>1954</v>
      </c>
      <c r="D629" s="19" t="s">
        <v>1954</v>
      </c>
      <c r="E629" s="18" t="s">
        <v>1953</v>
      </c>
      <c r="F629" s="20"/>
      <c r="G629" s="19"/>
      <c r="H629" s="19"/>
      <c r="J629" s="19"/>
      <c r="K629" s="19"/>
      <c r="L629" s="20"/>
      <c r="M629" s="16"/>
      <c r="U629" s="17"/>
      <c r="V629" s="2"/>
    </row>
    <row r="630" spans="1:23" ht="78" x14ac:dyDescent="0.35">
      <c r="A630" s="8">
        <v>629</v>
      </c>
      <c r="B630" s="21" t="s">
        <v>1955</v>
      </c>
      <c r="C630" s="7" t="s">
        <v>1956</v>
      </c>
      <c r="D630" s="7" t="s">
        <v>1956</v>
      </c>
      <c r="E630" s="21" t="s">
        <v>1957</v>
      </c>
      <c r="F630" s="16"/>
      <c r="J630" s="7" t="s">
        <v>34</v>
      </c>
      <c r="L630" s="16"/>
      <c r="M630" s="16" t="s">
        <v>34</v>
      </c>
      <c r="N630" s="7" t="s">
        <v>34</v>
      </c>
      <c r="O630" s="7" t="s">
        <v>34</v>
      </c>
      <c r="P630" s="7" t="s">
        <v>34</v>
      </c>
      <c r="Q630" s="7" t="s">
        <v>34</v>
      </c>
      <c r="U630" s="17"/>
      <c r="V630" s="2" t="s">
        <v>1958</v>
      </c>
      <c r="W630" s="7">
        <v>5</v>
      </c>
    </row>
    <row r="631" spans="1:23" ht="65" x14ac:dyDescent="0.35">
      <c r="A631" s="8">
        <v>630</v>
      </c>
      <c r="B631" s="21" t="s">
        <v>1959</v>
      </c>
      <c r="C631" s="7" t="s">
        <v>1960</v>
      </c>
      <c r="D631" s="7" t="s">
        <v>1960</v>
      </c>
      <c r="E631" s="21" t="s">
        <v>1961</v>
      </c>
      <c r="F631" s="16"/>
      <c r="J631" s="7" t="s">
        <v>34</v>
      </c>
      <c r="L631" s="16"/>
      <c r="M631" s="16" t="s">
        <v>34</v>
      </c>
      <c r="N631" s="7" t="s">
        <v>34</v>
      </c>
      <c r="O631" s="7" t="s">
        <v>34</v>
      </c>
      <c r="P631" s="7" t="s">
        <v>34</v>
      </c>
      <c r="Q631" s="7" t="s">
        <v>34</v>
      </c>
      <c r="U631" s="17"/>
      <c r="V631" s="2" t="s">
        <v>1962</v>
      </c>
      <c r="W631" s="7">
        <v>5</v>
      </c>
    </row>
    <row r="632" spans="1:23" ht="65" x14ac:dyDescent="0.35">
      <c r="A632" s="8">
        <v>631</v>
      </c>
      <c r="B632" s="21" t="s">
        <v>1963</v>
      </c>
      <c r="C632" s="7" t="s">
        <v>1964</v>
      </c>
      <c r="D632" s="7" t="s">
        <v>1964</v>
      </c>
      <c r="E632" s="21" t="s">
        <v>1965</v>
      </c>
      <c r="F632" s="16"/>
      <c r="J632" s="7" t="s">
        <v>34</v>
      </c>
      <c r="L632" s="16"/>
      <c r="M632" s="16" t="s">
        <v>34</v>
      </c>
      <c r="N632" s="7" t="s">
        <v>34</v>
      </c>
      <c r="O632" s="7" t="s">
        <v>34</v>
      </c>
      <c r="P632" s="7" t="s">
        <v>34</v>
      </c>
      <c r="Q632" s="7" t="s">
        <v>34</v>
      </c>
      <c r="U632" s="17"/>
      <c r="V632" s="2" t="s">
        <v>1962</v>
      </c>
      <c r="W632" s="7">
        <v>5</v>
      </c>
    </row>
    <row r="633" spans="1:23" x14ac:dyDescent="0.35">
      <c r="A633" s="8">
        <v>632</v>
      </c>
      <c r="B633" s="18" t="s">
        <v>1966</v>
      </c>
      <c r="C633" s="19" t="s">
        <v>1967</v>
      </c>
      <c r="D633" s="19" t="s">
        <v>1967</v>
      </c>
      <c r="E633" s="18" t="s">
        <v>1966</v>
      </c>
      <c r="F633" s="20"/>
      <c r="G633" s="19"/>
      <c r="H633" s="19"/>
      <c r="J633" s="19"/>
      <c r="K633" s="19"/>
      <c r="L633" s="20"/>
      <c r="M633" s="16"/>
      <c r="U633" s="17"/>
      <c r="V633" s="2"/>
    </row>
    <row r="634" spans="1:23" ht="164.9" customHeight="1" x14ac:dyDescent="0.35">
      <c r="A634" s="8">
        <v>633</v>
      </c>
      <c r="B634" s="21" t="s">
        <v>1968</v>
      </c>
      <c r="C634" s="7" t="s">
        <v>1969</v>
      </c>
      <c r="D634" s="7" t="s">
        <v>1969</v>
      </c>
      <c r="E634" s="21" t="s">
        <v>1970</v>
      </c>
      <c r="F634" s="16"/>
      <c r="J634" s="7" t="s">
        <v>34</v>
      </c>
      <c r="L634" s="16"/>
      <c r="M634" s="16" t="s">
        <v>34</v>
      </c>
      <c r="N634" s="7" t="s">
        <v>34</v>
      </c>
      <c r="O634" s="7" t="s">
        <v>34</v>
      </c>
      <c r="P634" s="7" t="s">
        <v>34</v>
      </c>
      <c r="Q634" s="7" t="s">
        <v>34</v>
      </c>
      <c r="U634" s="17"/>
      <c r="V634" s="2" t="s">
        <v>1971</v>
      </c>
      <c r="W634" s="7">
        <v>5</v>
      </c>
    </row>
    <row r="635" spans="1:23" ht="91" x14ac:dyDescent="0.35">
      <c r="A635" s="8">
        <v>634</v>
      </c>
      <c r="B635" s="21" t="s">
        <v>1972</v>
      </c>
      <c r="C635" s="7" t="s">
        <v>1973</v>
      </c>
      <c r="D635" s="7" t="s">
        <v>1973</v>
      </c>
      <c r="E635" s="21" t="s">
        <v>1974</v>
      </c>
      <c r="F635" s="16"/>
      <c r="J635" s="7" t="s">
        <v>34</v>
      </c>
      <c r="L635" s="16"/>
      <c r="M635" s="16" t="s">
        <v>34</v>
      </c>
      <c r="N635" s="7" t="s">
        <v>34</v>
      </c>
      <c r="O635" s="7" t="s">
        <v>34</v>
      </c>
      <c r="P635" s="7" t="s">
        <v>34</v>
      </c>
      <c r="Q635" s="7" t="s">
        <v>34</v>
      </c>
      <c r="U635" s="17"/>
      <c r="V635" s="2" t="s">
        <v>1975</v>
      </c>
      <c r="W635" s="7">
        <v>5</v>
      </c>
    </row>
    <row r="636" spans="1:23" ht="52" x14ac:dyDescent="0.35">
      <c r="A636" s="8">
        <v>635</v>
      </c>
      <c r="B636" s="21" t="s">
        <v>1976</v>
      </c>
      <c r="C636" s="7" t="s">
        <v>1977</v>
      </c>
      <c r="D636" s="7" t="s">
        <v>1977</v>
      </c>
      <c r="E636" s="21" t="s">
        <v>1978</v>
      </c>
      <c r="F636" s="16"/>
      <c r="J636" s="7" t="s">
        <v>34</v>
      </c>
      <c r="L636" s="16"/>
      <c r="M636" s="16" t="s">
        <v>34</v>
      </c>
      <c r="N636" s="7" t="s">
        <v>34</v>
      </c>
      <c r="O636" s="7" t="s">
        <v>34</v>
      </c>
      <c r="P636" s="7" t="s">
        <v>34</v>
      </c>
      <c r="Q636" s="7" t="s">
        <v>34</v>
      </c>
      <c r="U636" s="17"/>
      <c r="V636" s="2" t="s">
        <v>1979</v>
      </c>
      <c r="W636" s="7">
        <v>3</v>
      </c>
    </row>
    <row r="637" spans="1:23" ht="65" x14ac:dyDescent="0.35">
      <c r="A637" s="8">
        <v>636</v>
      </c>
      <c r="B637" s="21" t="s">
        <v>1980</v>
      </c>
      <c r="C637" s="7" t="s">
        <v>1981</v>
      </c>
      <c r="D637" s="7" t="s">
        <v>1981</v>
      </c>
      <c r="E637" s="21" t="s">
        <v>1982</v>
      </c>
      <c r="F637" s="16"/>
      <c r="J637" s="7" t="s">
        <v>34</v>
      </c>
      <c r="L637" s="16"/>
      <c r="M637" s="16" t="s">
        <v>34</v>
      </c>
      <c r="N637" s="7" t="s">
        <v>34</v>
      </c>
      <c r="O637" s="7" t="s">
        <v>34</v>
      </c>
      <c r="P637" s="7" t="s">
        <v>34</v>
      </c>
      <c r="Q637" s="7" t="s">
        <v>34</v>
      </c>
      <c r="U637" s="17"/>
      <c r="V637" s="2" t="s">
        <v>1983</v>
      </c>
      <c r="W637" s="7">
        <v>3</v>
      </c>
    </row>
    <row r="638" spans="1:23" ht="39" x14ac:dyDescent="0.35">
      <c r="A638" s="8">
        <v>637</v>
      </c>
      <c r="B638" s="21" t="s">
        <v>1984</v>
      </c>
      <c r="C638" s="7" t="s">
        <v>1985</v>
      </c>
      <c r="D638" s="7" t="s">
        <v>1985</v>
      </c>
      <c r="E638" s="21" t="s">
        <v>1986</v>
      </c>
      <c r="F638" s="16"/>
      <c r="J638" s="7" t="s">
        <v>34</v>
      </c>
      <c r="L638" s="16"/>
      <c r="M638" s="16" t="s">
        <v>34</v>
      </c>
      <c r="N638" s="7" t="s">
        <v>34</v>
      </c>
      <c r="O638" s="7" t="s">
        <v>34</v>
      </c>
      <c r="P638" s="7" t="s">
        <v>34</v>
      </c>
      <c r="Q638" s="7" t="s">
        <v>34</v>
      </c>
      <c r="U638" s="17"/>
      <c r="V638" s="2" t="s">
        <v>1987</v>
      </c>
      <c r="W638" s="7">
        <v>3</v>
      </c>
    </row>
    <row r="639" spans="1:23" x14ac:dyDescent="0.35">
      <c r="A639" s="8">
        <v>638</v>
      </c>
      <c r="B639" s="18" t="s">
        <v>1988</v>
      </c>
      <c r="C639" s="19" t="s">
        <v>1989</v>
      </c>
      <c r="D639" s="19" t="s">
        <v>1989</v>
      </c>
      <c r="E639" s="18" t="s">
        <v>1988</v>
      </c>
      <c r="F639" s="20"/>
      <c r="G639" s="19"/>
      <c r="H639" s="19"/>
      <c r="J639" s="19"/>
      <c r="K639" s="19"/>
      <c r="L639" s="20"/>
      <c r="M639" s="16"/>
      <c r="U639" s="17"/>
      <c r="V639" s="2"/>
    </row>
    <row r="640" spans="1:23" ht="78" x14ac:dyDescent="0.35">
      <c r="A640" s="8">
        <v>639</v>
      </c>
      <c r="B640" s="21" t="s">
        <v>1990</v>
      </c>
      <c r="C640" s="7" t="s">
        <v>1991</v>
      </c>
      <c r="D640" s="7" t="s">
        <v>1991</v>
      </c>
      <c r="E640" s="21" t="s">
        <v>1990</v>
      </c>
      <c r="F640" s="16"/>
      <c r="I640" s="7" t="s">
        <v>34</v>
      </c>
      <c r="L640" s="16"/>
      <c r="M640" s="16" t="s">
        <v>34</v>
      </c>
      <c r="N640" s="7" t="s">
        <v>34</v>
      </c>
      <c r="O640" s="7" t="s">
        <v>34</v>
      </c>
      <c r="P640" s="7" t="s">
        <v>34</v>
      </c>
      <c r="Q640" s="7" t="s">
        <v>34</v>
      </c>
      <c r="U640" s="17"/>
      <c r="V640" s="2" t="s">
        <v>1992</v>
      </c>
      <c r="W640" s="7">
        <v>6</v>
      </c>
    </row>
    <row r="641" spans="1:23" x14ac:dyDescent="0.35">
      <c r="A641" s="8">
        <v>640</v>
      </c>
      <c r="B641" s="9" t="s">
        <v>1993</v>
      </c>
      <c r="C641" s="10" t="s">
        <v>1994</v>
      </c>
      <c r="D641" s="10" t="s">
        <v>1994</v>
      </c>
      <c r="E641" s="9" t="s">
        <v>1993</v>
      </c>
      <c r="F641" s="15"/>
      <c r="G641" s="10"/>
      <c r="H641" s="10"/>
      <c r="J641" s="10"/>
      <c r="K641" s="10"/>
      <c r="L641" s="15"/>
      <c r="M641" s="16"/>
      <c r="U641" s="17"/>
      <c r="V641" s="2"/>
    </row>
    <row r="642" spans="1:23" x14ac:dyDescent="0.35">
      <c r="A642" s="8">
        <v>641</v>
      </c>
      <c r="B642" s="9" t="s">
        <v>1995</v>
      </c>
      <c r="C642" s="10" t="s">
        <v>1996</v>
      </c>
      <c r="D642" s="10" t="s">
        <v>1996</v>
      </c>
      <c r="E642" s="9" t="s">
        <v>1995</v>
      </c>
      <c r="F642" s="15"/>
      <c r="G642" s="10"/>
      <c r="H642" s="10"/>
      <c r="J642" s="10"/>
      <c r="K642" s="10"/>
      <c r="L642" s="15"/>
      <c r="M642" s="16"/>
      <c r="U642" s="17"/>
      <c r="V642" s="2"/>
    </row>
    <row r="643" spans="1:23" x14ac:dyDescent="0.35">
      <c r="A643" s="8">
        <v>642</v>
      </c>
      <c r="B643" s="18" t="s">
        <v>1997</v>
      </c>
      <c r="C643" s="19" t="s">
        <v>1998</v>
      </c>
      <c r="D643" s="19" t="s">
        <v>1998</v>
      </c>
      <c r="E643" s="18" t="s">
        <v>1997</v>
      </c>
      <c r="F643" s="20"/>
      <c r="G643" s="19"/>
      <c r="H643" s="19"/>
      <c r="J643" s="19"/>
      <c r="K643" s="19"/>
      <c r="L643" s="20"/>
      <c r="M643" s="16"/>
      <c r="U643" s="17"/>
      <c r="V643" s="2" t="s">
        <v>1999</v>
      </c>
      <c r="W643" s="7">
        <v>3</v>
      </c>
    </row>
    <row r="644" spans="1:23" ht="65" x14ac:dyDescent="0.35">
      <c r="A644" s="8">
        <v>643</v>
      </c>
      <c r="B644" s="21" t="s">
        <v>2000</v>
      </c>
      <c r="C644" s="7" t="s">
        <v>2001</v>
      </c>
      <c r="D644" s="7" t="s">
        <v>2001</v>
      </c>
      <c r="E644" s="21" t="s">
        <v>2002</v>
      </c>
      <c r="F644" s="16"/>
      <c r="J644" s="7" t="s">
        <v>34</v>
      </c>
      <c r="L644" s="16"/>
      <c r="M644" s="16" t="s">
        <v>34</v>
      </c>
      <c r="N644" s="7" t="s">
        <v>34</v>
      </c>
      <c r="O644" s="7" t="s">
        <v>34</v>
      </c>
      <c r="P644" s="7" t="s">
        <v>34</v>
      </c>
      <c r="Q644" s="7" t="s">
        <v>34</v>
      </c>
      <c r="U644" s="17"/>
      <c r="V644" s="2" t="s">
        <v>2003</v>
      </c>
      <c r="W644" s="7">
        <v>3</v>
      </c>
    </row>
    <row r="645" spans="1:23" x14ac:dyDescent="0.35">
      <c r="A645" s="8">
        <v>644</v>
      </c>
      <c r="B645" s="9" t="s">
        <v>2004</v>
      </c>
      <c r="C645" s="10" t="s">
        <v>2005</v>
      </c>
      <c r="D645" s="10" t="s">
        <v>2005</v>
      </c>
      <c r="E645" s="9" t="s">
        <v>2004</v>
      </c>
      <c r="F645" s="15"/>
      <c r="G645" s="10"/>
      <c r="H645" s="10"/>
      <c r="J645" s="10"/>
      <c r="K645" s="10"/>
      <c r="L645" s="15"/>
      <c r="M645" s="16"/>
      <c r="U645" s="17"/>
      <c r="V645" s="2"/>
    </row>
    <row r="646" spans="1:23" x14ac:dyDescent="0.35">
      <c r="A646" s="8">
        <v>645</v>
      </c>
      <c r="B646" s="18" t="s">
        <v>2006</v>
      </c>
      <c r="C646" s="19" t="s">
        <v>2007</v>
      </c>
      <c r="D646" s="19" t="s">
        <v>2007</v>
      </c>
      <c r="E646" s="18" t="s">
        <v>2006</v>
      </c>
      <c r="F646" s="20"/>
      <c r="G646" s="19"/>
      <c r="H646" s="19"/>
      <c r="J646" s="19"/>
      <c r="K646" s="19"/>
      <c r="L646" s="20"/>
      <c r="M646" s="16"/>
      <c r="U646" s="17"/>
      <c r="V646" s="2"/>
    </row>
    <row r="647" spans="1:23" ht="39" x14ac:dyDescent="0.35">
      <c r="A647" s="8">
        <v>646</v>
      </c>
      <c r="B647" s="21" t="s">
        <v>2008</v>
      </c>
      <c r="C647" s="7" t="s">
        <v>2009</v>
      </c>
      <c r="D647" s="7" t="s">
        <v>2009</v>
      </c>
      <c r="E647" s="21" t="s">
        <v>2010</v>
      </c>
      <c r="F647" s="16"/>
      <c r="J647" s="7" t="s">
        <v>34</v>
      </c>
      <c r="L647" s="16"/>
      <c r="M647" s="16" t="s">
        <v>34</v>
      </c>
      <c r="N647" s="7" t="s">
        <v>34</v>
      </c>
      <c r="O647" s="7" t="s">
        <v>34</v>
      </c>
      <c r="P647" s="7" t="s">
        <v>34</v>
      </c>
      <c r="Q647" s="7" t="s">
        <v>34</v>
      </c>
      <c r="U647" s="17"/>
      <c r="V647" s="2" t="s">
        <v>2011</v>
      </c>
      <c r="W647" s="7">
        <v>3</v>
      </c>
    </row>
    <row r="648" spans="1:23" ht="26" x14ac:dyDescent="0.35">
      <c r="A648" s="8">
        <v>647</v>
      </c>
      <c r="B648" s="21" t="s">
        <v>2012</v>
      </c>
      <c r="C648" s="7" t="s">
        <v>2013</v>
      </c>
      <c r="D648" s="7" t="s">
        <v>2013</v>
      </c>
      <c r="E648" s="21" t="s">
        <v>2014</v>
      </c>
      <c r="F648" s="16"/>
      <c r="J648" s="7" t="s">
        <v>34</v>
      </c>
      <c r="L648" s="16"/>
      <c r="M648" s="16" t="s">
        <v>34</v>
      </c>
      <c r="N648" s="7" t="s">
        <v>34</v>
      </c>
      <c r="O648" s="7" t="s">
        <v>34</v>
      </c>
      <c r="P648" s="7" t="s">
        <v>34</v>
      </c>
      <c r="Q648" s="7" t="s">
        <v>34</v>
      </c>
      <c r="U648" s="17"/>
      <c r="V648" s="2" t="s">
        <v>2011</v>
      </c>
      <c r="W648" s="7">
        <v>3</v>
      </c>
    </row>
    <row r="649" spans="1:23" ht="39" x14ac:dyDescent="0.35">
      <c r="A649" s="8">
        <v>648</v>
      </c>
      <c r="B649" s="21" t="s">
        <v>2015</v>
      </c>
      <c r="C649" s="7" t="s">
        <v>2016</v>
      </c>
      <c r="D649" s="7" t="s">
        <v>2016</v>
      </c>
      <c r="E649" s="21" t="s">
        <v>2017</v>
      </c>
      <c r="F649" s="16"/>
      <c r="J649" s="7" t="s">
        <v>34</v>
      </c>
      <c r="L649" s="16"/>
      <c r="M649" s="16" t="s">
        <v>34</v>
      </c>
      <c r="N649" s="7" t="s">
        <v>34</v>
      </c>
      <c r="O649" s="7" t="s">
        <v>34</v>
      </c>
      <c r="P649" s="7" t="s">
        <v>34</v>
      </c>
      <c r="Q649" s="7" t="s">
        <v>34</v>
      </c>
      <c r="U649" s="17"/>
      <c r="V649" s="2" t="s">
        <v>2018</v>
      </c>
      <c r="W649" s="7">
        <v>6</v>
      </c>
    </row>
    <row r="650" spans="1:23" ht="39" x14ac:dyDescent="0.35">
      <c r="A650" s="8">
        <v>649</v>
      </c>
      <c r="B650" s="21" t="s">
        <v>2019</v>
      </c>
      <c r="C650" s="7" t="s">
        <v>2020</v>
      </c>
      <c r="D650" s="7" t="s">
        <v>2020</v>
      </c>
      <c r="E650" s="21" t="s">
        <v>2021</v>
      </c>
      <c r="F650" s="16"/>
      <c r="J650" s="7" t="s">
        <v>34</v>
      </c>
      <c r="L650" s="16"/>
      <c r="M650" s="16" t="s">
        <v>34</v>
      </c>
      <c r="N650" s="7" t="s">
        <v>34</v>
      </c>
      <c r="O650" s="7" t="s">
        <v>34</v>
      </c>
      <c r="P650" s="7" t="s">
        <v>34</v>
      </c>
      <c r="Q650" s="7" t="s">
        <v>34</v>
      </c>
      <c r="U650" s="17"/>
      <c r="V650" s="2" t="s">
        <v>2018</v>
      </c>
      <c r="W650" s="7">
        <v>6</v>
      </c>
    </row>
    <row r="651" spans="1:23" ht="39" x14ac:dyDescent="0.35">
      <c r="A651" s="8">
        <v>650</v>
      </c>
      <c r="B651" s="21" t="s">
        <v>2022</v>
      </c>
      <c r="C651" s="7" t="s">
        <v>2023</v>
      </c>
      <c r="D651" s="7" t="s">
        <v>2023</v>
      </c>
      <c r="E651" s="21" t="s">
        <v>2024</v>
      </c>
      <c r="F651" s="16"/>
      <c r="J651" s="7" t="s">
        <v>34</v>
      </c>
      <c r="L651" s="16"/>
      <c r="M651" s="16" t="s">
        <v>34</v>
      </c>
      <c r="N651" s="7" t="s">
        <v>34</v>
      </c>
      <c r="O651" s="7" t="s">
        <v>34</v>
      </c>
      <c r="P651" s="7" t="s">
        <v>34</v>
      </c>
      <c r="Q651" s="7" t="s">
        <v>34</v>
      </c>
      <c r="U651" s="17"/>
      <c r="V651" s="2" t="s">
        <v>2018</v>
      </c>
      <c r="W651" s="7">
        <v>3</v>
      </c>
    </row>
    <row r="652" spans="1:23" x14ac:dyDescent="0.35">
      <c r="A652" s="8">
        <v>651</v>
      </c>
      <c r="B652" s="9" t="s">
        <v>2025</v>
      </c>
      <c r="C652" s="10" t="s">
        <v>2026</v>
      </c>
      <c r="D652" s="10" t="s">
        <v>2026</v>
      </c>
      <c r="E652" s="9" t="s">
        <v>2025</v>
      </c>
      <c r="F652" s="15"/>
      <c r="G652" s="10"/>
      <c r="H652" s="10"/>
      <c r="J652" s="10"/>
      <c r="K652" s="10"/>
      <c r="L652" s="15"/>
      <c r="M652" s="16"/>
      <c r="U652" s="17"/>
      <c r="V652" s="2"/>
    </row>
    <row r="653" spans="1:23" x14ac:dyDescent="0.35">
      <c r="A653" s="8">
        <v>652</v>
      </c>
      <c r="B653" s="18" t="s">
        <v>2027</v>
      </c>
      <c r="C653" s="19" t="s">
        <v>2028</v>
      </c>
      <c r="D653" s="19" t="s">
        <v>2028</v>
      </c>
      <c r="E653" s="18" t="s">
        <v>2027</v>
      </c>
      <c r="F653" s="20"/>
      <c r="G653" s="19"/>
      <c r="H653" s="19"/>
      <c r="J653" s="19"/>
      <c r="K653" s="19"/>
      <c r="L653" s="20"/>
      <c r="M653" s="16"/>
      <c r="U653" s="17"/>
      <c r="V653" s="2"/>
    </row>
    <row r="654" spans="1:23" ht="52" x14ac:dyDescent="0.35">
      <c r="A654" s="8">
        <v>653</v>
      </c>
      <c r="B654" s="21" t="s">
        <v>2029</v>
      </c>
      <c r="C654" s="7" t="s">
        <v>2030</v>
      </c>
      <c r="D654" s="7" t="s">
        <v>2030</v>
      </c>
      <c r="E654" s="21" t="s">
        <v>2031</v>
      </c>
      <c r="F654" s="16"/>
      <c r="J654" s="7" t="s">
        <v>34</v>
      </c>
      <c r="L654" s="16"/>
      <c r="M654" s="16" t="s">
        <v>34</v>
      </c>
      <c r="N654" s="7" t="s">
        <v>34</v>
      </c>
      <c r="O654" s="7" t="s">
        <v>34</v>
      </c>
      <c r="P654" s="7" t="s">
        <v>34</v>
      </c>
      <c r="Q654" s="7" t="s">
        <v>34</v>
      </c>
      <c r="U654" s="17"/>
      <c r="V654" s="2" t="s">
        <v>2032</v>
      </c>
      <c r="W654" s="7">
        <v>6</v>
      </c>
    </row>
    <row r="655" spans="1:23" ht="65" x14ac:dyDescent="0.35">
      <c r="A655" s="8">
        <v>654</v>
      </c>
      <c r="B655" s="21" t="s">
        <v>2033</v>
      </c>
      <c r="C655" s="7" t="s">
        <v>2034</v>
      </c>
      <c r="D655" s="7" t="s">
        <v>2034</v>
      </c>
      <c r="E655" s="21" t="s">
        <v>2035</v>
      </c>
      <c r="F655" s="16"/>
      <c r="J655" s="7" t="s">
        <v>34</v>
      </c>
      <c r="L655" s="16"/>
      <c r="M655" s="16" t="s">
        <v>34</v>
      </c>
      <c r="N655" s="7" t="s">
        <v>34</v>
      </c>
      <c r="O655" s="7" t="s">
        <v>34</v>
      </c>
      <c r="P655" s="7" t="s">
        <v>34</v>
      </c>
      <c r="Q655" s="7" t="s">
        <v>34</v>
      </c>
      <c r="U655" s="17"/>
      <c r="V655" s="2" t="s">
        <v>2036</v>
      </c>
      <c r="W655" s="7">
        <v>3</v>
      </c>
    </row>
    <row r="656" spans="1:23" x14ac:dyDescent="0.35">
      <c r="A656" s="8">
        <v>655</v>
      </c>
      <c r="B656" s="9" t="s">
        <v>2037</v>
      </c>
      <c r="C656" s="10" t="s">
        <v>2038</v>
      </c>
      <c r="D656" s="10" t="s">
        <v>2038</v>
      </c>
      <c r="E656" s="9" t="s">
        <v>2037</v>
      </c>
      <c r="F656" s="15"/>
      <c r="G656" s="10"/>
      <c r="H656" s="10"/>
      <c r="J656" s="10"/>
      <c r="K656" s="10"/>
      <c r="L656" s="15"/>
      <c r="M656" s="16"/>
      <c r="U656" s="17"/>
      <c r="V656" s="2"/>
    </row>
    <row r="657" spans="1:23" x14ac:dyDescent="0.35">
      <c r="A657" s="8">
        <v>656</v>
      </c>
      <c r="B657" s="18" t="s">
        <v>2039</v>
      </c>
      <c r="C657" s="19" t="s">
        <v>2040</v>
      </c>
      <c r="D657" s="19" t="s">
        <v>2040</v>
      </c>
      <c r="E657" s="18" t="s">
        <v>2039</v>
      </c>
      <c r="F657" s="20"/>
      <c r="G657" s="19"/>
      <c r="H657" s="19"/>
      <c r="J657" s="19"/>
      <c r="K657" s="19"/>
      <c r="L657" s="20"/>
      <c r="M657" s="16"/>
      <c r="U657" s="17"/>
      <c r="V657" s="2"/>
    </row>
    <row r="658" spans="1:23" ht="52" x14ac:dyDescent="0.35">
      <c r="A658" s="8">
        <v>657</v>
      </c>
      <c r="B658" s="21" t="s">
        <v>2041</v>
      </c>
      <c r="C658" s="7" t="s">
        <v>2042</v>
      </c>
      <c r="D658" s="7" t="s">
        <v>2042</v>
      </c>
      <c r="E658" s="21" t="s">
        <v>2043</v>
      </c>
      <c r="F658" s="16"/>
      <c r="J658" s="7" t="s">
        <v>34</v>
      </c>
      <c r="L658" s="16"/>
      <c r="M658" s="16" t="s">
        <v>34</v>
      </c>
      <c r="N658" s="7" t="s">
        <v>34</v>
      </c>
      <c r="O658" s="7" t="s">
        <v>34</v>
      </c>
      <c r="P658" s="7" t="s">
        <v>34</v>
      </c>
      <c r="Q658" s="7" t="s">
        <v>34</v>
      </c>
      <c r="U658" s="17"/>
      <c r="V658" s="2" t="s">
        <v>2044</v>
      </c>
      <c r="W658" s="7">
        <v>3</v>
      </c>
    </row>
    <row r="659" spans="1:23" ht="52" x14ac:dyDescent="0.35">
      <c r="A659" s="8">
        <v>658</v>
      </c>
      <c r="B659" s="21" t="s">
        <v>2045</v>
      </c>
      <c r="C659" s="7" t="s">
        <v>2046</v>
      </c>
      <c r="D659" s="7" t="s">
        <v>2046</v>
      </c>
      <c r="E659" s="21" t="s">
        <v>2047</v>
      </c>
      <c r="F659" s="16"/>
      <c r="J659" s="7" t="s">
        <v>34</v>
      </c>
      <c r="L659" s="16"/>
      <c r="M659" s="16" t="s">
        <v>34</v>
      </c>
      <c r="N659" s="7" t="s">
        <v>34</v>
      </c>
      <c r="O659" s="7" t="s">
        <v>34</v>
      </c>
      <c r="P659" s="7" t="s">
        <v>34</v>
      </c>
      <c r="Q659" s="7" t="s">
        <v>34</v>
      </c>
      <c r="U659" s="17"/>
      <c r="V659" s="2" t="s">
        <v>2044</v>
      </c>
      <c r="W659" s="7">
        <v>3</v>
      </c>
    </row>
    <row r="660" spans="1:23" ht="39" x14ac:dyDescent="0.35">
      <c r="A660" s="8">
        <v>659</v>
      </c>
      <c r="B660" s="9" t="s">
        <v>2048</v>
      </c>
      <c r="C660" s="10" t="s">
        <v>2049</v>
      </c>
      <c r="D660" s="10" t="s">
        <v>2049</v>
      </c>
      <c r="E660" s="9" t="s">
        <v>2048</v>
      </c>
      <c r="F660" s="15"/>
      <c r="G660" s="10"/>
      <c r="H660" s="10"/>
      <c r="J660" s="10"/>
      <c r="K660" s="10"/>
      <c r="L660" s="15"/>
      <c r="M660" s="16"/>
      <c r="U660" s="17"/>
      <c r="V660" s="2" t="s">
        <v>2050</v>
      </c>
      <c r="W660" s="7">
        <v>3</v>
      </c>
    </row>
    <row r="661" spans="1:23" x14ac:dyDescent="0.35">
      <c r="A661" s="8">
        <v>660</v>
      </c>
      <c r="B661" s="9" t="s">
        <v>2051</v>
      </c>
      <c r="C661" s="10" t="s">
        <v>2052</v>
      </c>
      <c r="D661" s="10" t="s">
        <v>2052</v>
      </c>
      <c r="E661" s="9" t="s">
        <v>2051</v>
      </c>
      <c r="F661" s="15"/>
      <c r="G661" s="10"/>
      <c r="H661" s="10"/>
      <c r="J661" s="10"/>
      <c r="K661" s="10"/>
      <c r="L661" s="15"/>
      <c r="M661" s="16"/>
      <c r="U661" s="17"/>
      <c r="V661" s="2"/>
    </row>
    <row r="662" spans="1:23" x14ac:dyDescent="0.35">
      <c r="A662" s="8">
        <v>661</v>
      </c>
      <c r="B662" s="18" t="s">
        <v>2053</v>
      </c>
      <c r="C662" s="19" t="s">
        <v>2054</v>
      </c>
      <c r="D662" s="19" t="s">
        <v>2054</v>
      </c>
      <c r="E662" s="18" t="s">
        <v>2053</v>
      </c>
      <c r="F662" s="20"/>
      <c r="G662" s="19"/>
      <c r="H662" s="19"/>
      <c r="J662" s="19"/>
      <c r="K662" s="19"/>
      <c r="L662" s="20"/>
      <c r="M662" s="16"/>
      <c r="U662" s="17"/>
      <c r="V662" s="2"/>
    </row>
    <row r="663" spans="1:23" ht="103.4" customHeight="1" x14ac:dyDescent="0.35">
      <c r="A663" s="8">
        <v>662</v>
      </c>
      <c r="B663" s="21" t="s">
        <v>2055</v>
      </c>
      <c r="C663" s="7" t="s">
        <v>2056</v>
      </c>
      <c r="D663" s="7" t="s">
        <v>2056</v>
      </c>
      <c r="E663" s="21" t="s">
        <v>2057</v>
      </c>
      <c r="F663" s="16"/>
      <c r="J663" s="7" t="s">
        <v>34</v>
      </c>
      <c r="L663" s="16"/>
      <c r="M663" s="16" t="s">
        <v>34</v>
      </c>
      <c r="N663" s="7" t="s">
        <v>34</v>
      </c>
      <c r="O663" s="7" t="s">
        <v>34</v>
      </c>
      <c r="P663" s="7" t="s">
        <v>34</v>
      </c>
      <c r="Q663" s="7" t="s">
        <v>34</v>
      </c>
      <c r="U663" s="17"/>
      <c r="V663" s="2" t="s">
        <v>2058</v>
      </c>
      <c r="W663" s="7">
        <v>5</v>
      </c>
    </row>
    <row r="664" spans="1:23" x14ac:dyDescent="0.35">
      <c r="A664" s="8">
        <v>663</v>
      </c>
      <c r="B664" s="9" t="s">
        <v>2059</v>
      </c>
      <c r="C664" s="10" t="s">
        <v>2060</v>
      </c>
      <c r="D664" s="10" t="s">
        <v>2060</v>
      </c>
      <c r="E664" s="9" t="s">
        <v>2059</v>
      </c>
      <c r="F664" s="15"/>
      <c r="G664" s="10"/>
      <c r="H664" s="10"/>
      <c r="J664" s="10"/>
      <c r="K664" s="10"/>
      <c r="L664" s="15"/>
      <c r="M664" s="16"/>
      <c r="U664" s="17"/>
      <c r="V664" s="2"/>
    </row>
    <row r="665" spans="1:23" x14ac:dyDescent="0.35">
      <c r="A665" s="8">
        <v>664</v>
      </c>
      <c r="B665" s="18" t="s">
        <v>2061</v>
      </c>
      <c r="C665" s="19" t="s">
        <v>2062</v>
      </c>
      <c r="D665" s="19" t="s">
        <v>2062</v>
      </c>
      <c r="E665" s="18" t="s">
        <v>2061</v>
      </c>
      <c r="F665" s="20"/>
      <c r="G665" s="19"/>
      <c r="H665" s="19"/>
      <c r="J665" s="19"/>
      <c r="K665" s="19"/>
      <c r="L665" s="20"/>
      <c r="M665" s="16"/>
      <c r="U665" s="17"/>
      <c r="V665" s="2"/>
    </row>
    <row r="666" spans="1:23" ht="26" x14ac:dyDescent="0.35">
      <c r="A666" s="8">
        <v>665</v>
      </c>
      <c r="B666" s="21" t="s">
        <v>2063</v>
      </c>
      <c r="C666" s="7" t="s">
        <v>2064</v>
      </c>
      <c r="D666" s="7" t="s">
        <v>2064</v>
      </c>
      <c r="E666" s="21" t="s">
        <v>2065</v>
      </c>
      <c r="F666" s="16"/>
      <c r="J666" s="7" t="s">
        <v>34</v>
      </c>
      <c r="L666" s="16"/>
      <c r="M666" s="16" t="s">
        <v>34</v>
      </c>
      <c r="N666" s="7" t="s">
        <v>34</v>
      </c>
      <c r="O666" s="7" t="s">
        <v>34</v>
      </c>
      <c r="P666" s="7" t="s">
        <v>34</v>
      </c>
      <c r="Q666" s="7" t="s">
        <v>34</v>
      </c>
      <c r="U666" s="17"/>
      <c r="V666" s="2" t="s">
        <v>2066</v>
      </c>
      <c r="W666" s="7">
        <v>3</v>
      </c>
    </row>
    <row r="667" spans="1:23" x14ac:dyDescent="0.35">
      <c r="A667" s="8">
        <v>666</v>
      </c>
      <c r="B667" s="9" t="s">
        <v>88</v>
      </c>
      <c r="C667" s="10" t="s">
        <v>2067</v>
      </c>
      <c r="D667" s="10" t="s">
        <v>2067</v>
      </c>
      <c r="E667" s="9" t="s">
        <v>88</v>
      </c>
      <c r="F667" s="15"/>
      <c r="G667" s="10"/>
      <c r="H667" s="10"/>
      <c r="J667" s="10"/>
      <c r="K667" s="10"/>
      <c r="L667" s="15"/>
      <c r="M667" s="16"/>
      <c r="U667" s="17"/>
      <c r="V667" s="2"/>
    </row>
    <row r="668" spans="1:23" x14ac:dyDescent="0.35">
      <c r="A668" s="8">
        <v>667</v>
      </c>
      <c r="B668" s="9" t="s">
        <v>2068</v>
      </c>
      <c r="C668" s="10" t="s">
        <v>2069</v>
      </c>
      <c r="D668" s="10" t="s">
        <v>2069</v>
      </c>
      <c r="E668" s="9" t="s">
        <v>2068</v>
      </c>
      <c r="F668" s="15"/>
      <c r="G668" s="10"/>
      <c r="H668" s="10"/>
      <c r="J668" s="10"/>
      <c r="K668" s="10"/>
      <c r="L668" s="15"/>
      <c r="M668" s="16"/>
      <c r="U668" s="17"/>
      <c r="V668" s="2"/>
    </row>
    <row r="669" spans="1:23" x14ac:dyDescent="0.35">
      <c r="A669" s="8">
        <v>668</v>
      </c>
      <c r="B669" s="18" t="s">
        <v>2068</v>
      </c>
      <c r="C669" s="19" t="s">
        <v>2070</v>
      </c>
      <c r="D669" s="19" t="s">
        <v>2070</v>
      </c>
      <c r="E669" s="18" t="s">
        <v>2068</v>
      </c>
      <c r="F669" s="20"/>
      <c r="G669" s="19"/>
      <c r="H669" s="19"/>
      <c r="J669" s="19"/>
      <c r="K669" s="19"/>
      <c r="L669" s="20"/>
      <c r="M669" s="16"/>
      <c r="U669" s="17"/>
      <c r="V669" s="2"/>
    </row>
    <row r="670" spans="1:23" ht="52" x14ac:dyDescent="0.35">
      <c r="A670" s="8">
        <v>669</v>
      </c>
      <c r="B670" s="21" t="s">
        <v>2071</v>
      </c>
      <c r="C670" s="7" t="s">
        <v>2072</v>
      </c>
      <c r="D670" s="7" t="s">
        <v>2072</v>
      </c>
      <c r="E670" s="21" t="s">
        <v>2073</v>
      </c>
      <c r="F670" s="16"/>
      <c r="J670" s="7" t="s">
        <v>34</v>
      </c>
      <c r="L670" s="16"/>
      <c r="M670" s="16" t="s">
        <v>34</v>
      </c>
      <c r="N670" s="7" t="s">
        <v>34</v>
      </c>
      <c r="O670" s="7" t="s">
        <v>34</v>
      </c>
      <c r="P670" s="7" t="s">
        <v>34</v>
      </c>
      <c r="Q670" s="7" t="s">
        <v>34</v>
      </c>
      <c r="U670" s="17"/>
      <c r="V670" s="2" t="s">
        <v>2074</v>
      </c>
      <c r="W670" s="7">
        <v>3</v>
      </c>
    </row>
    <row r="671" spans="1:23" ht="65" x14ac:dyDescent="0.35">
      <c r="A671" s="8">
        <v>670</v>
      </c>
      <c r="B671" s="21" t="s">
        <v>2075</v>
      </c>
      <c r="C671" s="7" t="s">
        <v>2076</v>
      </c>
      <c r="D671" s="7" t="s">
        <v>2076</v>
      </c>
      <c r="E671" s="21" t="s">
        <v>2077</v>
      </c>
      <c r="F671" s="16"/>
      <c r="J671" s="7" t="s">
        <v>34</v>
      </c>
      <c r="L671" s="16"/>
      <c r="M671" s="16" t="s">
        <v>34</v>
      </c>
      <c r="N671" s="7" t="s">
        <v>34</v>
      </c>
      <c r="O671" s="7" t="s">
        <v>34</v>
      </c>
      <c r="P671" s="7" t="s">
        <v>34</v>
      </c>
      <c r="Q671" s="7" t="s">
        <v>34</v>
      </c>
      <c r="U671" s="17"/>
      <c r="V671" s="2" t="s">
        <v>2078</v>
      </c>
      <c r="W671" s="7">
        <v>3</v>
      </c>
    </row>
    <row r="672" spans="1:23" ht="78" x14ac:dyDescent="0.35">
      <c r="A672" s="8">
        <v>671</v>
      </c>
      <c r="B672" s="21" t="s">
        <v>2079</v>
      </c>
      <c r="C672" s="7" t="s">
        <v>2080</v>
      </c>
      <c r="D672" s="7" t="s">
        <v>2080</v>
      </c>
      <c r="E672" s="21" t="s">
        <v>2081</v>
      </c>
      <c r="F672" s="16"/>
      <c r="J672" s="7" t="s">
        <v>34</v>
      </c>
      <c r="L672" s="16"/>
      <c r="M672" s="16" t="s">
        <v>34</v>
      </c>
      <c r="N672" s="7" t="s">
        <v>34</v>
      </c>
      <c r="O672" s="7" t="s">
        <v>34</v>
      </c>
      <c r="P672" s="7" t="s">
        <v>34</v>
      </c>
      <c r="Q672" s="7" t="s">
        <v>34</v>
      </c>
      <c r="U672" s="17"/>
      <c r="V672" s="2" t="s">
        <v>2082</v>
      </c>
      <c r="W672" s="7">
        <v>3</v>
      </c>
    </row>
    <row r="673" spans="1:23" ht="52" x14ac:dyDescent="0.35">
      <c r="A673" s="8">
        <v>672</v>
      </c>
      <c r="B673" s="21" t="s">
        <v>2083</v>
      </c>
      <c r="C673" s="7" t="s">
        <v>2084</v>
      </c>
      <c r="D673" s="7" t="s">
        <v>2084</v>
      </c>
      <c r="E673" s="21" t="s">
        <v>2085</v>
      </c>
      <c r="F673" s="16"/>
      <c r="J673" s="7" t="s">
        <v>34</v>
      </c>
      <c r="L673" s="16"/>
      <c r="M673" s="16" t="s">
        <v>34</v>
      </c>
      <c r="N673" s="7" t="s">
        <v>34</v>
      </c>
      <c r="O673" s="7" t="s">
        <v>34</v>
      </c>
      <c r="P673" s="7" t="s">
        <v>34</v>
      </c>
      <c r="Q673" s="7" t="s">
        <v>34</v>
      </c>
      <c r="U673" s="17"/>
      <c r="V673" s="2" t="s">
        <v>2082</v>
      </c>
      <c r="W673" s="7">
        <v>3</v>
      </c>
    </row>
    <row r="674" spans="1:23" ht="26" x14ac:dyDescent="0.35">
      <c r="A674" s="8">
        <v>673</v>
      </c>
      <c r="B674" s="9" t="s">
        <v>2086</v>
      </c>
      <c r="C674" s="10" t="s">
        <v>2087</v>
      </c>
      <c r="D674" s="10" t="s">
        <v>2087</v>
      </c>
      <c r="E674" s="9" t="s">
        <v>2086</v>
      </c>
      <c r="F674" s="15"/>
      <c r="G674" s="10"/>
      <c r="H674" s="10"/>
      <c r="J674" s="10"/>
      <c r="K674" s="10"/>
      <c r="L674" s="15"/>
      <c r="M674" s="16"/>
      <c r="U674" s="17"/>
      <c r="V674" s="2"/>
    </row>
    <row r="675" spans="1:23" ht="26" x14ac:dyDescent="0.35">
      <c r="A675" s="8">
        <v>674</v>
      </c>
      <c r="B675" s="18" t="s">
        <v>2086</v>
      </c>
      <c r="C675" s="19" t="s">
        <v>2088</v>
      </c>
      <c r="D675" s="19" t="s">
        <v>2088</v>
      </c>
      <c r="E675" s="18" t="s">
        <v>2086</v>
      </c>
      <c r="F675" s="20"/>
      <c r="G675" s="19"/>
      <c r="H675" s="19"/>
      <c r="J675" s="19"/>
      <c r="K675" s="19"/>
      <c r="L675" s="20"/>
      <c r="M675" s="16"/>
      <c r="U675" s="17"/>
      <c r="V675" s="2"/>
    </row>
    <row r="676" spans="1:23" ht="52" x14ac:dyDescent="0.35">
      <c r="A676" s="8">
        <v>675</v>
      </c>
      <c r="B676" s="21" t="s">
        <v>2089</v>
      </c>
      <c r="C676" s="7" t="s">
        <v>2090</v>
      </c>
      <c r="D676" s="7" t="s">
        <v>2090</v>
      </c>
      <c r="E676" s="21" t="s">
        <v>2091</v>
      </c>
      <c r="F676" s="16"/>
      <c r="J676" s="7" t="s">
        <v>34</v>
      </c>
      <c r="L676" s="16"/>
      <c r="M676" s="16" t="s">
        <v>34</v>
      </c>
      <c r="N676" s="7" t="s">
        <v>34</v>
      </c>
      <c r="O676" s="7" t="s">
        <v>34</v>
      </c>
      <c r="P676" s="7" t="s">
        <v>34</v>
      </c>
      <c r="Q676" s="7" t="s">
        <v>34</v>
      </c>
      <c r="U676" s="17"/>
      <c r="V676" s="2" t="s">
        <v>2092</v>
      </c>
      <c r="W676" s="7">
        <v>3</v>
      </c>
    </row>
    <row r="677" spans="1:23" ht="65" x14ac:dyDescent="0.35">
      <c r="A677" s="8">
        <v>676</v>
      </c>
      <c r="B677" s="21" t="s">
        <v>2093</v>
      </c>
      <c r="C677" s="7" t="s">
        <v>2094</v>
      </c>
      <c r="D677" s="7" t="s">
        <v>2094</v>
      </c>
      <c r="E677" s="21" t="s">
        <v>2095</v>
      </c>
      <c r="F677" s="16"/>
      <c r="J677" s="7" t="s">
        <v>34</v>
      </c>
      <c r="L677" s="16"/>
      <c r="M677" s="16" t="s">
        <v>34</v>
      </c>
      <c r="N677" s="7" t="s">
        <v>34</v>
      </c>
      <c r="O677" s="7" t="s">
        <v>34</v>
      </c>
      <c r="P677" s="7" t="s">
        <v>34</v>
      </c>
      <c r="Q677" s="7" t="s">
        <v>34</v>
      </c>
      <c r="U677" s="17"/>
      <c r="V677" s="2" t="s">
        <v>2092</v>
      </c>
      <c r="W677" s="7">
        <v>3</v>
      </c>
    </row>
    <row r="678" spans="1:23" x14ac:dyDescent="0.35">
      <c r="A678" s="8">
        <v>677</v>
      </c>
      <c r="B678" s="9" t="s">
        <v>2096</v>
      </c>
      <c r="C678" s="10" t="s">
        <v>2097</v>
      </c>
      <c r="D678" s="10" t="s">
        <v>2097</v>
      </c>
      <c r="E678" s="9" t="s">
        <v>2096</v>
      </c>
      <c r="F678" s="15"/>
      <c r="G678" s="10"/>
      <c r="H678" s="10"/>
      <c r="J678" s="10"/>
      <c r="K678" s="10"/>
      <c r="L678" s="15"/>
      <c r="M678" s="16"/>
      <c r="U678" s="17"/>
      <c r="V678" s="2"/>
    </row>
    <row r="679" spans="1:23" x14ac:dyDescent="0.35">
      <c r="A679" s="8">
        <v>678</v>
      </c>
      <c r="B679" s="18" t="s">
        <v>2098</v>
      </c>
      <c r="C679" s="19" t="s">
        <v>2099</v>
      </c>
      <c r="D679" s="19" t="s">
        <v>2099</v>
      </c>
      <c r="E679" s="18" t="s">
        <v>2098</v>
      </c>
      <c r="F679" s="20"/>
      <c r="G679" s="19"/>
      <c r="H679" s="19"/>
      <c r="J679" s="19"/>
      <c r="K679" s="19"/>
      <c r="L679" s="20"/>
      <c r="M679" s="16"/>
      <c r="U679" s="17"/>
      <c r="V679" s="2"/>
    </row>
    <row r="680" spans="1:23" ht="52" x14ac:dyDescent="0.35">
      <c r="A680" s="8">
        <v>679</v>
      </c>
      <c r="B680" s="21" t="s">
        <v>2100</v>
      </c>
      <c r="C680" s="7" t="s">
        <v>2101</v>
      </c>
      <c r="D680" s="7" t="s">
        <v>2101</v>
      </c>
      <c r="E680" s="21" t="s">
        <v>2102</v>
      </c>
      <c r="F680" s="16"/>
      <c r="J680" s="7" t="s">
        <v>34</v>
      </c>
      <c r="L680" s="16"/>
      <c r="M680" s="16" t="s">
        <v>34</v>
      </c>
      <c r="N680" s="7" t="s">
        <v>34</v>
      </c>
      <c r="O680" s="7" t="s">
        <v>34</v>
      </c>
      <c r="P680" s="7" t="s">
        <v>34</v>
      </c>
      <c r="Q680" s="7" t="s">
        <v>34</v>
      </c>
      <c r="U680" s="17"/>
      <c r="V680" s="2" t="s">
        <v>2103</v>
      </c>
      <c r="W680" s="7">
        <v>3</v>
      </c>
    </row>
    <row r="681" spans="1:23" ht="39" x14ac:dyDescent="0.35">
      <c r="A681" s="8">
        <v>680</v>
      </c>
      <c r="B681" s="9" t="s">
        <v>2104</v>
      </c>
      <c r="C681" s="10" t="s">
        <v>2105</v>
      </c>
      <c r="D681" s="10" t="s">
        <v>2105</v>
      </c>
      <c r="E681" s="9" t="s">
        <v>2104</v>
      </c>
      <c r="F681" s="15"/>
      <c r="G681" s="10"/>
      <c r="H681" s="10"/>
      <c r="J681" s="10"/>
      <c r="K681" s="10"/>
      <c r="L681" s="15"/>
      <c r="M681" s="16"/>
      <c r="U681" s="17"/>
      <c r="V681" s="2"/>
    </row>
    <row r="682" spans="1:23" ht="26" x14ac:dyDescent="0.35">
      <c r="A682" s="8">
        <v>681</v>
      </c>
      <c r="B682" s="18" t="s">
        <v>2106</v>
      </c>
      <c r="C682" s="19" t="s">
        <v>2107</v>
      </c>
      <c r="D682" s="19" t="s">
        <v>2107</v>
      </c>
      <c r="E682" s="18" t="s">
        <v>2106</v>
      </c>
      <c r="F682" s="20"/>
      <c r="G682" s="19"/>
      <c r="H682" s="19"/>
      <c r="J682" s="19"/>
      <c r="K682" s="19"/>
      <c r="L682" s="20"/>
      <c r="M682" s="16"/>
      <c r="U682" s="17"/>
      <c r="V682" s="2"/>
    </row>
    <row r="683" spans="1:23" ht="65" x14ac:dyDescent="0.35">
      <c r="A683" s="8">
        <v>682</v>
      </c>
      <c r="B683" s="21" t="s">
        <v>2108</v>
      </c>
      <c r="C683" s="7" t="s">
        <v>2109</v>
      </c>
      <c r="D683" s="7" t="s">
        <v>2109</v>
      </c>
      <c r="E683" s="21" t="s">
        <v>2110</v>
      </c>
      <c r="F683" s="16"/>
      <c r="J683" s="7" t="s">
        <v>34</v>
      </c>
      <c r="L683" s="16"/>
      <c r="M683" s="16" t="s">
        <v>34</v>
      </c>
      <c r="N683" s="7" t="s">
        <v>34</v>
      </c>
      <c r="O683" s="7" t="s">
        <v>34</v>
      </c>
      <c r="P683" s="7" t="s">
        <v>34</v>
      </c>
      <c r="Q683" s="7" t="s">
        <v>34</v>
      </c>
      <c r="U683" s="17"/>
      <c r="V683" s="2" t="s">
        <v>6866</v>
      </c>
      <c r="W683" s="7">
        <v>6</v>
      </c>
    </row>
    <row r="684" spans="1:23" ht="91" x14ac:dyDescent="0.35">
      <c r="A684" s="8">
        <v>683</v>
      </c>
      <c r="B684" s="21" t="s">
        <v>2111</v>
      </c>
      <c r="C684" s="7" t="s">
        <v>2112</v>
      </c>
      <c r="D684" s="7" t="s">
        <v>2112</v>
      </c>
      <c r="E684" s="21" t="s">
        <v>2113</v>
      </c>
      <c r="F684" s="16"/>
      <c r="J684" s="7" t="s">
        <v>34</v>
      </c>
      <c r="L684" s="16"/>
      <c r="M684" s="16" t="s">
        <v>34</v>
      </c>
      <c r="N684" s="7" t="s">
        <v>34</v>
      </c>
      <c r="O684" s="7" t="s">
        <v>34</v>
      </c>
      <c r="P684" s="7" t="s">
        <v>34</v>
      </c>
      <c r="Q684" s="7" t="s">
        <v>34</v>
      </c>
      <c r="U684" s="17"/>
      <c r="V684" s="2" t="s">
        <v>6866</v>
      </c>
      <c r="W684" s="7">
        <v>6</v>
      </c>
    </row>
    <row r="685" spans="1:23" ht="143.15" customHeight="1" x14ac:dyDescent="0.35">
      <c r="A685" s="8">
        <v>684</v>
      </c>
      <c r="B685" s="21" t="s">
        <v>2114</v>
      </c>
      <c r="C685" s="7" t="s">
        <v>2115</v>
      </c>
      <c r="D685" s="7" t="s">
        <v>2115</v>
      </c>
      <c r="E685" s="21" t="s">
        <v>2116</v>
      </c>
      <c r="F685" s="16"/>
      <c r="J685" s="7" t="s">
        <v>34</v>
      </c>
      <c r="L685" s="16"/>
      <c r="M685" s="16" t="s">
        <v>34</v>
      </c>
      <c r="N685" s="7" t="s">
        <v>34</v>
      </c>
      <c r="O685" s="7" t="s">
        <v>34</v>
      </c>
      <c r="P685" s="7" t="s">
        <v>34</v>
      </c>
      <c r="Q685" s="7" t="s">
        <v>34</v>
      </c>
      <c r="U685" s="17"/>
      <c r="V685" s="2" t="s">
        <v>6866</v>
      </c>
      <c r="W685" s="7">
        <v>6</v>
      </c>
    </row>
    <row r="686" spans="1:23" ht="52" x14ac:dyDescent="0.35">
      <c r="A686" s="8">
        <v>685</v>
      </c>
      <c r="B686" s="18" t="s">
        <v>2117</v>
      </c>
      <c r="C686" s="19" t="s">
        <v>2118</v>
      </c>
      <c r="D686" s="19" t="s">
        <v>2118</v>
      </c>
      <c r="E686" s="18" t="s">
        <v>2119</v>
      </c>
      <c r="F686" s="20"/>
      <c r="G686" s="19"/>
      <c r="H686" s="19"/>
      <c r="J686" s="19"/>
      <c r="K686" s="19"/>
      <c r="L686" s="20"/>
      <c r="M686" s="16"/>
      <c r="U686" s="17"/>
      <c r="V686" s="2" t="s">
        <v>2120</v>
      </c>
      <c r="W686" s="7">
        <v>5</v>
      </c>
    </row>
    <row r="687" spans="1:23" ht="78" x14ac:dyDescent="0.35">
      <c r="A687" s="8">
        <v>686</v>
      </c>
      <c r="B687" s="21" t="s">
        <v>2121</v>
      </c>
      <c r="C687" s="7" t="s">
        <v>2122</v>
      </c>
      <c r="D687" s="7" t="s">
        <v>2122</v>
      </c>
      <c r="E687" s="21" t="s">
        <v>2123</v>
      </c>
      <c r="F687" s="16"/>
      <c r="J687" s="7" t="s">
        <v>34</v>
      </c>
      <c r="L687" s="16"/>
      <c r="M687" s="16" t="s">
        <v>34</v>
      </c>
      <c r="N687" s="7" t="s">
        <v>34</v>
      </c>
      <c r="O687" s="7" t="s">
        <v>34</v>
      </c>
      <c r="P687" s="7" t="s">
        <v>34</v>
      </c>
      <c r="Q687" s="7" t="s">
        <v>34</v>
      </c>
      <c r="U687" s="17"/>
      <c r="V687" s="2" t="s">
        <v>2124</v>
      </c>
      <c r="W687" s="7">
        <v>3</v>
      </c>
    </row>
    <row r="688" spans="1:23" ht="39" x14ac:dyDescent="0.35">
      <c r="A688" s="8">
        <v>687</v>
      </c>
      <c r="B688" s="18" t="s">
        <v>2125</v>
      </c>
      <c r="C688" s="19" t="s">
        <v>2126</v>
      </c>
      <c r="D688" s="19" t="s">
        <v>2126</v>
      </c>
      <c r="E688" s="18" t="s">
        <v>2127</v>
      </c>
      <c r="F688" s="20"/>
      <c r="G688" s="19"/>
      <c r="H688" s="19"/>
      <c r="J688" s="19"/>
      <c r="K688" s="19"/>
      <c r="L688" s="20"/>
      <c r="M688" s="16"/>
      <c r="U688" s="17"/>
      <c r="V688" s="2" t="s">
        <v>2128</v>
      </c>
      <c r="W688" s="7">
        <v>5</v>
      </c>
    </row>
    <row r="689" spans="1:23" ht="78" x14ac:dyDescent="0.35">
      <c r="A689" s="8">
        <v>688</v>
      </c>
      <c r="B689" s="21" t="s">
        <v>2129</v>
      </c>
      <c r="C689" s="7" t="s">
        <v>2130</v>
      </c>
      <c r="D689" s="7" t="s">
        <v>2130</v>
      </c>
      <c r="E689" s="21" t="s">
        <v>2131</v>
      </c>
      <c r="F689" s="16"/>
      <c r="J689" s="7" t="s">
        <v>34</v>
      </c>
      <c r="L689" s="16"/>
      <c r="M689" s="16" t="s">
        <v>34</v>
      </c>
      <c r="N689" s="7" t="s">
        <v>34</v>
      </c>
      <c r="O689" s="7" t="s">
        <v>34</v>
      </c>
      <c r="P689" s="7" t="s">
        <v>34</v>
      </c>
      <c r="Q689" s="7" t="s">
        <v>34</v>
      </c>
      <c r="U689" s="17"/>
      <c r="V689" s="2" t="s">
        <v>2132</v>
      </c>
      <c r="W689" s="7">
        <v>5</v>
      </c>
    </row>
    <row r="690" spans="1:23" x14ac:dyDescent="0.35">
      <c r="A690" s="8">
        <v>689</v>
      </c>
      <c r="B690" s="18" t="s">
        <v>1056</v>
      </c>
      <c r="C690" s="19" t="s">
        <v>2133</v>
      </c>
      <c r="D690" s="19" t="s">
        <v>2133</v>
      </c>
      <c r="E690" s="18" t="s">
        <v>1056</v>
      </c>
      <c r="F690" s="20"/>
      <c r="G690" s="19"/>
      <c r="H690" s="19"/>
      <c r="J690" s="19"/>
      <c r="K690" s="19"/>
      <c r="L690" s="20"/>
      <c r="M690" s="16"/>
      <c r="U690" s="17"/>
      <c r="V690" s="2" t="s">
        <v>1058</v>
      </c>
      <c r="W690" s="7">
        <v>3</v>
      </c>
    </row>
    <row r="691" spans="1:23" ht="91" x14ac:dyDescent="0.35">
      <c r="A691" s="8">
        <v>690</v>
      </c>
      <c r="B691" s="21" t="s">
        <v>2134</v>
      </c>
      <c r="C691" s="7" t="s">
        <v>2135</v>
      </c>
      <c r="D691" s="7" t="s">
        <v>2135</v>
      </c>
      <c r="E691" s="21" t="s">
        <v>2136</v>
      </c>
      <c r="F691" s="16"/>
      <c r="J691" s="7" t="s">
        <v>34</v>
      </c>
      <c r="L691" s="16"/>
      <c r="M691" s="16" t="s">
        <v>34</v>
      </c>
      <c r="N691" s="7" t="s">
        <v>34</v>
      </c>
      <c r="O691" s="7" t="s">
        <v>34</v>
      </c>
      <c r="P691" s="7" t="s">
        <v>34</v>
      </c>
      <c r="Q691" s="7" t="s">
        <v>34</v>
      </c>
      <c r="U691" s="17"/>
      <c r="V691" s="2" t="s">
        <v>6867</v>
      </c>
      <c r="W691" s="7">
        <v>6</v>
      </c>
    </row>
    <row r="692" spans="1:23" x14ac:dyDescent="0.35">
      <c r="A692" s="8">
        <v>691</v>
      </c>
      <c r="B692" s="9" t="s">
        <v>2137</v>
      </c>
      <c r="C692" s="10" t="s">
        <v>2138</v>
      </c>
      <c r="D692" s="10" t="s">
        <v>2138</v>
      </c>
      <c r="E692" s="9" t="s">
        <v>2137</v>
      </c>
      <c r="F692" s="15"/>
      <c r="G692" s="10"/>
      <c r="H692" s="10"/>
      <c r="J692" s="10"/>
      <c r="K692" s="10"/>
      <c r="L692" s="15"/>
      <c r="M692" s="16"/>
      <c r="U692" s="17"/>
      <c r="V692" s="2"/>
    </row>
    <row r="693" spans="1:23" x14ac:dyDescent="0.35">
      <c r="A693" s="8">
        <v>692</v>
      </c>
      <c r="B693" s="9" t="s">
        <v>2139</v>
      </c>
      <c r="C693" s="10" t="s">
        <v>2140</v>
      </c>
      <c r="D693" s="10" t="s">
        <v>2140</v>
      </c>
      <c r="E693" s="9" t="s">
        <v>2139</v>
      </c>
      <c r="F693" s="15"/>
      <c r="G693" s="10"/>
      <c r="H693" s="10"/>
      <c r="J693" s="10"/>
      <c r="K693" s="10"/>
      <c r="L693" s="15"/>
      <c r="M693" s="16"/>
      <c r="U693" s="17"/>
      <c r="V693" s="2" t="s">
        <v>2141</v>
      </c>
      <c r="W693" s="7">
        <v>3</v>
      </c>
    </row>
    <row r="694" spans="1:23" x14ac:dyDescent="0.35">
      <c r="A694" s="8">
        <v>693</v>
      </c>
      <c r="B694" s="18" t="s">
        <v>2142</v>
      </c>
      <c r="C694" s="19" t="s">
        <v>2143</v>
      </c>
      <c r="D694" s="19" t="s">
        <v>2143</v>
      </c>
      <c r="E694" s="18" t="s">
        <v>2142</v>
      </c>
      <c r="F694" s="20"/>
      <c r="G694" s="19"/>
      <c r="H694" s="19"/>
      <c r="J694" s="19"/>
      <c r="K694" s="19"/>
      <c r="L694" s="20"/>
      <c r="M694" s="16"/>
      <c r="U694" s="17"/>
      <c r="V694" s="2"/>
    </row>
    <row r="695" spans="1:23" ht="91" x14ac:dyDescent="0.35">
      <c r="A695" s="8">
        <v>694</v>
      </c>
      <c r="B695" s="21" t="s">
        <v>2144</v>
      </c>
      <c r="C695" s="7" t="s">
        <v>2145</v>
      </c>
      <c r="D695" s="7" t="s">
        <v>2145</v>
      </c>
      <c r="E695" s="21" t="s">
        <v>2146</v>
      </c>
      <c r="F695" s="16"/>
      <c r="J695" s="7" t="s">
        <v>34</v>
      </c>
      <c r="L695" s="16"/>
      <c r="M695" s="16" t="s">
        <v>34</v>
      </c>
      <c r="N695" s="7" t="s">
        <v>34</v>
      </c>
      <c r="O695" s="7" t="s">
        <v>34</v>
      </c>
      <c r="P695" s="7" t="s">
        <v>34</v>
      </c>
      <c r="Q695" s="7" t="s">
        <v>34</v>
      </c>
      <c r="U695" s="17"/>
      <c r="V695" s="2" t="s">
        <v>2147</v>
      </c>
      <c r="W695" s="7">
        <v>3</v>
      </c>
    </row>
    <row r="696" spans="1:23" ht="65" x14ac:dyDescent="0.35">
      <c r="A696" s="8">
        <v>695</v>
      </c>
      <c r="B696" s="21" t="s">
        <v>2148</v>
      </c>
      <c r="C696" s="7" t="s">
        <v>2149</v>
      </c>
      <c r="D696" s="7" t="s">
        <v>2149</v>
      </c>
      <c r="E696" s="21" t="s">
        <v>2150</v>
      </c>
      <c r="F696" s="16"/>
      <c r="J696" s="7" t="s">
        <v>34</v>
      </c>
      <c r="L696" s="16"/>
      <c r="M696" s="16" t="s">
        <v>34</v>
      </c>
      <c r="N696" s="7" t="s">
        <v>34</v>
      </c>
      <c r="O696" s="7" t="s">
        <v>34</v>
      </c>
      <c r="P696" s="7" t="s">
        <v>34</v>
      </c>
      <c r="Q696" s="7" t="s">
        <v>34</v>
      </c>
      <c r="U696" s="17"/>
      <c r="V696" s="2" t="s">
        <v>2151</v>
      </c>
      <c r="W696" s="7">
        <v>3</v>
      </c>
    </row>
    <row r="697" spans="1:23" ht="65" x14ac:dyDescent="0.35">
      <c r="A697" s="8">
        <v>696</v>
      </c>
      <c r="B697" s="21" t="s">
        <v>2152</v>
      </c>
      <c r="C697" s="7" t="s">
        <v>2153</v>
      </c>
      <c r="D697" s="7" t="s">
        <v>2153</v>
      </c>
      <c r="E697" s="21" t="s">
        <v>2154</v>
      </c>
      <c r="F697" s="16"/>
      <c r="J697" s="7" t="s">
        <v>34</v>
      </c>
      <c r="L697" s="16"/>
      <c r="M697" s="16" t="s">
        <v>34</v>
      </c>
      <c r="N697" s="7" t="s">
        <v>34</v>
      </c>
      <c r="O697" s="7" t="s">
        <v>34</v>
      </c>
      <c r="P697" s="7" t="s">
        <v>34</v>
      </c>
      <c r="Q697" s="7" t="s">
        <v>34</v>
      </c>
      <c r="U697" s="17"/>
      <c r="V697" s="2" t="s">
        <v>2151</v>
      </c>
      <c r="W697" s="7">
        <v>3</v>
      </c>
    </row>
    <row r="698" spans="1:23" ht="26" x14ac:dyDescent="0.35">
      <c r="A698" s="8">
        <v>697</v>
      </c>
      <c r="B698" s="21" t="s">
        <v>2155</v>
      </c>
      <c r="C698" s="7" t="s">
        <v>2156</v>
      </c>
      <c r="D698" s="7" t="s">
        <v>2156</v>
      </c>
      <c r="E698" s="21" t="s">
        <v>2157</v>
      </c>
      <c r="F698" s="16"/>
      <c r="J698" s="7" t="s">
        <v>34</v>
      </c>
      <c r="L698" s="16"/>
      <c r="M698" s="16" t="s">
        <v>34</v>
      </c>
      <c r="N698" s="7" t="s">
        <v>34</v>
      </c>
      <c r="O698" s="7" t="s">
        <v>34</v>
      </c>
      <c r="P698" s="7" t="s">
        <v>34</v>
      </c>
      <c r="Q698" s="7" t="s">
        <v>34</v>
      </c>
      <c r="U698" s="17"/>
      <c r="V698" s="2" t="s">
        <v>2147</v>
      </c>
      <c r="W698" s="7">
        <v>3</v>
      </c>
    </row>
    <row r="699" spans="1:23" ht="26" x14ac:dyDescent="0.35">
      <c r="A699" s="8">
        <v>698</v>
      </c>
      <c r="B699" s="9" t="s">
        <v>2158</v>
      </c>
      <c r="C699" s="10" t="s">
        <v>2159</v>
      </c>
      <c r="D699" s="10" t="s">
        <v>2159</v>
      </c>
      <c r="E699" s="9" t="s">
        <v>2158</v>
      </c>
      <c r="F699" s="15"/>
      <c r="G699" s="10"/>
      <c r="H699" s="10"/>
      <c r="J699" s="10"/>
      <c r="K699" s="10"/>
      <c r="L699" s="15"/>
      <c r="M699" s="16"/>
      <c r="U699" s="17"/>
      <c r="V699" s="2"/>
    </row>
    <row r="700" spans="1:23" x14ac:dyDescent="0.35">
      <c r="A700" s="8">
        <v>699</v>
      </c>
      <c r="B700" s="18" t="s">
        <v>2160</v>
      </c>
      <c r="C700" s="19" t="s">
        <v>2161</v>
      </c>
      <c r="D700" s="19" t="s">
        <v>2161</v>
      </c>
      <c r="E700" s="18" t="s">
        <v>2160</v>
      </c>
      <c r="F700" s="20"/>
      <c r="G700" s="19"/>
      <c r="H700" s="19"/>
      <c r="J700" s="19"/>
      <c r="K700" s="19"/>
      <c r="L700" s="20"/>
      <c r="M700" s="16"/>
      <c r="U700" s="17"/>
      <c r="V700" s="2"/>
    </row>
    <row r="701" spans="1:23" ht="52" x14ac:dyDescent="0.35">
      <c r="A701" s="8">
        <v>700</v>
      </c>
      <c r="B701" s="21" t="s">
        <v>2162</v>
      </c>
      <c r="C701" s="7" t="s">
        <v>2163</v>
      </c>
      <c r="D701" s="7" t="s">
        <v>2163</v>
      </c>
      <c r="E701" s="21" t="s">
        <v>2164</v>
      </c>
      <c r="F701" s="16"/>
      <c r="J701" s="7" t="s">
        <v>34</v>
      </c>
      <c r="L701" s="16"/>
      <c r="M701" s="16" t="s">
        <v>34</v>
      </c>
      <c r="N701" s="7" t="s">
        <v>34</v>
      </c>
      <c r="O701" s="7" t="s">
        <v>34</v>
      </c>
      <c r="P701" s="7" t="s">
        <v>34</v>
      </c>
      <c r="Q701" s="7" t="s">
        <v>34</v>
      </c>
      <c r="U701" s="17"/>
      <c r="V701" s="2" t="s">
        <v>2165</v>
      </c>
      <c r="W701" s="7">
        <v>3</v>
      </c>
    </row>
    <row r="702" spans="1:23" ht="63.75" customHeight="1" x14ac:dyDescent="0.35">
      <c r="A702" s="8">
        <v>701</v>
      </c>
      <c r="B702" s="21" t="s">
        <v>2166</v>
      </c>
      <c r="C702" s="7" t="s">
        <v>2167</v>
      </c>
      <c r="D702" s="7" t="s">
        <v>2167</v>
      </c>
      <c r="E702" s="21" t="s">
        <v>2168</v>
      </c>
      <c r="F702" s="16"/>
      <c r="J702" s="7" t="s">
        <v>34</v>
      </c>
      <c r="L702" s="16"/>
      <c r="M702" s="16" t="s">
        <v>34</v>
      </c>
      <c r="N702" s="7" t="s">
        <v>34</v>
      </c>
      <c r="O702" s="7" t="s">
        <v>34</v>
      </c>
      <c r="P702" s="7" t="s">
        <v>34</v>
      </c>
      <c r="Q702" s="7" t="s">
        <v>34</v>
      </c>
      <c r="U702" s="17"/>
      <c r="V702" s="2" t="s">
        <v>2169</v>
      </c>
      <c r="W702" s="7">
        <v>3</v>
      </c>
    </row>
    <row r="703" spans="1:23" x14ac:dyDescent="0.35">
      <c r="A703" s="8">
        <v>702</v>
      </c>
      <c r="B703" s="9" t="s">
        <v>2170</v>
      </c>
      <c r="C703" s="10" t="s">
        <v>2171</v>
      </c>
      <c r="D703" s="10" t="s">
        <v>2171</v>
      </c>
      <c r="E703" s="9" t="s">
        <v>2170</v>
      </c>
      <c r="F703" s="15"/>
      <c r="G703" s="10"/>
      <c r="H703" s="10"/>
      <c r="J703" s="10"/>
      <c r="K703" s="10"/>
      <c r="L703" s="15"/>
      <c r="M703" s="16"/>
      <c r="U703" s="17"/>
      <c r="V703" s="2" t="s">
        <v>2172</v>
      </c>
      <c r="W703" s="7">
        <v>3</v>
      </c>
    </row>
    <row r="704" spans="1:23" x14ac:dyDescent="0.35">
      <c r="A704" s="8">
        <v>703</v>
      </c>
      <c r="B704" s="18" t="s">
        <v>2173</v>
      </c>
      <c r="C704" s="19" t="s">
        <v>2174</v>
      </c>
      <c r="D704" s="19" t="s">
        <v>2174</v>
      </c>
      <c r="E704" s="18" t="s">
        <v>2175</v>
      </c>
      <c r="F704" s="20"/>
      <c r="G704" s="19"/>
      <c r="H704" s="19"/>
      <c r="J704" s="19"/>
      <c r="K704" s="19"/>
      <c r="L704" s="20"/>
      <c r="M704" s="16"/>
      <c r="U704" s="17"/>
      <c r="V704" s="2"/>
    </row>
    <row r="705" spans="1:23" ht="160" customHeight="1" x14ac:dyDescent="0.35">
      <c r="A705" s="8">
        <v>704</v>
      </c>
      <c r="B705" s="21" t="s">
        <v>2176</v>
      </c>
      <c r="C705" s="7" t="s">
        <v>2177</v>
      </c>
      <c r="D705" s="7" t="s">
        <v>2177</v>
      </c>
      <c r="E705" s="21" t="s">
        <v>2178</v>
      </c>
      <c r="F705" s="16"/>
      <c r="J705" s="7" t="s">
        <v>34</v>
      </c>
      <c r="L705" s="16"/>
      <c r="M705" s="16" t="s">
        <v>34</v>
      </c>
      <c r="N705" s="7" t="s">
        <v>34</v>
      </c>
      <c r="O705" s="7" t="s">
        <v>34</v>
      </c>
      <c r="P705" s="7" t="s">
        <v>34</v>
      </c>
      <c r="Q705" s="7" t="s">
        <v>34</v>
      </c>
      <c r="U705" s="17"/>
      <c r="V705" s="2" t="s">
        <v>2179</v>
      </c>
      <c r="W705" s="7">
        <v>3</v>
      </c>
    </row>
    <row r="706" spans="1:23" ht="130" x14ac:dyDescent="0.35">
      <c r="A706" s="8">
        <v>705</v>
      </c>
      <c r="B706" s="21" t="s">
        <v>2180</v>
      </c>
      <c r="C706" s="7" t="s">
        <v>2181</v>
      </c>
      <c r="D706" s="7" t="s">
        <v>2181</v>
      </c>
      <c r="E706" s="21" t="s">
        <v>2182</v>
      </c>
      <c r="F706" s="16"/>
      <c r="J706" s="7" t="s">
        <v>34</v>
      </c>
      <c r="L706" s="16"/>
      <c r="M706" s="16" t="s">
        <v>34</v>
      </c>
      <c r="N706" s="7" t="s">
        <v>34</v>
      </c>
      <c r="O706" s="7" t="s">
        <v>34</v>
      </c>
      <c r="P706" s="7" t="s">
        <v>34</v>
      </c>
      <c r="Q706" s="7" t="s">
        <v>34</v>
      </c>
      <c r="U706" s="17"/>
      <c r="V706" s="2" t="s">
        <v>2183</v>
      </c>
      <c r="W706" s="7">
        <v>3</v>
      </c>
    </row>
    <row r="707" spans="1:23" ht="39" x14ac:dyDescent="0.35">
      <c r="A707" s="8">
        <v>706</v>
      </c>
      <c r="B707" s="21" t="s">
        <v>2184</v>
      </c>
      <c r="C707" s="7" t="s">
        <v>2185</v>
      </c>
      <c r="D707" s="7" t="s">
        <v>2185</v>
      </c>
      <c r="E707" s="21" t="s">
        <v>2186</v>
      </c>
      <c r="F707" s="16"/>
      <c r="J707" s="7" t="s">
        <v>34</v>
      </c>
      <c r="L707" s="16"/>
      <c r="M707" s="16" t="s">
        <v>34</v>
      </c>
      <c r="N707" s="7" t="s">
        <v>34</v>
      </c>
      <c r="O707" s="7" t="s">
        <v>34</v>
      </c>
      <c r="P707" s="7" t="s">
        <v>34</v>
      </c>
      <c r="Q707" s="7" t="s">
        <v>34</v>
      </c>
      <c r="U707" s="17"/>
      <c r="V707" s="2" t="s">
        <v>2187</v>
      </c>
      <c r="W707" s="7">
        <v>3</v>
      </c>
    </row>
    <row r="708" spans="1:23" ht="39" x14ac:dyDescent="0.35">
      <c r="A708" s="8">
        <v>707</v>
      </c>
      <c r="B708" s="21" t="s">
        <v>2188</v>
      </c>
      <c r="C708" s="7" t="s">
        <v>2189</v>
      </c>
      <c r="D708" s="7" t="s">
        <v>2189</v>
      </c>
      <c r="E708" s="21" t="s">
        <v>2190</v>
      </c>
      <c r="F708" s="16"/>
      <c r="J708" s="7" t="s">
        <v>34</v>
      </c>
      <c r="L708" s="16"/>
      <c r="M708" s="16" t="s">
        <v>34</v>
      </c>
      <c r="N708" s="7" t="s">
        <v>34</v>
      </c>
      <c r="O708" s="7" t="s">
        <v>34</v>
      </c>
      <c r="P708" s="7" t="s">
        <v>34</v>
      </c>
      <c r="Q708" s="7" t="s">
        <v>34</v>
      </c>
      <c r="U708" s="17"/>
      <c r="V708" s="2" t="s">
        <v>2191</v>
      </c>
      <c r="W708" s="7">
        <v>3</v>
      </c>
    </row>
    <row r="709" spans="1:23" ht="39" x14ac:dyDescent="0.35">
      <c r="A709" s="8">
        <v>708</v>
      </c>
      <c r="B709" s="21" t="s">
        <v>2192</v>
      </c>
      <c r="C709" s="7" t="s">
        <v>2193</v>
      </c>
      <c r="D709" s="7" t="s">
        <v>2193</v>
      </c>
      <c r="E709" s="21" t="s">
        <v>2194</v>
      </c>
      <c r="F709" s="16"/>
      <c r="J709" s="7" t="s">
        <v>34</v>
      </c>
      <c r="L709" s="16"/>
      <c r="M709" s="16" t="s">
        <v>34</v>
      </c>
      <c r="N709" s="7" t="s">
        <v>34</v>
      </c>
      <c r="O709" s="7" t="s">
        <v>34</v>
      </c>
      <c r="P709" s="7" t="s">
        <v>34</v>
      </c>
      <c r="Q709" s="7" t="s">
        <v>34</v>
      </c>
      <c r="U709" s="17"/>
      <c r="V709" s="2" t="s">
        <v>2195</v>
      </c>
      <c r="W709" s="7">
        <v>3</v>
      </c>
    </row>
    <row r="710" spans="1:23" ht="52" x14ac:dyDescent="0.35">
      <c r="A710" s="8">
        <v>709</v>
      </c>
      <c r="B710" s="21" t="s">
        <v>2196</v>
      </c>
      <c r="C710" s="7" t="s">
        <v>2197</v>
      </c>
      <c r="D710" s="7" t="s">
        <v>2197</v>
      </c>
      <c r="E710" s="21" t="s">
        <v>2198</v>
      </c>
      <c r="F710" s="16"/>
      <c r="J710" s="7" t="s">
        <v>34</v>
      </c>
      <c r="L710" s="16"/>
      <c r="M710" s="16" t="s">
        <v>34</v>
      </c>
      <c r="N710" s="7" t="s">
        <v>34</v>
      </c>
      <c r="O710" s="7" t="s">
        <v>34</v>
      </c>
      <c r="P710" s="7" t="s">
        <v>34</v>
      </c>
      <c r="Q710" s="7" t="s">
        <v>34</v>
      </c>
      <c r="U710" s="17"/>
      <c r="V710" s="2" t="s">
        <v>2199</v>
      </c>
      <c r="W710" s="7">
        <v>3</v>
      </c>
    </row>
    <row r="711" spans="1:23" ht="26" x14ac:dyDescent="0.35">
      <c r="A711" s="8" t="s">
        <v>2200</v>
      </c>
      <c r="B711" s="21"/>
      <c r="C711" s="7"/>
      <c r="E711" s="21"/>
      <c r="F711" s="16">
        <f>SUBTOTAL(103,Table122[Renumbered])</f>
        <v>0</v>
      </c>
      <c r="G711" s="7">
        <f>SUBTOTAL(103,Table122[New])</f>
        <v>0</v>
      </c>
      <c r="H711" s="7">
        <f>SUBTOTAL(103,Table122[Deleted])</f>
        <v>0</v>
      </c>
      <c r="I711" s="7">
        <f>SUBTOTAL(103,Table122[Text unmodified])</f>
        <v>22</v>
      </c>
      <c r="J711" s="7">
        <f>SUBTOTAL(103,Table122[Reworded, intent the same])</f>
        <v>483</v>
      </c>
      <c r="K711" s="7">
        <f>SUBTOTAL(103,Table122[Reworded, intent modified])</f>
        <v>2</v>
      </c>
      <c r="L711" s="24">
        <f>SUBTOTAL(103,Table122[BK])</f>
        <v>55</v>
      </c>
      <c r="M711" s="24">
        <f>SUBTOTAL(103,Table122[ATPL(A)])</f>
        <v>505</v>
      </c>
      <c r="N711" s="24">
        <f>SUBTOTAL(103,Table122[CPL(A)])</f>
        <v>415</v>
      </c>
      <c r="O711" s="24">
        <f>SUBTOTAL(103,Table122[ATPL(H)/IR])</f>
        <v>499</v>
      </c>
      <c r="P711" s="25">
        <f>SUBTOTAL(103,Table122[ATPL(H)/VFR])</f>
        <v>418</v>
      </c>
      <c r="Q711" s="25">
        <f>SUBTOTAL(103,Table122[CPL(H)])</f>
        <v>413</v>
      </c>
      <c r="R711" s="25">
        <f>SUBTOTAL(103,Table122[IR])</f>
        <v>371</v>
      </c>
      <c r="S711" s="25">
        <f>SUBTOTAL(103,Table122[CBIR(A)])</f>
        <v>240</v>
      </c>
      <c r="T711" s="25">
        <f>SUBTOTAL(103,Table122[BIR exam])</f>
        <v>174</v>
      </c>
      <c r="U711" s="24">
        <f>SUBTOTAL(103,Table122[BIR BK])</f>
        <v>123</v>
      </c>
      <c r="V711" s="7">
        <f>SUBTOTAL(103,Table122[Source / Comment for ECQB 2026])</f>
        <v>535</v>
      </c>
    </row>
  </sheetData>
  <pageMargins left="0.70866141732283472" right="0.70866141732283472" top="0.74803149606299213" bottom="0.74803149606299213" header="0.31496062992125984" footer="0.31496062992125984"/>
  <pageSetup paperSize="9" scale="78" fitToHeight="0" orientation="portrait" r:id="rId1"/>
  <headerFooter>
    <oddHeader>&amp;LTK Syllabus Comparison Doc v.6</oddHeader>
    <oddFooter>&amp;LEASA&amp;R17/12/2025</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E7CD5-BEF1-48BC-8A2D-968D4F1CEFDF}">
  <sheetPr>
    <pageSetUpPr fitToPage="1"/>
  </sheetPr>
  <dimension ref="A1:W903"/>
  <sheetViews>
    <sheetView workbookViewId="0">
      <pane ySplit="1" topLeftCell="A2" activePane="bottomLeft" state="frozen"/>
      <selection pane="bottomLeft" activeCell="W2" sqref="W2"/>
    </sheetView>
  </sheetViews>
  <sheetFormatPr defaultColWidth="9" defaultRowHeight="14.5" outlineLevelCol="2" x14ac:dyDescent="0.35"/>
  <cols>
    <col min="1" max="1" width="4.453125" style="27" customWidth="1"/>
    <col min="2" max="2" width="41.81640625" style="27" hidden="1" customWidth="1" outlineLevel="1"/>
    <col min="3" max="3" width="13.81640625" style="27" hidden="1" customWidth="1" outlineLevel="1"/>
    <col min="4" max="4" width="13.81640625" style="27" customWidth="1" collapsed="1"/>
    <col min="5" max="5" width="41.81640625" style="28" customWidth="1"/>
    <col min="6" max="11" width="3.81640625" style="27" hidden="1" customWidth="1" outlineLevel="2"/>
    <col min="12" max="12" width="2.1796875" style="26" customWidth="1" collapsed="1"/>
    <col min="13" max="20" width="2.1796875" style="26" customWidth="1"/>
    <col min="21" max="21" width="2.1796875" style="27" customWidth="1"/>
    <col min="22" max="22" width="20.81640625" style="26" customWidth="1"/>
    <col min="23" max="16384" width="9" style="26"/>
  </cols>
  <sheetData>
    <row r="1" spans="1:23" ht="83.15" customHeight="1" x14ac:dyDescent="0.35">
      <c r="A1" s="1" t="s">
        <v>0</v>
      </c>
      <c r="B1" s="2" t="s">
        <v>1</v>
      </c>
      <c r="C1" s="2" t="s">
        <v>2</v>
      </c>
      <c r="D1" s="2" t="s">
        <v>3</v>
      </c>
      <c r="E1" s="2" t="s">
        <v>4</v>
      </c>
      <c r="F1" s="3" t="s">
        <v>5</v>
      </c>
      <c r="G1" s="3" t="s">
        <v>6</v>
      </c>
      <c r="H1" s="3" t="s">
        <v>7</v>
      </c>
      <c r="I1" s="3" t="s">
        <v>8</v>
      </c>
      <c r="J1" s="3" t="s">
        <v>9</v>
      </c>
      <c r="K1" s="4" t="s">
        <v>10</v>
      </c>
      <c r="L1" s="5" t="s">
        <v>11</v>
      </c>
      <c r="M1" s="6" t="s">
        <v>12</v>
      </c>
      <c r="N1" s="6" t="s">
        <v>13</v>
      </c>
      <c r="O1" s="6" t="s">
        <v>14</v>
      </c>
      <c r="P1" s="6" t="s">
        <v>15</v>
      </c>
      <c r="Q1" s="6" t="s">
        <v>16</v>
      </c>
      <c r="R1" s="6" t="s">
        <v>17</v>
      </c>
      <c r="S1" s="6" t="s">
        <v>18</v>
      </c>
      <c r="T1" s="6" t="s">
        <v>19</v>
      </c>
      <c r="U1" s="5" t="s">
        <v>20</v>
      </c>
      <c r="V1" s="2" t="s">
        <v>3977</v>
      </c>
      <c r="W1" s="2" t="s">
        <v>14757</v>
      </c>
    </row>
    <row r="2" spans="1:23" ht="26" x14ac:dyDescent="0.35">
      <c r="A2" s="33">
        <v>1</v>
      </c>
      <c r="B2" s="9" t="s">
        <v>3975</v>
      </c>
      <c r="C2" s="37" t="s">
        <v>3976</v>
      </c>
      <c r="D2" s="37" t="s">
        <v>3976</v>
      </c>
      <c r="E2" s="9" t="s">
        <v>3975</v>
      </c>
      <c r="F2" s="11"/>
      <c r="G2" s="10"/>
      <c r="H2" s="10"/>
      <c r="I2" s="7"/>
      <c r="J2" s="10"/>
      <c r="K2" s="10"/>
      <c r="L2" s="43"/>
      <c r="M2" s="42"/>
      <c r="N2" s="27"/>
      <c r="O2" s="27"/>
      <c r="P2" s="27"/>
      <c r="Q2" s="27"/>
      <c r="R2" s="27"/>
      <c r="S2" s="27"/>
      <c r="T2" s="27"/>
      <c r="U2" s="41"/>
      <c r="V2" s="7" t="s">
        <v>5549</v>
      </c>
      <c r="W2" s="29">
        <v>6</v>
      </c>
    </row>
    <row r="3" spans="1:23" x14ac:dyDescent="0.35">
      <c r="A3" s="33">
        <v>2</v>
      </c>
      <c r="B3" s="9" t="s">
        <v>3973</v>
      </c>
      <c r="C3" s="37" t="s">
        <v>3974</v>
      </c>
      <c r="D3" s="37" t="s">
        <v>3974</v>
      </c>
      <c r="E3" s="9" t="s">
        <v>3973</v>
      </c>
      <c r="F3" s="15"/>
      <c r="G3" s="10"/>
      <c r="H3" s="10"/>
      <c r="I3" s="7"/>
      <c r="J3" s="10"/>
      <c r="K3" s="10"/>
      <c r="L3" s="36"/>
      <c r="M3" s="32"/>
      <c r="N3" s="27"/>
      <c r="O3" s="27"/>
      <c r="P3" s="27"/>
      <c r="Q3" s="27"/>
      <c r="R3" s="27"/>
      <c r="S3" s="27"/>
      <c r="T3" s="27"/>
      <c r="U3" s="31"/>
      <c r="V3" s="29"/>
      <c r="W3" s="29"/>
    </row>
    <row r="4" spans="1:23" x14ac:dyDescent="0.35">
      <c r="A4" s="33">
        <v>3</v>
      </c>
      <c r="B4" s="9" t="s">
        <v>3971</v>
      </c>
      <c r="C4" s="37" t="s">
        <v>3972</v>
      </c>
      <c r="D4" s="37" t="s">
        <v>3972</v>
      </c>
      <c r="E4" s="9" t="s">
        <v>3971</v>
      </c>
      <c r="F4" s="15"/>
      <c r="G4" s="10"/>
      <c r="H4" s="10"/>
      <c r="I4" s="7"/>
      <c r="J4" s="10"/>
      <c r="K4" s="10"/>
      <c r="L4" s="36"/>
      <c r="M4" s="32"/>
      <c r="N4" s="27"/>
      <c r="O4" s="27"/>
      <c r="P4" s="27"/>
      <c r="Q4" s="27"/>
      <c r="R4" s="27"/>
      <c r="S4" s="27"/>
      <c r="T4" s="27"/>
      <c r="U4" s="31"/>
      <c r="V4" s="29"/>
      <c r="W4" s="29"/>
    </row>
    <row r="5" spans="1:23" x14ac:dyDescent="0.35">
      <c r="A5" s="33">
        <v>4</v>
      </c>
      <c r="B5" s="18" t="s">
        <v>3969</v>
      </c>
      <c r="C5" s="35" t="s">
        <v>3970</v>
      </c>
      <c r="D5" s="35" t="s">
        <v>3970</v>
      </c>
      <c r="E5" s="18" t="s">
        <v>3969</v>
      </c>
      <c r="F5" s="20"/>
      <c r="G5" s="19"/>
      <c r="H5" s="19"/>
      <c r="I5" s="7"/>
      <c r="J5" s="19"/>
      <c r="K5" s="19"/>
      <c r="L5" s="34"/>
      <c r="M5" s="32"/>
      <c r="N5" s="27"/>
      <c r="O5" s="27"/>
      <c r="P5" s="27"/>
      <c r="Q5" s="27"/>
      <c r="R5" s="27"/>
      <c r="S5" s="27"/>
      <c r="T5" s="27"/>
      <c r="U5" s="31"/>
      <c r="V5" s="29"/>
      <c r="W5" s="29"/>
    </row>
    <row r="6" spans="1:23" ht="39" x14ac:dyDescent="0.35">
      <c r="A6" s="33">
        <v>5</v>
      </c>
      <c r="B6" s="21" t="s">
        <v>3967</v>
      </c>
      <c r="C6" s="29" t="s">
        <v>3968</v>
      </c>
      <c r="D6" s="29" t="s">
        <v>3968</v>
      </c>
      <c r="E6" s="21" t="s">
        <v>3967</v>
      </c>
      <c r="F6" s="16"/>
      <c r="G6" s="7"/>
      <c r="H6" s="7"/>
      <c r="I6" s="7" t="s">
        <v>34</v>
      </c>
      <c r="J6" s="7"/>
      <c r="K6" s="7"/>
      <c r="L6" s="30" t="s">
        <v>34</v>
      </c>
      <c r="M6" s="30" t="s">
        <v>34</v>
      </c>
      <c r="N6" s="29" t="s">
        <v>34</v>
      </c>
      <c r="O6" s="29" t="s">
        <v>34</v>
      </c>
      <c r="P6" s="29" t="s">
        <v>34</v>
      </c>
      <c r="Q6" s="29" t="s">
        <v>34</v>
      </c>
      <c r="R6" s="27"/>
      <c r="S6" s="27"/>
      <c r="T6" s="27"/>
      <c r="U6" s="31"/>
      <c r="V6" s="29"/>
      <c r="W6" s="29"/>
    </row>
    <row r="7" spans="1:23" ht="26" x14ac:dyDescent="0.35">
      <c r="A7" s="33">
        <v>6</v>
      </c>
      <c r="B7" s="21" t="s">
        <v>3965</v>
      </c>
      <c r="C7" s="29" t="s">
        <v>3966</v>
      </c>
      <c r="D7" s="29" t="s">
        <v>3966</v>
      </c>
      <c r="E7" s="21" t="s">
        <v>3965</v>
      </c>
      <c r="F7" s="16"/>
      <c r="G7" s="7"/>
      <c r="H7" s="7"/>
      <c r="I7" s="7" t="s">
        <v>34</v>
      </c>
      <c r="J7" s="7"/>
      <c r="K7" s="7"/>
      <c r="L7" s="32"/>
      <c r="M7" s="30" t="s">
        <v>34</v>
      </c>
      <c r="N7" s="29" t="s">
        <v>34</v>
      </c>
      <c r="O7" s="29" t="s">
        <v>34</v>
      </c>
      <c r="P7" s="29" t="s">
        <v>34</v>
      </c>
      <c r="Q7" s="29" t="s">
        <v>34</v>
      </c>
      <c r="R7" s="27"/>
      <c r="S7" s="27"/>
      <c r="T7" s="27"/>
      <c r="U7" s="31"/>
      <c r="V7" s="29"/>
      <c r="W7" s="29"/>
    </row>
    <row r="8" spans="1:23" x14ac:dyDescent="0.35">
      <c r="A8" s="33">
        <v>7</v>
      </c>
      <c r="B8" s="18" t="s">
        <v>3963</v>
      </c>
      <c r="C8" s="35" t="s">
        <v>3964</v>
      </c>
      <c r="D8" s="35" t="s">
        <v>3964</v>
      </c>
      <c r="E8" s="18" t="s">
        <v>3963</v>
      </c>
      <c r="F8" s="20"/>
      <c r="G8" s="19"/>
      <c r="H8" s="19"/>
      <c r="I8" s="7"/>
      <c r="J8" s="19"/>
      <c r="K8" s="19"/>
      <c r="L8" s="34"/>
      <c r="M8" s="32"/>
      <c r="N8" s="27"/>
      <c r="O8" s="27"/>
      <c r="P8" s="27"/>
      <c r="Q8" s="27"/>
      <c r="R8" s="27"/>
      <c r="S8" s="27"/>
      <c r="T8" s="27"/>
      <c r="U8" s="31"/>
      <c r="V8" s="29"/>
      <c r="W8" s="29"/>
    </row>
    <row r="9" spans="1:23" ht="26" x14ac:dyDescent="0.35">
      <c r="A9" s="33">
        <v>8</v>
      </c>
      <c r="B9" s="21" t="s">
        <v>3961</v>
      </c>
      <c r="C9" s="29" t="s">
        <v>3962</v>
      </c>
      <c r="D9" s="29" t="s">
        <v>3962</v>
      </c>
      <c r="E9" s="21" t="s">
        <v>3961</v>
      </c>
      <c r="F9" s="16"/>
      <c r="G9" s="7"/>
      <c r="H9" s="7"/>
      <c r="I9" s="7" t="s">
        <v>34</v>
      </c>
      <c r="J9" s="7"/>
      <c r="K9" s="7"/>
      <c r="L9" s="30" t="s">
        <v>34</v>
      </c>
      <c r="M9" s="30" t="s">
        <v>34</v>
      </c>
      <c r="N9" s="29" t="s">
        <v>34</v>
      </c>
      <c r="O9" s="29" t="s">
        <v>34</v>
      </c>
      <c r="P9" s="29" t="s">
        <v>34</v>
      </c>
      <c r="Q9" s="29" t="s">
        <v>34</v>
      </c>
      <c r="R9" s="27"/>
      <c r="S9" s="27"/>
      <c r="T9" s="27"/>
      <c r="U9" s="31"/>
      <c r="V9" s="29"/>
      <c r="W9" s="29"/>
    </row>
    <row r="10" spans="1:23" ht="65" x14ac:dyDescent="0.35">
      <c r="A10" s="33">
        <v>9</v>
      </c>
      <c r="B10" s="21" t="s">
        <v>3959</v>
      </c>
      <c r="C10" s="29" t="s">
        <v>3960</v>
      </c>
      <c r="D10" s="29" t="s">
        <v>3960</v>
      </c>
      <c r="E10" s="21" t="s">
        <v>3959</v>
      </c>
      <c r="F10" s="16"/>
      <c r="G10" s="7"/>
      <c r="H10" s="7"/>
      <c r="I10" s="7" t="s">
        <v>34</v>
      </c>
      <c r="J10" s="7"/>
      <c r="K10" s="7"/>
      <c r="L10" s="30" t="s">
        <v>34</v>
      </c>
      <c r="M10" s="30" t="s">
        <v>34</v>
      </c>
      <c r="N10" s="29" t="s">
        <v>34</v>
      </c>
      <c r="O10" s="29" t="s">
        <v>34</v>
      </c>
      <c r="P10" s="29" t="s">
        <v>34</v>
      </c>
      <c r="Q10" s="29" t="s">
        <v>34</v>
      </c>
      <c r="R10" s="27"/>
      <c r="S10" s="27"/>
      <c r="T10" s="27"/>
      <c r="U10" s="31"/>
      <c r="V10" s="29"/>
      <c r="W10" s="29"/>
    </row>
    <row r="11" spans="1:23" ht="52" x14ac:dyDescent="0.35">
      <c r="A11" s="33">
        <v>10</v>
      </c>
      <c r="B11" s="21" t="s">
        <v>3957</v>
      </c>
      <c r="C11" s="29" t="s">
        <v>3958</v>
      </c>
      <c r="D11" s="29" t="s">
        <v>3958</v>
      </c>
      <c r="E11" s="21" t="s">
        <v>3957</v>
      </c>
      <c r="F11" s="16"/>
      <c r="G11" s="7"/>
      <c r="H11" s="7"/>
      <c r="I11" s="7" t="s">
        <v>34</v>
      </c>
      <c r="J11" s="7"/>
      <c r="K11" s="7"/>
      <c r="L11" s="30" t="s">
        <v>34</v>
      </c>
      <c r="M11" s="30" t="s">
        <v>34</v>
      </c>
      <c r="N11" s="29" t="s">
        <v>34</v>
      </c>
      <c r="O11" s="27"/>
      <c r="P11" s="27"/>
      <c r="Q11" s="27"/>
      <c r="R11" s="27"/>
      <c r="S11" s="27"/>
      <c r="T11" s="27"/>
      <c r="U11" s="31"/>
      <c r="V11" s="29"/>
      <c r="W11" s="29"/>
    </row>
    <row r="12" spans="1:23" ht="39" x14ac:dyDescent="0.35">
      <c r="A12" s="33">
        <v>11</v>
      </c>
      <c r="B12" s="21" t="s">
        <v>3955</v>
      </c>
      <c r="C12" s="29" t="s">
        <v>3956</v>
      </c>
      <c r="D12" s="29" t="s">
        <v>3956</v>
      </c>
      <c r="E12" s="21" t="s">
        <v>3955</v>
      </c>
      <c r="F12" s="16"/>
      <c r="G12" s="7"/>
      <c r="H12" s="7"/>
      <c r="I12" s="7" t="s">
        <v>34</v>
      </c>
      <c r="J12" s="7"/>
      <c r="K12" s="7"/>
      <c r="L12" s="30" t="s">
        <v>34</v>
      </c>
      <c r="M12" s="32"/>
      <c r="N12" s="27"/>
      <c r="O12" s="29" t="s">
        <v>34</v>
      </c>
      <c r="P12" s="29" t="s">
        <v>34</v>
      </c>
      <c r="Q12" s="29" t="s">
        <v>34</v>
      </c>
      <c r="R12" s="27"/>
      <c r="S12" s="27"/>
      <c r="T12" s="27"/>
      <c r="U12" s="31"/>
      <c r="V12" s="29"/>
      <c r="W12" s="29"/>
    </row>
    <row r="13" spans="1:23" x14ac:dyDescent="0.35">
      <c r="A13" s="33">
        <v>12</v>
      </c>
      <c r="B13" s="9" t="s">
        <v>3953</v>
      </c>
      <c r="C13" s="37" t="s">
        <v>3954</v>
      </c>
      <c r="D13" s="37" t="s">
        <v>3954</v>
      </c>
      <c r="E13" s="9" t="s">
        <v>3953</v>
      </c>
      <c r="F13" s="15"/>
      <c r="G13" s="10"/>
      <c r="H13" s="10"/>
      <c r="I13" s="7"/>
      <c r="J13" s="10"/>
      <c r="K13" s="10"/>
      <c r="L13" s="36"/>
      <c r="M13" s="32"/>
      <c r="N13" s="27"/>
      <c r="O13" s="27"/>
      <c r="P13" s="27"/>
      <c r="Q13" s="27"/>
      <c r="R13" s="27"/>
      <c r="S13" s="27"/>
      <c r="T13" s="27"/>
      <c r="U13" s="31"/>
      <c r="V13" s="29"/>
      <c r="W13" s="29"/>
    </row>
    <row r="14" spans="1:23" x14ac:dyDescent="0.35">
      <c r="A14" s="33">
        <v>13</v>
      </c>
      <c r="B14" s="18" t="s">
        <v>3951</v>
      </c>
      <c r="C14" s="35" t="s">
        <v>3952</v>
      </c>
      <c r="D14" s="35" t="s">
        <v>3952</v>
      </c>
      <c r="E14" s="18" t="s">
        <v>3951</v>
      </c>
      <c r="F14" s="20"/>
      <c r="G14" s="19"/>
      <c r="H14" s="19"/>
      <c r="I14" s="7"/>
      <c r="J14" s="19"/>
      <c r="K14" s="19"/>
      <c r="L14" s="34"/>
      <c r="M14" s="32"/>
      <c r="N14" s="27"/>
      <c r="O14" s="27"/>
      <c r="P14" s="27"/>
      <c r="Q14" s="27"/>
      <c r="R14" s="27"/>
      <c r="S14" s="27"/>
      <c r="T14" s="27"/>
      <c r="U14" s="31"/>
      <c r="V14" s="29"/>
      <c r="W14" s="29"/>
    </row>
    <row r="15" spans="1:23" ht="78" x14ac:dyDescent="0.35">
      <c r="A15" s="33">
        <v>14</v>
      </c>
      <c r="B15" s="21" t="s">
        <v>3949</v>
      </c>
      <c r="C15" s="29" t="s">
        <v>3950</v>
      </c>
      <c r="D15" s="29" t="s">
        <v>3950</v>
      </c>
      <c r="E15" s="21" t="s">
        <v>3949</v>
      </c>
      <c r="F15" s="16"/>
      <c r="G15" s="7"/>
      <c r="H15" s="7"/>
      <c r="I15" s="7" t="s">
        <v>34</v>
      </c>
      <c r="J15" s="7"/>
      <c r="K15" s="7"/>
      <c r="L15" s="32"/>
      <c r="M15" s="30" t="s">
        <v>34</v>
      </c>
      <c r="N15" s="29" t="s">
        <v>34</v>
      </c>
      <c r="O15" s="29" t="s">
        <v>34</v>
      </c>
      <c r="P15" s="29" t="s">
        <v>34</v>
      </c>
      <c r="Q15" s="29" t="s">
        <v>34</v>
      </c>
      <c r="R15" s="27"/>
      <c r="S15" s="27"/>
      <c r="T15" s="27"/>
      <c r="U15" s="31"/>
      <c r="V15" s="29"/>
      <c r="W15" s="29"/>
    </row>
    <row r="16" spans="1:23" ht="52" x14ac:dyDescent="0.35">
      <c r="A16" s="33">
        <v>15</v>
      </c>
      <c r="B16" s="21" t="s">
        <v>3947</v>
      </c>
      <c r="C16" s="29" t="s">
        <v>3948</v>
      </c>
      <c r="D16" s="29" t="s">
        <v>3948</v>
      </c>
      <c r="E16" s="21" t="s">
        <v>3947</v>
      </c>
      <c r="F16" s="16"/>
      <c r="G16" s="7"/>
      <c r="H16" s="7"/>
      <c r="I16" s="7" t="s">
        <v>34</v>
      </c>
      <c r="J16" s="7"/>
      <c r="K16" s="7"/>
      <c r="L16" s="32"/>
      <c r="M16" s="30" t="s">
        <v>34</v>
      </c>
      <c r="N16" s="29" t="s">
        <v>34</v>
      </c>
      <c r="O16" s="29" t="s">
        <v>34</v>
      </c>
      <c r="P16" s="29" t="s">
        <v>34</v>
      </c>
      <c r="Q16" s="29" t="s">
        <v>34</v>
      </c>
      <c r="R16" s="27"/>
      <c r="S16" s="27"/>
      <c r="T16" s="27"/>
      <c r="U16" s="31"/>
      <c r="V16" s="29"/>
      <c r="W16" s="29"/>
    </row>
    <row r="17" spans="1:23" ht="52" x14ac:dyDescent="0.35">
      <c r="A17" s="33">
        <v>16</v>
      </c>
      <c r="B17" s="21" t="s">
        <v>3945</v>
      </c>
      <c r="C17" s="29" t="s">
        <v>3946</v>
      </c>
      <c r="D17" s="29" t="s">
        <v>3946</v>
      </c>
      <c r="E17" s="21" t="s">
        <v>3945</v>
      </c>
      <c r="F17" s="16"/>
      <c r="G17" s="7"/>
      <c r="H17" s="7"/>
      <c r="I17" s="7" t="s">
        <v>34</v>
      </c>
      <c r="J17" s="7"/>
      <c r="K17" s="7"/>
      <c r="L17" s="32"/>
      <c r="M17" s="30" t="s">
        <v>34</v>
      </c>
      <c r="N17" s="29" t="s">
        <v>34</v>
      </c>
      <c r="O17" s="29" t="s">
        <v>34</v>
      </c>
      <c r="P17" s="29" t="s">
        <v>34</v>
      </c>
      <c r="Q17" s="29" t="s">
        <v>34</v>
      </c>
      <c r="R17" s="27"/>
      <c r="S17" s="27"/>
      <c r="T17" s="27"/>
      <c r="U17" s="31"/>
      <c r="V17" s="29"/>
      <c r="W17" s="29"/>
    </row>
    <row r="18" spans="1:23" x14ac:dyDescent="0.35">
      <c r="A18" s="33">
        <v>17</v>
      </c>
      <c r="B18" s="9" t="s">
        <v>3943</v>
      </c>
      <c r="C18" s="37" t="s">
        <v>3944</v>
      </c>
      <c r="D18" s="37" t="s">
        <v>3944</v>
      </c>
      <c r="E18" s="9" t="s">
        <v>3943</v>
      </c>
      <c r="F18" s="15"/>
      <c r="G18" s="10"/>
      <c r="H18" s="10"/>
      <c r="I18" s="7"/>
      <c r="J18" s="10"/>
      <c r="K18" s="10"/>
      <c r="L18" s="36"/>
      <c r="M18" s="32"/>
      <c r="N18" s="27"/>
      <c r="O18" s="27"/>
      <c r="P18" s="27"/>
      <c r="Q18" s="27"/>
      <c r="R18" s="27"/>
      <c r="S18" s="27"/>
      <c r="T18" s="27"/>
      <c r="U18" s="31"/>
      <c r="V18" s="29"/>
      <c r="W18" s="29"/>
    </row>
    <row r="19" spans="1:23" x14ac:dyDescent="0.35">
      <c r="A19" s="33">
        <v>18</v>
      </c>
      <c r="B19" s="18" t="s">
        <v>3941</v>
      </c>
      <c r="C19" s="35" t="s">
        <v>3942</v>
      </c>
      <c r="D19" s="35" t="s">
        <v>3942</v>
      </c>
      <c r="E19" s="18" t="s">
        <v>3941</v>
      </c>
      <c r="F19" s="20"/>
      <c r="G19" s="19"/>
      <c r="H19" s="19"/>
      <c r="I19" s="7"/>
      <c r="J19" s="19"/>
      <c r="K19" s="19"/>
      <c r="L19" s="34"/>
      <c r="M19" s="32"/>
      <c r="N19" s="27"/>
      <c r="O19" s="27"/>
      <c r="P19" s="27"/>
      <c r="Q19" s="27"/>
      <c r="R19" s="27"/>
      <c r="S19" s="27"/>
      <c r="T19" s="27"/>
      <c r="U19" s="31"/>
      <c r="V19" s="29"/>
      <c r="W19" s="29"/>
    </row>
    <row r="20" spans="1:23" ht="39" x14ac:dyDescent="0.35">
      <c r="A20" s="33">
        <v>19</v>
      </c>
      <c r="B20" s="21" t="s">
        <v>3939</v>
      </c>
      <c r="C20" s="29" t="s">
        <v>3940</v>
      </c>
      <c r="D20" s="29" t="s">
        <v>3940</v>
      </c>
      <c r="E20" s="21" t="s">
        <v>3939</v>
      </c>
      <c r="F20" s="16"/>
      <c r="G20" s="7"/>
      <c r="H20" s="7"/>
      <c r="I20" s="7" t="s">
        <v>34</v>
      </c>
      <c r="J20" s="7"/>
      <c r="K20" s="7"/>
      <c r="L20" s="32"/>
      <c r="M20" s="30" t="s">
        <v>34</v>
      </c>
      <c r="N20" s="29" t="s">
        <v>34</v>
      </c>
      <c r="O20" s="29" t="s">
        <v>34</v>
      </c>
      <c r="P20" s="29" t="s">
        <v>34</v>
      </c>
      <c r="Q20" s="29" t="s">
        <v>34</v>
      </c>
      <c r="R20" s="27"/>
      <c r="S20" s="27"/>
      <c r="T20" s="27"/>
      <c r="U20" s="31"/>
      <c r="V20" s="29"/>
      <c r="W20" s="29"/>
    </row>
    <row r="21" spans="1:23" ht="39" x14ac:dyDescent="0.35">
      <c r="A21" s="33">
        <v>20</v>
      </c>
      <c r="B21" s="21" t="s">
        <v>3937</v>
      </c>
      <c r="C21" s="29" t="s">
        <v>3938</v>
      </c>
      <c r="D21" s="29" t="s">
        <v>3938</v>
      </c>
      <c r="E21" s="21" t="s">
        <v>3937</v>
      </c>
      <c r="F21" s="16"/>
      <c r="G21" s="7"/>
      <c r="H21" s="7"/>
      <c r="I21" s="7" t="s">
        <v>34</v>
      </c>
      <c r="J21" s="7"/>
      <c r="K21" s="7"/>
      <c r="L21" s="32"/>
      <c r="M21" s="30" t="s">
        <v>34</v>
      </c>
      <c r="N21" s="29" t="s">
        <v>34</v>
      </c>
      <c r="O21" s="29" t="s">
        <v>34</v>
      </c>
      <c r="P21" s="29" t="s">
        <v>34</v>
      </c>
      <c r="Q21" s="29" t="s">
        <v>34</v>
      </c>
      <c r="R21" s="27"/>
      <c r="S21" s="27"/>
      <c r="T21" s="27"/>
      <c r="U21" s="31"/>
      <c r="V21" s="29"/>
      <c r="W21" s="29"/>
    </row>
    <row r="22" spans="1:23" ht="26" x14ac:dyDescent="0.35">
      <c r="A22" s="33">
        <v>21</v>
      </c>
      <c r="B22" s="21" t="s">
        <v>3935</v>
      </c>
      <c r="C22" s="29" t="s">
        <v>3936</v>
      </c>
      <c r="D22" s="29" t="s">
        <v>3936</v>
      </c>
      <c r="E22" s="21" t="s">
        <v>3935</v>
      </c>
      <c r="F22" s="16"/>
      <c r="G22" s="7"/>
      <c r="H22" s="7"/>
      <c r="I22" s="7" t="s">
        <v>34</v>
      </c>
      <c r="J22" s="7"/>
      <c r="K22" s="7"/>
      <c r="L22" s="32"/>
      <c r="M22" s="30" t="s">
        <v>34</v>
      </c>
      <c r="N22" s="29" t="s">
        <v>34</v>
      </c>
      <c r="O22" s="29" t="s">
        <v>34</v>
      </c>
      <c r="P22" s="29" t="s">
        <v>34</v>
      </c>
      <c r="Q22" s="29" t="s">
        <v>34</v>
      </c>
      <c r="R22" s="27"/>
      <c r="S22" s="27"/>
      <c r="T22" s="27"/>
      <c r="U22" s="31"/>
      <c r="V22" s="29"/>
      <c r="W22" s="29"/>
    </row>
    <row r="23" spans="1:23" ht="65" x14ac:dyDescent="0.35">
      <c r="A23" s="33">
        <v>22</v>
      </c>
      <c r="B23" s="21" t="s">
        <v>3933</v>
      </c>
      <c r="C23" s="29" t="s">
        <v>3934</v>
      </c>
      <c r="D23" s="29" t="s">
        <v>3934</v>
      </c>
      <c r="E23" s="21" t="s">
        <v>3933</v>
      </c>
      <c r="F23" s="16"/>
      <c r="G23" s="7"/>
      <c r="H23" s="7"/>
      <c r="I23" s="7" t="s">
        <v>34</v>
      </c>
      <c r="J23" s="7"/>
      <c r="K23" s="7"/>
      <c r="L23" s="32"/>
      <c r="M23" s="30" t="s">
        <v>34</v>
      </c>
      <c r="N23" s="29" t="s">
        <v>34</v>
      </c>
      <c r="O23" s="29" t="s">
        <v>34</v>
      </c>
      <c r="P23" s="29" t="s">
        <v>34</v>
      </c>
      <c r="Q23" s="29" t="s">
        <v>34</v>
      </c>
      <c r="R23" s="27"/>
      <c r="S23" s="27"/>
      <c r="T23" s="27"/>
      <c r="U23" s="31"/>
      <c r="V23" s="29"/>
      <c r="W23" s="29"/>
    </row>
    <row r="24" spans="1:23" x14ac:dyDescent="0.35">
      <c r="A24" s="33">
        <v>23</v>
      </c>
      <c r="B24" s="9" t="s">
        <v>88</v>
      </c>
      <c r="C24" s="37" t="s">
        <v>3932</v>
      </c>
      <c r="D24" s="37" t="s">
        <v>3932</v>
      </c>
      <c r="E24" s="9" t="s">
        <v>88</v>
      </c>
      <c r="F24" s="15"/>
      <c r="G24" s="10"/>
      <c r="H24" s="10"/>
      <c r="I24" s="7"/>
      <c r="J24" s="10"/>
      <c r="K24" s="10"/>
      <c r="L24" s="36"/>
      <c r="M24" s="32"/>
      <c r="N24" s="27"/>
      <c r="O24" s="27"/>
      <c r="P24" s="27"/>
      <c r="Q24" s="27"/>
      <c r="R24" s="27"/>
      <c r="S24" s="27"/>
      <c r="T24" s="27"/>
      <c r="U24" s="31"/>
      <c r="V24" s="29"/>
      <c r="W24" s="29"/>
    </row>
    <row r="25" spans="1:23" x14ac:dyDescent="0.35">
      <c r="A25" s="33">
        <v>24</v>
      </c>
      <c r="B25" s="9" t="s">
        <v>3930</v>
      </c>
      <c r="C25" s="37" t="s">
        <v>3931</v>
      </c>
      <c r="D25" s="37" t="s">
        <v>3931</v>
      </c>
      <c r="E25" s="9" t="s">
        <v>3930</v>
      </c>
      <c r="F25" s="15"/>
      <c r="G25" s="10"/>
      <c r="H25" s="10"/>
      <c r="I25" s="7"/>
      <c r="J25" s="10"/>
      <c r="K25" s="10"/>
      <c r="L25" s="36"/>
      <c r="M25" s="32"/>
      <c r="N25" s="27"/>
      <c r="O25" s="27"/>
      <c r="P25" s="27"/>
      <c r="Q25" s="27"/>
      <c r="R25" s="27"/>
      <c r="S25" s="27"/>
      <c r="T25" s="27"/>
      <c r="U25" s="31"/>
      <c r="V25" s="29"/>
      <c r="W25" s="29"/>
    </row>
    <row r="26" spans="1:23" ht="26" x14ac:dyDescent="0.35">
      <c r="A26" s="33">
        <v>25</v>
      </c>
      <c r="B26" s="18" t="s">
        <v>3928</v>
      </c>
      <c r="C26" s="35" t="s">
        <v>3929</v>
      </c>
      <c r="D26" s="35" t="s">
        <v>3929</v>
      </c>
      <c r="E26" s="18" t="s">
        <v>3928</v>
      </c>
      <c r="F26" s="20"/>
      <c r="G26" s="19"/>
      <c r="H26" s="19"/>
      <c r="I26" s="7"/>
      <c r="J26" s="19"/>
      <c r="K26" s="19"/>
      <c r="L26" s="34"/>
      <c r="M26" s="32"/>
      <c r="N26" s="27"/>
      <c r="O26" s="27"/>
      <c r="P26" s="27"/>
      <c r="Q26" s="27"/>
      <c r="R26" s="27"/>
      <c r="S26" s="27"/>
      <c r="T26" s="27"/>
      <c r="U26" s="31"/>
      <c r="V26" s="29"/>
      <c r="W26" s="29"/>
    </row>
    <row r="27" spans="1:23" ht="39" x14ac:dyDescent="0.35">
      <c r="A27" s="33">
        <v>26</v>
      </c>
      <c r="B27" s="21" t="s">
        <v>3926</v>
      </c>
      <c r="C27" s="29" t="s">
        <v>3927</v>
      </c>
      <c r="D27" s="29" t="s">
        <v>3927</v>
      </c>
      <c r="E27" s="21" t="s">
        <v>3926</v>
      </c>
      <c r="F27" s="16"/>
      <c r="G27" s="7"/>
      <c r="H27" s="7"/>
      <c r="I27" s="7" t="s">
        <v>34</v>
      </c>
      <c r="J27" s="7"/>
      <c r="K27" s="7"/>
      <c r="L27" s="32"/>
      <c r="M27" s="30" t="s">
        <v>34</v>
      </c>
      <c r="N27" s="29" t="s">
        <v>34</v>
      </c>
      <c r="O27" s="29" t="s">
        <v>34</v>
      </c>
      <c r="P27" s="29" t="s">
        <v>34</v>
      </c>
      <c r="Q27" s="29" t="s">
        <v>34</v>
      </c>
      <c r="R27" s="27"/>
      <c r="S27" s="27"/>
      <c r="T27" s="27"/>
      <c r="U27" s="31"/>
      <c r="V27" s="29"/>
      <c r="W27" s="29"/>
    </row>
    <row r="28" spans="1:23" x14ac:dyDescent="0.35">
      <c r="A28" s="33">
        <v>27</v>
      </c>
      <c r="B28" s="9" t="s">
        <v>3924</v>
      </c>
      <c r="C28" s="37" t="s">
        <v>3925</v>
      </c>
      <c r="D28" s="37" t="s">
        <v>3925</v>
      </c>
      <c r="E28" s="9" t="s">
        <v>3924</v>
      </c>
      <c r="F28" s="15"/>
      <c r="G28" s="10"/>
      <c r="H28" s="10"/>
      <c r="I28" s="7"/>
      <c r="J28" s="10"/>
      <c r="K28" s="10"/>
      <c r="L28" s="36"/>
      <c r="M28" s="32"/>
      <c r="N28" s="27"/>
      <c r="O28" s="27"/>
      <c r="P28" s="27"/>
      <c r="Q28" s="27"/>
      <c r="R28" s="27"/>
      <c r="S28" s="27"/>
      <c r="T28" s="27"/>
      <c r="U28" s="31"/>
      <c r="V28" s="29"/>
      <c r="W28" s="29"/>
    </row>
    <row r="29" spans="1:23" x14ac:dyDescent="0.35">
      <c r="A29" s="33">
        <v>28</v>
      </c>
      <c r="B29" s="9" t="s">
        <v>3922</v>
      </c>
      <c r="C29" s="37" t="s">
        <v>3923</v>
      </c>
      <c r="D29" s="37" t="s">
        <v>3923</v>
      </c>
      <c r="E29" s="9" t="s">
        <v>3922</v>
      </c>
      <c r="F29" s="15"/>
      <c r="G29" s="10"/>
      <c r="H29" s="10"/>
      <c r="I29" s="7"/>
      <c r="J29" s="10"/>
      <c r="K29" s="10"/>
      <c r="L29" s="36"/>
      <c r="M29" s="32"/>
      <c r="N29" s="27"/>
      <c r="O29" s="27"/>
      <c r="P29" s="27"/>
      <c r="Q29" s="27"/>
      <c r="R29" s="27"/>
      <c r="S29" s="27"/>
      <c r="T29" s="27"/>
      <c r="U29" s="31"/>
      <c r="V29" s="29"/>
      <c r="W29" s="29"/>
    </row>
    <row r="30" spans="1:23" ht="26" x14ac:dyDescent="0.35">
      <c r="A30" s="33">
        <v>29</v>
      </c>
      <c r="B30" s="18" t="s">
        <v>3920</v>
      </c>
      <c r="C30" s="35" t="s">
        <v>3921</v>
      </c>
      <c r="D30" s="35" t="s">
        <v>3921</v>
      </c>
      <c r="E30" s="18" t="s">
        <v>3920</v>
      </c>
      <c r="F30" s="20"/>
      <c r="G30" s="19"/>
      <c r="H30" s="19"/>
      <c r="I30" s="7"/>
      <c r="J30" s="19"/>
      <c r="K30" s="19"/>
      <c r="L30" s="34"/>
      <c r="M30" s="32"/>
      <c r="N30" s="27"/>
      <c r="O30" s="27"/>
      <c r="P30" s="27"/>
      <c r="Q30" s="27"/>
      <c r="R30" s="27"/>
      <c r="S30" s="27"/>
      <c r="T30" s="27"/>
      <c r="U30" s="31"/>
      <c r="V30" s="29"/>
      <c r="W30" s="29"/>
    </row>
    <row r="31" spans="1:23" ht="39" x14ac:dyDescent="0.35">
      <c r="A31" s="33">
        <v>30</v>
      </c>
      <c r="B31" s="21" t="s">
        <v>3918</v>
      </c>
      <c r="C31" s="29" t="s">
        <v>3919</v>
      </c>
      <c r="D31" s="29" t="s">
        <v>3919</v>
      </c>
      <c r="E31" s="21" t="s">
        <v>3918</v>
      </c>
      <c r="F31" s="16"/>
      <c r="G31" s="7"/>
      <c r="H31" s="7"/>
      <c r="I31" s="7" t="s">
        <v>34</v>
      </c>
      <c r="J31" s="7"/>
      <c r="K31" s="7"/>
      <c r="L31" s="32"/>
      <c r="M31" s="30" t="s">
        <v>34</v>
      </c>
      <c r="N31" s="29" t="s">
        <v>34</v>
      </c>
      <c r="O31" s="29" t="s">
        <v>34</v>
      </c>
      <c r="P31" s="29" t="s">
        <v>34</v>
      </c>
      <c r="Q31" s="29" t="s">
        <v>34</v>
      </c>
      <c r="R31" s="27"/>
      <c r="S31" s="27"/>
      <c r="T31" s="27"/>
      <c r="U31" s="31"/>
      <c r="V31" s="29"/>
      <c r="W31" s="29"/>
    </row>
    <row r="32" spans="1:23" ht="39" x14ac:dyDescent="0.35">
      <c r="A32" s="33">
        <v>31</v>
      </c>
      <c r="B32" s="21" t="s">
        <v>3916</v>
      </c>
      <c r="C32" s="29" t="s">
        <v>3917</v>
      </c>
      <c r="D32" s="29" t="s">
        <v>3917</v>
      </c>
      <c r="E32" s="21" t="s">
        <v>3916</v>
      </c>
      <c r="F32" s="16"/>
      <c r="G32" s="7"/>
      <c r="H32" s="7"/>
      <c r="I32" s="7" t="s">
        <v>34</v>
      </c>
      <c r="J32" s="7"/>
      <c r="K32" s="7"/>
      <c r="L32" s="32"/>
      <c r="M32" s="30" t="s">
        <v>34</v>
      </c>
      <c r="N32" s="29" t="s">
        <v>34</v>
      </c>
      <c r="O32" s="29" t="s">
        <v>34</v>
      </c>
      <c r="P32" s="29" t="s">
        <v>34</v>
      </c>
      <c r="Q32" s="29" t="s">
        <v>34</v>
      </c>
      <c r="R32" s="27"/>
      <c r="S32" s="27"/>
      <c r="T32" s="27"/>
      <c r="U32" s="31"/>
      <c r="V32" s="29"/>
      <c r="W32" s="29"/>
    </row>
    <row r="33" spans="1:23" x14ac:dyDescent="0.35">
      <c r="A33" s="33">
        <v>32</v>
      </c>
      <c r="B33" s="9" t="s">
        <v>3914</v>
      </c>
      <c r="C33" s="37" t="s">
        <v>3915</v>
      </c>
      <c r="D33" s="37" t="s">
        <v>3915</v>
      </c>
      <c r="E33" s="9" t="s">
        <v>3914</v>
      </c>
      <c r="F33" s="15"/>
      <c r="G33" s="10"/>
      <c r="H33" s="10"/>
      <c r="I33" s="7"/>
      <c r="J33" s="10"/>
      <c r="K33" s="10"/>
      <c r="L33" s="36"/>
      <c r="M33" s="32"/>
      <c r="N33" s="27"/>
      <c r="O33" s="27"/>
      <c r="P33" s="27"/>
      <c r="Q33" s="27"/>
      <c r="R33" s="27"/>
      <c r="S33" s="27"/>
      <c r="T33" s="27"/>
      <c r="U33" s="31"/>
      <c r="V33" s="29"/>
      <c r="W33" s="29"/>
    </row>
    <row r="34" spans="1:23" x14ac:dyDescent="0.35">
      <c r="A34" s="33">
        <v>33</v>
      </c>
      <c r="B34" s="18" t="s">
        <v>3912</v>
      </c>
      <c r="C34" s="35" t="s">
        <v>3913</v>
      </c>
      <c r="D34" s="35" t="s">
        <v>3913</v>
      </c>
      <c r="E34" s="18" t="s">
        <v>3912</v>
      </c>
      <c r="F34" s="20"/>
      <c r="G34" s="19"/>
      <c r="H34" s="19"/>
      <c r="I34" s="7"/>
      <c r="J34" s="19"/>
      <c r="K34" s="19"/>
      <c r="L34" s="34"/>
      <c r="M34" s="32"/>
      <c r="N34" s="27"/>
      <c r="O34" s="27"/>
      <c r="P34" s="27"/>
      <c r="Q34" s="27"/>
      <c r="R34" s="27"/>
      <c r="S34" s="27"/>
      <c r="T34" s="27"/>
      <c r="U34" s="31"/>
      <c r="V34" s="29"/>
      <c r="W34" s="29"/>
    </row>
    <row r="35" spans="1:23" ht="52" x14ac:dyDescent="0.35">
      <c r="A35" s="33">
        <v>34</v>
      </c>
      <c r="B35" s="21" t="s">
        <v>3910</v>
      </c>
      <c r="C35" s="29" t="s">
        <v>3911</v>
      </c>
      <c r="D35" s="29" t="s">
        <v>3911</v>
      </c>
      <c r="E35" s="21" t="s">
        <v>3910</v>
      </c>
      <c r="F35" s="16"/>
      <c r="G35" s="7"/>
      <c r="H35" s="7"/>
      <c r="I35" s="7" t="s">
        <v>34</v>
      </c>
      <c r="J35" s="7"/>
      <c r="K35" s="7"/>
      <c r="L35" s="30" t="s">
        <v>34</v>
      </c>
      <c r="M35" s="30" t="s">
        <v>34</v>
      </c>
      <c r="N35" s="29" t="s">
        <v>34</v>
      </c>
      <c r="O35" s="29" t="s">
        <v>34</v>
      </c>
      <c r="P35" s="29" t="s">
        <v>34</v>
      </c>
      <c r="Q35" s="29" t="s">
        <v>34</v>
      </c>
      <c r="R35" s="27"/>
      <c r="S35" s="27"/>
      <c r="T35" s="27"/>
      <c r="U35" s="31"/>
      <c r="V35" s="29"/>
      <c r="W35" s="29"/>
    </row>
    <row r="36" spans="1:23" ht="104" x14ac:dyDescent="0.35">
      <c r="A36" s="33">
        <v>35</v>
      </c>
      <c r="B36" s="21" t="s">
        <v>3908</v>
      </c>
      <c r="C36" s="29" t="s">
        <v>3909</v>
      </c>
      <c r="D36" s="29" t="s">
        <v>3909</v>
      </c>
      <c r="E36" s="21" t="s">
        <v>3908</v>
      </c>
      <c r="F36" s="16"/>
      <c r="G36" s="7"/>
      <c r="H36" s="7"/>
      <c r="I36" s="7" t="s">
        <v>34</v>
      </c>
      <c r="J36" s="7"/>
      <c r="K36" s="7"/>
      <c r="L36" s="30" t="s">
        <v>34</v>
      </c>
      <c r="M36" s="30" t="s">
        <v>34</v>
      </c>
      <c r="N36" s="29" t="s">
        <v>34</v>
      </c>
      <c r="O36" s="29" t="s">
        <v>34</v>
      </c>
      <c r="P36" s="29" t="s">
        <v>34</v>
      </c>
      <c r="Q36" s="29" t="s">
        <v>34</v>
      </c>
      <c r="R36" s="27"/>
      <c r="S36" s="27"/>
      <c r="T36" s="27"/>
      <c r="U36" s="31"/>
      <c r="V36" s="29"/>
      <c r="W36" s="29"/>
    </row>
    <row r="37" spans="1:23" ht="52" x14ac:dyDescent="0.35">
      <c r="A37" s="33">
        <v>36</v>
      </c>
      <c r="B37" s="21" t="s">
        <v>3906</v>
      </c>
      <c r="C37" s="29" t="s">
        <v>3907</v>
      </c>
      <c r="D37" s="29" t="s">
        <v>3907</v>
      </c>
      <c r="E37" s="21" t="s">
        <v>3906</v>
      </c>
      <c r="F37" s="16"/>
      <c r="G37" s="7"/>
      <c r="H37" s="7"/>
      <c r="I37" s="7" t="s">
        <v>34</v>
      </c>
      <c r="J37" s="7"/>
      <c r="K37" s="7"/>
      <c r="L37" s="32"/>
      <c r="M37" s="30" t="s">
        <v>34</v>
      </c>
      <c r="N37" s="29" t="s">
        <v>34</v>
      </c>
      <c r="O37" s="29" t="s">
        <v>34</v>
      </c>
      <c r="P37" s="29" t="s">
        <v>34</v>
      </c>
      <c r="Q37" s="29" t="s">
        <v>34</v>
      </c>
      <c r="R37" s="27"/>
      <c r="S37" s="27"/>
      <c r="T37" s="27"/>
      <c r="U37" s="31"/>
      <c r="V37" s="29"/>
      <c r="W37" s="29"/>
    </row>
    <row r="38" spans="1:23" x14ac:dyDescent="0.35">
      <c r="A38" s="33">
        <v>37</v>
      </c>
      <c r="B38" s="9" t="s">
        <v>3904</v>
      </c>
      <c r="C38" s="37" t="s">
        <v>3905</v>
      </c>
      <c r="D38" s="37" t="s">
        <v>3905</v>
      </c>
      <c r="E38" s="9" t="s">
        <v>3904</v>
      </c>
      <c r="F38" s="15"/>
      <c r="G38" s="10"/>
      <c r="H38" s="10"/>
      <c r="I38" s="7"/>
      <c r="J38" s="10"/>
      <c r="K38" s="10"/>
      <c r="L38" s="36"/>
      <c r="M38" s="32"/>
      <c r="N38" s="27"/>
      <c r="O38" s="27"/>
      <c r="P38" s="27"/>
      <c r="Q38" s="27"/>
      <c r="R38" s="27"/>
      <c r="S38" s="27"/>
      <c r="T38" s="27"/>
      <c r="U38" s="31"/>
      <c r="V38" s="29"/>
      <c r="W38" s="29"/>
    </row>
    <row r="39" spans="1:23" x14ac:dyDescent="0.35">
      <c r="A39" s="33">
        <v>38</v>
      </c>
      <c r="B39" s="18" t="s">
        <v>3902</v>
      </c>
      <c r="C39" s="35" t="s">
        <v>3903</v>
      </c>
      <c r="D39" s="35" t="s">
        <v>3903</v>
      </c>
      <c r="E39" s="18" t="s">
        <v>3902</v>
      </c>
      <c r="F39" s="20"/>
      <c r="G39" s="19"/>
      <c r="H39" s="19"/>
      <c r="I39" s="7"/>
      <c r="J39" s="19"/>
      <c r="K39" s="19"/>
      <c r="L39" s="34"/>
      <c r="M39" s="32"/>
      <c r="N39" s="27"/>
      <c r="O39" s="27"/>
      <c r="P39" s="27"/>
      <c r="Q39" s="27"/>
      <c r="R39" s="27"/>
      <c r="S39" s="27"/>
      <c r="T39" s="27"/>
      <c r="U39" s="31"/>
      <c r="V39" s="29"/>
      <c r="W39" s="29"/>
    </row>
    <row r="40" spans="1:23" ht="52" x14ac:dyDescent="0.35">
      <c r="A40" s="33">
        <v>39</v>
      </c>
      <c r="B40" s="21" t="s">
        <v>3900</v>
      </c>
      <c r="C40" s="29" t="s">
        <v>3901</v>
      </c>
      <c r="D40" s="29" t="s">
        <v>3901</v>
      </c>
      <c r="E40" s="21" t="s">
        <v>3900</v>
      </c>
      <c r="F40" s="16"/>
      <c r="G40" s="7"/>
      <c r="H40" s="7"/>
      <c r="I40" s="7" t="s">
        <v>34</v>
      </c>
      <c r="J40" s="7"/>
      <c r="K40" s="7"/>
      <c r="L40" s="32"/>
      <c r="M40" s="30" t="s">
        <v>34</v>
      </c>
      <c r="N40" s="29" t="s">
        <v>34</v>
      </c>
      <c r="O40" s="27"/>
      <c r="P40" s="27"/>
      <c r="Q40" s="27"/>
      <c r="R40" s="27"/>
      <c r="S40" s="27"/>
      <c r="T40" s="27"/>
      <c r="U40" s="31"/>
      <c r="V40" s="29"/>
      <c r="W40" s="29"/>
    </row>
    <row r="41" spans="1:23" x14ac:dyDescent="0.35">
      <c r="A41" s="33">
        <v>40</v>
      </c>
      <c r="B41" s="18" t="s">
        <v>3898</v>
      </c>
      <c r="C41" s="35" t="s">
        <v>3899</v>
      </c>
      <c r="D41" s="35" t="s">
        <v>3899</v>
      </c>
      <c r="E41" s="18" t="s">
        <v>3898</v>
      </c>
      <c r="F41" s="20"/>
      <c r="G41" s="19"/>
      <c r="H41" s="19"/>
      <c r="I41" s="7"/>
      <c r="J41" s="19"/>
      <c r="K41" s="19"/>
      <c r="L41" s="34"/>
      <c r="M41" s="32"/>
      <c r="N41" s="27"/>
      <c r="O41" s="27"/>
      <c r="P41" s="27"/>
      <c r="Q41" s="27"/>
      <c r="R41" s="27"/>
      <c r="S41" s="27"/>
      <c r="T41" s="27"/>
      <c r="U41" s="31"/>
      <c r="V41" s="29"/>
      <c r="W41" s="29"/>
    </row>
    <row r="42" spans="1:23" ht="39" x14ac:dyDescent="0.35">
      <c r="A42" s="33">
        <v>41</v>
      </c>
      <c r="B42" s="21" t="s">
        <v>3896</v>
      </c>
      <c r="C42" s="29" t="s">
        <v>3897</v>
      </c>
      <c r="D42" s="29" t="s">
        <v>3897</v>
      </c>
      <c r="E42" s="21" t="s">
        <v>3896</v>
      </c>
      <c r="F42" s="16"/>
      <c r="G42" s="7"/>
      <c r="H42" s="7"/>
      <c r="I42" s="7" t="s">
        <v>34</v>
      </c>
      <c r="J42" s="7"/>
      <c r="K42" s="7"/>
      <c r="L42" s="32"/>
      <c r="M42" s="30" t="s">
        <v>34</v>
      </c>
      <c r="N42" s="29" t="s">
        <v>34</v>
      </c>
      <c r="O42" s="27"/>
      <c r="P42" s="27"/>
      <c r="Q42" s="27"/>
      <c r="R42" s="27"/>
      <c r="S42" s="27"/>
      <c r="T42" s="27"/>
      <c r="U42" s="31"/>
      <c r="V42" s="29"/>
      <c r="W42" s="29"/>
    </row>
    <row r="43" spans="1:23" x14ac:dyDescent="0.35">
      <c r="A43" s="33">
        <v>42</v>
      </c>
      <c r="B43" s="18" t="s">
        <v>3894</v>
      </c>
      <c r="C43" s="35" t="s">
        <v>3895</v>
      </c>
      <c r="D43" s="35" t="s">
        <v>3895</v>
      </c>
      <c r="E43" s="18" t="s">
        <v>3894</v>
      </c>
      <c r="F43" s="20"/>
      <c r="G43" s="19"/>
      <c r="H43" s="19"/>
      <c r="I43" s="7"/>
      <c r="J43" s="19"/>
      <c r="K43" s="19"/>
      <c r="L43" s="34"/>
      <c r="M43" s="32"/>
      <c r="N43" s="27"/>
      <c r="O43" s="27"/>
      <c r="P43" s="27"/>
      <c r="Q43" s="27"/>
      <c r="R43" s="27"/>
      <c r="S43" s="27"/>
      <c r="T43" s="27"/>
      <c r="U43" s="31"/>
      <c r="V43" s="29"/>
      <c r="W43" s="29"/>
    </row>
    <row r="44" spans="1:23" ht="26" x14ac:dyDescent="0.35">
      <c r="A44" s="33">
        <v>43</v>
      </c>
      <c r="B44" s="21" t="s">
        <v>3892</v>
      </c>
      <c r="C44" s="29" t="s">
        <v>3893</v>
      </c>
      <c r="D44" s="29" t="s">
        <v>3893</v>
      </c>
      <c r="E44" s="21" t="s">
        <v>3892</v>
      </c>
      <c r="F44" s="16"/>
      <c r="G44" s="7"/>
      <c r="H44" s="7"/>
      <c r="I44" s="7" t="s">
        <v>34</v>
      </c>
      <c r="J44" s="7"/>
      <c r="K44" s="7"/>
      <c r="L44" s="32"/>
      <c r="M44" s="30" t="s">
        <v>34</v>
      </c>
      <c r="N44" s="29" t="s">
        <v>34</v>
      </c>
      <c r="O44" s="27"/>
      <c r="P44" s="27"/>
      <c r="Q44" s="27"/>
      <c r="R44" s="27"/>
      <c r="S44" s="27"/>
      <c r="T44" s="27"/>
      <c r="U44" s="31"/>
      <c r="V44" s="29"/>
      <c r="W44" s="29"/>
    </row>
    <row r="45" spans="1:23" ht="65" x14ac:dyDescent="0.35">
      <c r="A45" s="33">
        <v>44</v>
      </c>
      <c r="B45" s="21" t="s">
        <v>3890</v>
      </c>
      <c r="C45" s="29" t="s">
        <v>3891</v>
      </c>
      <c r="D45" s="29" t="s">
        <v>3891</v>
      </c>
      <c r="E45" s="21" t="s">
        <v>3890</v>
      </c>
      <c r="F45" s="16"/>
      <c r="G45" s="7"/>
      <c r="H45" s="7"/>
      <c r="I45" s="7" t="s">
        <v>34</v>
      </c>
      <c r="J45" s="7"/>
      <c r="K45" s="7"/>
      <c r="L45" s="32"/>
      <c r="M45" s="30" t="s">
        <v>34</v>
      </c>
      <c r="N45" s="29" t="s">
        <v>34</v>
      </c>
      <c r="O45" s="27"/>
      <c r="P45" s="27"/>
      <c r="Q45" s="27"/>
      <c r="R45" s="27"/>
      <c r="S45" s="27"/>
      <c r="T45" s="27"/>
      <c r="U45" s="31"/>
      <c r="V45" s="29"/>
      <c r="W45" s="29"/>
    </row>
    <row r="46" spans="1:23" ht="26" x14ac:dyDescent="0.35">
      <c r="A46" s="33">
        <v>45</v>
      </c>
      <c r="B46" s="21" t="s">
        <v>3888</v>
      </c>
      <c r="C46" s="29" t="s">
        <v>3889</v>
      </c>
      <c r="D46" s="29" t="s">
        <v>3889</v>
      </c>
      <c r="E46" s="21" t="s">
        <v>3888</v>
      </c>
      <c r="F46" s="16"/>
      <c r="G46" s="7"/>
      <c r="H46" s="7"/>
      <c r="I46" s="7" t="s">
        <v>34</v>
      </c>
      <c r="J46" s="7"/>
      <c r="K46" s="7"/>
      <c r="L46" s="32"/>
      <c r="M46" s="30" t="s">
        <v>34</v>
      </c>
      <c r="N46" s="29" t="s">
        <v>34</v>
      </c>
      <c r="O46" s="27"/>
      <c r="P46" s="27"/>
      <c r="Q46" s="27"/>
      <c r="R46" s="27"/>
      <c r="S46" s="27"/>
      <c r="T46" s="27"/>
      <c r="U46" s="31"/>
      <c r="V46" s="29"/>
      <c r="W46" s="29"/>
    </row>
    <row r="47" spans="1:23" ht="91" x14ac:dyDescent="0.35">
      <c r="A47" s="33">
        <v>46</v>
      </c>
      <c r="B47" s="21" t="s">
        <v>3886</v>
      </c>
      <c r="C47" s="29" t="s">
        <v>3887</v>
      </c>
      <c r="D47" s="29" t="s">
        <v>3887</v>
      </c>
      <c r="E47" s="21" t="s">
        <v>3886</v>
      </c>
      <c r="F47" s="16"/>
      <c r="G47" s="7"/>
      <c r="H47" s="7"/>
      <c r="I47" s="7" t="s">
        <v>34</v>
      </c>
      <c r="J47" s="7"/>
      <c r="K47" s="7"/>
      <c r="L47" s="32"/>
      <c r="M47" s="30" t="s">
        <v>34</v>
      </c>
      <c r="N47" s="29" t="s">
        <v>34</v>
      </c>
      <c r="O47" s="27"/>
      <c r="P47" s="27"/>
      <c r="Q47" s="27"/>
      <c r="R47" s="27"/>
      <c r="S47" s="27"/>
      <c r="T47" s="27"/>
      <c r="U47" s="31"/>
      <c r="V47" s="29"/>
      <c r="W47" s="29"/>
    </row>
    <row r="48" spans="1:23" ht="26" x14ac:dyDescent="0.35">
      <c r="A48" s="33">
        <v>47</v>
      </c>
      <c r="B48" s="9" t="s">
        <v>3884</v>
      </c>
      <c r="C48" s="37" t="s">
        <v>3885</v>
      </c>
      <c r="D48" s="37" t="s">
        <v>3885</v>
      </c>
      <c r="E48" s="9" t="s">
        <v>3884</v>
      </c>
      <c r="F48" s="15"/>
      <c r="G48" s="10"/>
      <c r="H48" s="10"/>
      <c r="I48" s="7"/>
      <c r="J48" s="10"/>
      <c r="K48" s="10"/>
      <c r="L48" s="36"/>
      <c r="M48" s="32"/>
      <c r="N48" s="27"/>
      <c r="O48" s="27"/>
      <c r="P48" s="27"/>
      <c r="Q48" s="27"/>
      <c r="R48" s="27"/>
      <c r="S48" s="27"/>
      <c r="T48" s="27"/>
      <c r="U48" s="31"/>
      <c r="V48" s="29"/>
      <c r="W48" s="29"/>
    </row>
    <row r="49" spans="1:23" x14ac:dyDescent="0.35">
      <c r="A49" s="33">
        <v>48</v>
      </c>
      <c r="B49" s="18" t="s">
        <v>3882</v>
      </c>
      <c r="C49" s="35" t="s">
        <v>3883</v>
      </c>
      <c r="D49" s="35" t="s">
        <v>3883</v>
      </c>
      <c r="E49" s="18" t="s">
        <v>3882</v>
      </c>
      <c r="F49" s="20"/>
      <c r="G49" s="19"/>
      <c r="H49" s="19"/>
      <c r="I49" s="7"/>
      <c r="J49" s="19"/>
      <c r="K49" s="19"/>
      <c r="L49" s="34"/>
      <c r="M49" s="32"/>
      <c r="N49" s="27"/>
      <c r="O49" s="27"/>
      <c r="P49" s="27"/>
      <c r="Q49" s="27"/>
      <c r="R49" s="27"/>
      <c r="S49" s="27"/>
      <c r="T49" s="27"/>
      <c r="U49" s="31"/>
      <c r="V49" s="29"/>
      <c r="W49" s="29"/>
    </row>
    <row r="50" spans="1:23" ht="26" x14ac:dyDescent="0.35">
      <c r="A50" s="33">
        <v>49</v>
      </c>
      <c r="B50" s="21" t="s">
        <v>3880</v>
      </c>
      <c r="C50" s="29" t="s">
        <v>3881</v>
      </c>
      <c r="D50" s="29" t="s">
        <v>3881</v>
      </c>
      <c r="E50" s="21" t="s">
        <v>3880</v>
      </c>
      <c r="F50" s="16"/>
      <c r="G50" s="7"/>
      <c r="H50" s="7"/>
      <c r="I50" s="7" t="s">
        <v>34</v>
      </c>
      <c r="J50" s="7"/>
      <c r="K50" s="7"/>
      <c r="L50" s="30" t="s">
        <v>34</v>
      </c>
      <c r="M50" s="30" t="s">
        <v>34</v>
      </c>
      <c r="N50" s="29" t="s">
        <v>34</v>
      </c>
      <c r="O50" s="29" t="s">
        <v>34</v>
      </c>
      <c r="P50" s="29" t="s">
        <v>34</v>
      </c>
      <c r="Q50" s="29" t="s">
        <v>34</v>
      </c>
      <c r="R50" s="27"/>
      <c r="S50" s="27"/>
      <c r="T50" s="27"/>
      <c r="U50" s="31"/>
      <c r="V50" s="29"/>
      <c r="W50" s="29"/>
    </row>
    <row r="51" spans="1:23" ht="65" x14ac:dyDescent="0.35">
      <c r="A51" s="33">
        <v>50</v>
      </c>
      <c r="B51" s="21" t="s">
        <v>3878</v>
      </c>
      <c r="C51" s="29" t="s">
        <v>3879</v>
      </c>
      <c r="D51" s="29" t="s">
        <v>3879</v>
      </c>
      <c r="E51" s="21" t="s">
        <v>3878</v>
      </c>
      <c r="F51" s="16"/>
      <c r="G51" s="7"/>
      <c r="H51" s="7"/>
      <c r="I51" s="7" t="s">
        <v>34</v>
      </c>
      <c r="J51" s="7"/>
      <c r="K51" s="7"/>
      <c r="L51" s="32"/>
      <c r="M51" s="30" t="s">
        <v>34</v>
      </c>
      <c r="N51" s="29" t="s">
        <v>34</v>
      </c>
      <c r="O51" s="29" t="s">
        <v>34</v>
      </c>
      <c r="P51" s="29" t="s">
        <v>34</v>
      </c>
      <c r="Q51" s="29" t="s">
        <v>34</v>
      </c>
      <c r="R51" s="27"/>
      <c r="S51" s="27"/>
      <c r="T51" s="27"/>
      <c r="U51" s="31"/>
      <c r="V51" s="29"/>
      <c r="W51" s="29"/>
    </row>
    <row r="52" spans="1:23" ht="26" x14ac:dyDescent="0.35">
      <c r="A52" s="33">
        <v>51</v>
      </c>
      <c r="B52" s="21" t="s">
        <v>3876</v>
      </c>
      <c r="C52" s="29" t="s">
        <v>3877</v>
      </c>
      <c r="D52" s="29" t="s">
        <v>3877</v>
      </c>
      <c r="E52" s="21" t="s">
        <v>3876</v>
      </c>
      <c r="F52" s="16"/>
      <c r="G52" s="7"/>
      <c r="H52" s="7"/>
      <c r="I52" s="7" t="s">
        <v>34</v>
      </c>
      <c r="J52" s="7"/>
      <c r="K52" s="7"/>
      <c r="L52" s="32"/>
      <c r="M52" s="30" t="s">
        <v>34</v>
      </c>
      <c r="N52" s="29" t="s">
        <v>34</v>
      </c>
      <c r="O52" s="27"/>
      <c r="P52" s="27"/>
      <c r="Q52" s="27"/>
      <c r="R52" s="27"/>
      <c r="S52" s="27"/>
      <c r="T52" s="27"/>
      <c r="U52" s="31"/>
      <c r="V52" s="29"/>
      <c r="W52" s="29"/>
    </row>
    <row r="53" spans="1:23" ht="39" x14ac:dyDescent="0.35">
      <c r="A53" s="33">
        <v>52</v>
      </c>
      <c r="B53" s="21" t="s">
        <v>3874</v>
      </c>
      <c r="C53" s="29" t="s">
        <v>3875</v>
      </c>
      <c r="D53" s="29" t="s">
        <v>3875</v>
      </c>
      <c r="E53" s="21" t="s">
        <v>3874</v>
      </c>
      <c r="F53" s="16"/>
      <c r="G53" s="7"/>
      <c r="H53" s="7"/>
      <c r="I53" s="7" t="s">
        <v>34</v>
      </c>
      <c r="J53" s="7"/>
      <c r="K53" s="7"/>
      <c r="L53" s="32"/>
      <c r="M53" s="30" t="s">
        <v>34</v>
      </c>
      <c r="N53" s="29" t="s">
        <v>34</v>
      </c>
      <c r="O53" s="27"/>
      <c r="P53" s="27"/>
      <c r="Q53" s="27"/>
      <c r="R53" s="27"/>
      <c r="S53" s="27"/>
      <c r="T53" s="27"/>
      <c r="U53" s="31"/>
      <c r="V53" s="29"/>
      <c r="W53" s="29"/>
    </row>
    <row r="54" spans="1:23" ht="39" x14ac:dyDescent="0.35">
      <c r="A54" s="33">
        <v>53</v>
      </c>
      <c r="B54" s="21" t="s">
        <v>3872</v>
      </c>
      <c r="C54" s="29" t="s">
        <v>3873</v>
      </c>
      <c r="D54" s="29" t="s">
        <v>3873</v>
      </c>
      <c r="E54" s="21" t="s">
        <v>3872</v>
      </c>
      <c r="F54" s="16"/>
      <c r="G54" s="7"/>
      <c r="H54" s="7"/>
      <c r="I54" s="7" t="s">
        <v>34</v>
      </c>
      <c r="J54" s="7"/>
      <c r="K54" s="7"/>
      <c r="L54" s="32"/>
      <c r="M54" s="30" t="s">
        <v>34</v>
      </c>
      <c r="N54" s="29" t="s">
        <v>34</v>
      </c>
      <c r="O54" s="27"/>
      <c r="P54" s="27"/>
      <c r="Q54" s="27"/>
      <c r="R54" s="27"/>
      <c r="S54" s="27"/>
      <c r="T54" s="27"/>
      <c r="U54" s="31"/>
      <c r="V54" s="29"/>
      <c r="W54" s="29"/>
    </row>
    <row r="55" spans="1:23" ht="39" x14ac:dyDescent="0.35">
      <c r="A55" s="33">
        <v>54</v>
      </c>
      <c r="B55" s="21" t="s">
        <v>3870</v>
      </c>
      <c r="C55" s="29" t="s">
        <v>3871</v>
      </c>
      <c r="D55" s="29" t="s">
        <v>3871</v>
      </c>
      <c r="E55" s="21" t="s">
        <v>3870</v>
      </c>
      <c r="F55" s="16"/>
      <c r="G55" s="7"/>
      <c r="H55" s="7"/>
      <c r="I55" s="7" t="s">
        <v>34</v>
      </c>
      <c r="J55" s="7"/>
      <c r="K55" s="7"/>
      <c r="L55" s="32"/>
      <c r="M55" s="30" t="s">
        <v>34</v>
      </c>
      <c r="N55" s="29" t="s">
        <v>34</v>
      </c>
      <c r="O55" s="27"/>
      <c r="P55" s="27"/>
      <c r="Q55" s="27"/>
      <c r="R55" s="27"/>
      <c r="S55" s="27"/>
      <c r="T55" s="27"/>
      <c r="U55" s="31"/>
      <c r="V55" s="29"/>
      <c r="W55" s="29"/>
    </row>
    <row r="56" spans="1:23" ht="52" x14ac:dyDescent="0.35">
      <c r="A56" s="33">
        <v>55</v>
      </c>
      <c r="B56" s="21" t="s">
        <v>3868</v>
      </c>
      <c r="C56" s="29" t="s">
        <v>3869</v>
      </c>
      <c r="D56" s="29" t="s">
        <v>3869</v>
      </c>
      <c r="E56" s="21" t="s">
        <v>3868</v>
      </c>
      <c r="F56" s="16"/>
      <c r="G56" s="7"/>
      <c r="H56" s="7"/>
      <c r="I56" s="7" t="s">
        <v>34</v>
      </c>
      <c r="J56" s="7"/>
      <c r="K56" s="7"/>
      <c r="L56" s="32"/>
      <c r="M56" s="30" t="s">
        <v>34</v>
      </c>
      <c r="N56" s="29" t="s">
        <v>34</v>
      </c>
      <c r="O56" s="27"/>
      <c r="P56" s="27"/>
      <c r="Q56" s="27"/>
      <c r="R56" s="27"/>
      <c r="S56" s="27"/>
      <c r="T56" s="27"/>
      <c r="U56" s="31"/>
      <c r="V56" s="29"/>
      <c r="W56" s="29"/>
    </row>
    <row r="57" spans="1:23" ht="39" x14ac:dyDescent="0.35">
      <c r="A57" s="33">
        <v>56</v>
      </c>
      <c r="B57" s="21" t="s">
        <v>3866</v>
      </c>
      <c r="C57" s="29" t="s">
        <v>3867</v>
      </c>
      <c r="D57" s="29" t="s">
        <v>3867</v>
      </c>
      <c r="E57" s="21" t="s">
        <v>3866</v>
      </c>
      <c r="F57" s="16"/>
      <c r="G57" s="7"/>
      <c r="H57" s="7"/>
      <c r="I57" s="7" t="s">
        <v>34</v>
      </c>
      <c r="J57" s="7"/>
      <c r="K57" s="7"/>
      <c r="L57" s="30" t="s">
        <v>34</v>
      </c>
      <c r="M57" s="30" t="s">
        <v>34</v>
      </c>
      <c r="N57" s="29" t="s">
        <v>34</v>
      </c>
      <c r="O57" s="27"/>
      <c r="P57" s="27"/>
      <c r="Q57" s="27"/>
      <c r="R57" s="27"/>
      <c r="S57" s="27"/>
      <c r="T57" s="27"/>
      <c r="U57" s="31"/>
      <c r="V57" s="29"/>
      <c r="W57" s="29"/>
    </row>
    <row r="58" spans="1:23" ht="26" x14ac:dyDescent="0.35">
      <c r="A58" s="33">
        <v>57</v>
      </c>
      <c r="B58" s="21" t="s">
        <v>3864</v>
      </c>
      <c r="C58" s="29" t="s">
        <v>3865</v>
      </c>
      <c r="D58" s="29" t="s">
        <v>3865</v>
      </c>
      <c r="E58" s="21" t="s">
        <v>3864</v>
      </c>
      <c r="F58" s="16"/>
      <c r="G58" s="7"/>
      <c r="H58" s="7"/>
      <c r="I58" s="7" t="s">
        <v>34</v>
      </c>
      <c r="J58" s="7"/>
      <c r="K58" s="7"/>
      <c r="L58" s="32"/>
      <c r="M58" s="30" t="s">
        <v>34</v>
      </c>
      <c r="N58" s="29" t="s">
        <v>34</v>
      </c>
      <c r="O58" s="27"/>
      <c r="P58" s="27"/>
      <c r="Q58" s="27"/>
      <c r="R58" s="27"/>
      <c r="S58" s="27"/>
      <c r="T58" s="27"/>
      <c r="U58" s="31"/>
      <c r="V58" s="29"/>
      <c r="W58" s="29"/>
    </row>
    <row r="59" spans="1:23" ht="26" x14ac:dyDescent="0.35">
      <c r="A59" s="33">
        <v>58</v>
      </c>
      <c r="B59" s="21" t="s">
        <v>3862</v>
      </c>
      <c r="C59" s="29" t="s">
        <v>3863</v>
      </c>
      <c r="D59" s="29" t="s">
        <v>3863</v>
      </c>
      <c r="E59" s="21" t="s">
        <v>3862</v>
      </c>
      <c r="F59" s="16"/>
      <c r="G59" s="7"/>
      <c r="H59" s="7"/>
      <c r="I59" s="7" t="s">
        <v>34</v>
      </c>
      <c r="J59" s="7"/>
      <c r="K59" s="7"/>
      <c r="L59" s="32"/>
      <c r="M59" s="30" t="s">
        <v>34</v>
      </c>
      <c r="N59" s="29" t="s">
        <v>34</v>
      </c>
      <c r="O59" s="27"/>
      <c r="P59" s="27"/>
      <c r="Q59" s="27"/>
      <c r="R59" s="27"/>
      <c r="S59" s="27"/>
      <c r="T59" s="27"/>
      <c r="U59" s="31"/>
      <c r="V59" s="29"/>
      <c r="W59" s="29"/>
    </row>
    <row r="60" spans="1:23" ht="26" x14ac:dyDescent="0.35">
      <c r="A60" s="33">
        <v>59</v>
      </c>
      <c r="B60" s="21" t="s">
        <v>3860</v>
      </c>
      <c r="C60" s="29" t="s">
        <v>3861</v>
      </c>
      <c r="D60" s="29" t="s">
        <v>3861</v>
      </c>
      <c r="E60" s="21" t="s">
        <v>3860</v>
      </c>
      <c r="F60" s="16"/>
      <c r="G60" s="7"/>
      <c r="H60" s="7"/>
      <c r="I60" s="7" t="s">
        <v>34</v>
      </c>
      <c r="J60" s="7"/>
      <c r="K60" s="7"/>
      <c r="L60" s="32"/>
      <c r="M60" s="30" t="s">
        <v>34</v>
      </c>
      <c r="N60" s="29" t="s">
        <v>34</v>
      </c>
      <c r="O60" s="27"/>
      <c r="P60" s="27"/>
      <c r="Q60" s="27"/>
      <c r="R60" s="27"/>
      <c r="S60" s="27"/>
      <c r="T60" s="27"/>
      <c r="U60" s="31"/>
      <c r="V60" s="29"/>
      <c r="W60" s="29"/>
    </row>
    <row r="61" spans="1:23" ht="26" x14ac:dyDescent="0.35">
      <c r="A61" s="33">
        <v>60</v>
      </c>
      <c r="B61" s="21" t="s">
        <v>3858</v>
      </c>
      <c r="C61" s="29" t="s">
        <v>3859</v>
      </c>
      <c r="D61" s="29" t="s">
        <v>3859</v>
      </c>
      <c r="E61" s="21" t="s">
        <v>3858</v>
      </c>
      <c r="F61" s="16"/>
      <c r="G61" s="7"/>
      <c r="H61" s="7"/>
      <c r="I61" s="7" t="s">
        <v>34</v>
      </c>
      <c r="J61" s="7"/>
      <c r="K61" s="7"/>
      <c r="L61" s="32"/>
      <c r="M61" s="30" t="s">
        <v>34</v>
      </c>
      <c r="N61" s="29" t="s">
        <v>34</v>
      </c>
      <c r="O61" s="27"/>
      <c r="P61" s="27"/>
      <c r="Q61" s="27"/>
      <c r="R61" s="27"/>
      <c r="S61" s="27"/>
      <c r="T61" s="27"/>
      <c r="U61" s="31"/>
      <c r="V61" s="7" t="s">
        <v>3857</v>
      </c>
      <c r="W61" s="29">
        <v>6</v>
      </c>
    </row>
    <row r="62" spans="1:23" ht="26" x14ac:dyDescent="0.35">
      <c r="A62" s="33">
        <v>61</v>
      </c>
      <c r="B62" s="21" t="s">
        <v>3855</v>
      </c>
      <c r="C62" s="29" t="s">
        <v>3856</v>
      </c>
      <c r="D62" s="29" t="s">
        <v>3856</v>
      </c>
      <c r="E62" s="21" t="s">
        <v>3855</v>
      </c>
      <c r="F62" s="16"/>
      <c r="G62" s="7"/>
      <c r="H62" s="7"/>
      <c r="I62" s="7" t="s">
        <v>34</v>
      </c>
      <c r="J62" s="7"/>
      <c r="K62" s="7"/>
      <c r="L62" s="32"/>
      <c r="M62" s="30" t="s">
        <v>34</v>
      </c>
      <c r="N62" s="29" t="s">
        <v>34</v>
      </c>
      <c r="O62" s="27"/>
      <c r="P62" s="27"/>
      <c r="Q62" s="27"/>
      <c r="R62" s="27"/>
      <c r="S62" s="27"/>
      <c r="T62" s="27"/>
      <c r="U62" s="31"/>
      <c r="V62" s="29"/>
      <c r="W62" s="29"/>
    </row>
    <row r="63" spans="1:23" ht="26" x14ac:dyDescent="0.35">
      <c r="A63" s="33">
        <v>62</v>
      </c>
      <c r="B63" s="21" t="s">
        <v>3853</v>
      </c>
      <c r="C63" s="29" t="s">
        <v>3854</v>
      </c>
      <c r="D63" s="29" t="s">
        <v>3854</v>
      </c>
      <c r="E63" s="21" t="s">
        <v>3853</v>
      </c>
      <c r="F63" s="16"/>
      <c r="G63" s="7"/>
      <c r="H63" s="7"/>
      <c r="I63" s="7" t="s">
        <v>34</v>
      </c>
      <c r="J63" s="7"/>
      <c r="K63" s="7"/>
      <c r="L63" s="32"/>
      <c r="M63" s="32"/>
      <c r="N63" s="27"/>
      <c r="O63" s="29" t="s">
        <v>34</v>
      </c>
      <c r="P63" s="29" t="s">
        <v>34</v>
      </c>
      <c r="Q63" s="29" t="s">
        <v>34</v>
      </c>
      <c r="R63" s="27"/>
      <c r="S63" s="27"/>
      <c r="T63" s="27"/>
      <c r="U63" s="31"/>
      <c r="V63" s="29"/>
      <c r="W63" s="29"/>
    </row>
    <row r="64" spans="1:23" x14ac:dyDescent="0.35">
      <c r="A64" s="33">
        <v>63</v>
      </c>
      <c r="B64" s="9" t="s">
        <v>3851</v>
      </c>
      <c r="C64" s="37" t="s">
        <v>3852</v>
      </c>
      <c r="D64" s="37" t="s">
        <v>3852</v>
      </c>
      <c r="E64" s="9" t="s">
        <v>3851</v>
      </c>
      <c r="F64" s="15"/>
      <c r="G64" s="10"/>
      <c r="H64" s="10"/>
      <c r="I64" s="7"/>
      <c r="J64" s="10"/>
      <c r="K64" s="10"/>
      <c r="L64" s="36"/>
      <c r="M64" s="32"/>
      <c r="N64" s="27"/>
      <c r="O64" s="27"/>
      <c r="P64" s="27"/>
      <c r="Q64" s="27"/>
      <c r="R64" s="27"/>
      <c r="S64" s="27"/>
      <c r="T64" s="27"/>
      <c r="U64" s="31"/>
      <c r="V64" s="29"/>
      <c r="W64" s="29"/>
    </row>
    <row r="65" spans="1:23" x14ac:dyDescent="0.35">
      <c r="A65" s="33">
        <v>64</v>
      </c>
      <c r="B65" s="18" t="s">
        <v>2392</v>
      </c>
      <c r="C65" s="35" t="s">
        <v>3850</v>
      </c>
      <c r="D65" s="35" t="s">
        <v>3850</v>
      </c>
      <c r="E65" s="18" t="s">
        <v>2392</v>
      </c>
      <c r="F65" s="20"/>
      <c r="G65" s="19"/>
      <c r="H65" s="19"/>
      <c r="I65" s="7"/>
      <c r="J65" s="19"/>
      <c r="K65" s="19"/>
      <c r="L65" s="34"/>
      <c r="M65" s="32"/>
      <c r="N65" s="27"/>
      <c r="O65" s="27"/>
      <c r="P65" s="27"/>
      <c r="Q65" s="27"/>
      <c r="R65" s="27"/>
      <c r="S65" s="27"/>
      <c r="T65" s="27"/>
      <c r="U65" s="31"/>
      <c r="V65" s="29"/>
      <c r="W65" s="29"/>
    </row>
    <row r="66" spans="1:23" x14ac:dyDescent="0.35">
      <c r="A66" s="33">
        <v>65</v>
      </c>
      <c r="B66" s="21" t="s">
        <v>3848</v>
      </c>
      <c r="C66" s="29" t="s">
        <v>3849</v>
      </c>
      <c r="D66" s="29" t="s">
        <v>3849</v>
      </c>
      <c r="E66" s="21" t="s">
        <v>3848</v>
      </c>
      <c r="F66" s="16"/>
      <c r="G66" s="7"/>
      <c r="H66" s="7"/>
      <c r="I66" s="7" t="s">
        <v>34</v>
      </c>
      <c r="J66" s="7"/>
      <c r="K66" s="7"/>
      <c r="L66" s="32"/>
      <c r="M66" s="32"/>
      <c r="N66" s="27"/>
      <c r="O66" s="29" t="s">
        <v>34</v>
      </c>
      <c r="P66" s="29" t="s">
        <v>34</v>
      </c>
      <c r="Q66" s="29" t="s">
        <v>34</v>
      </c>
      <c r="R66" s="27"/>
      <c r="S66" s="27"/>
      <c r="T66" s="27"/>
      <c r="U66" s="31"/>
      <c r="V66" s="29"/>
      <c r="W66" s="29"/>
    </row>
    <row r="67" spans="1:23" ht="26" x14ac:dyDescent="0.35">
      <c r="A67" s="33">
        <v>66</v>
      </c>
      <c r="B67" s="21" t="s">
        <v>3846</v>
      </c>
      <c r="C67" s="29" t="s">
        <v>3847</v>
      </c>
      <c r="D67" s="29" t="s">
        <v>3847</v>
      </c>
      <c r="E67" s="21" t="s">
        <v>3846</v>
      </c>
      <c r="F67" s="16"/>
      <c r="G67" s="7"/>
      <c r="H67" s="7"/>
      <c r="I67" s="7" t="s">
        <v>34</v>
      </c>
      <c r="J67" s="7"/>
      <c r="K67" s="7"/>
      <c r="L67" s="32"/>
      <c r="M67" s="32"/>
      <c r="N67" s="27"/>
      <c r="O67" s="29" t="s">
        <v>34</v>
      </c>
      <c r="P67" s="29" t="s">
        <v>34</v>
      </c>
      <c r="Q67" s="29" t="s">
        <v>34</v>
      </c>
      <c r="R67" s="27"/>
      <c r="S67" s="27"/>
      <c r="T67" s="27"/>
      <c r="U67" s="31"/>
      <c r="V67" s="29"/>
      <c r="W67" s="29"/>
    </row>
    <row r="68" spans="1:23" x14ac:dyDescent="0.35">
      <c r="A68" s="33">
        <v>67</v>
      </c>
      <c r="B68" s="18" t="s">
        <v>2293</v>
      </c>
      <c r="C68" s="35" t="s">
        <v>3845</v>
      </c>
      <c r="D68" s="35" t="s">
        <v>3845</v>
      </c>
      <c r="E68" s="18" t="s">
        <v>2293</v>
      </c>
      <c r="F68" s="20"/>
      <c r="G68" s="19"/>
      <c r="H68" s="19"/>
      <c r="I68" s="7"/>
      <c r="J68" s="19"/>
      <c r="K68" s="19"/>
      <c r="L68" s="34"/>
      <c r="M68" s="32"/>
      <c r="N68" s="27"/>
      <c r="O68" s="27"/>
      <c r="P68" s="27"/>
      <c r="Q68" s="27"/>
      <c r="R68" s="27"/>
      <c r="S68" s="27"/>
      <c r="T68" s="27"/>
      <c r="U68" s="31"/>
      <c r="V68" s="29"/>
      <c r="W68" s="29"/>
    </row>
    <row r="69" spans="1:23" ht="39" x14ac:dyDescent="0.35">
      <c r="A69" s="33">
        <v>68</v>
      </c>
      <c r="B69" s="21" t="s">
        <v>3843</v>
      </c>
      <c r="C69" s="29" t="s">
        <v>3844</v>
      </c>
      <c r="D69" s="29" t="s">
        <v>3844</v>
      </c>
      <c r="E69" s="21" t="s">
        <v>3843</v>
      </c>
      <c r="F69" s="16"/>
      <c r="G69" s="7"/>
      <c r="H69" s="7"/>
      <c r="I69" s="7" t="s">
        <v>34</v>
      </c>
      <c r="J69" s="7"/>
      <c r="K69" s="7"/>
      <c r="L69" s="32"/>
      <c r="M69" s="32"/>
      <c r="N69" s="27"/>
      <c r="O69" s="29" t="s">
        <v>34</v>
      </c>
      <c r="P69" s="29" t="s">
        <v>34</v>
      </c>
      <c r="Q69" s="29" t="s">
        <v>34</v>
      </c>
      <c r="R69" s="27"/>
      <c r="S69" s="27"/>
      <c r="T69" s="27"/>
      <c r="U69" s="31"/>
      <c r="V69" s="29"/>
      <c r="W69" s="29"/>
    </row>
    <row r="70" spans="1:23" x14ac:dyDescent="0.35">
      <c r="A70" s="33">
        <v>69</v>
      </c>
      <c r="B70" s="18" t="s">
        <v>3841</v>
      </c>
      <c r="C70" s="35" t="s">
        <v>3842</v>
      </c>
      <c r="D70" s="35" t="s">
        <v>3842</v>
      </c>
      <c r="E70" s="18" t="s">
        <v>3841</v>
      </c>
      <c r="F70" s="20"/>
      <c r="G70" s="19"/>
      <c r="H70" s="19"/>
      <c r="I70" s="7"/>
      <c r="J70" s="19"/>
      <c r="K70" s="19"/>
      <c r="L70" s="34"/>
      <c r="M70" s="32"/>
      <c r="N70" s="27"/>
      <c r="O70" s="27"/>
      <c r="P70" s="27"/>
      <c r="Q70" s="27"/>
      <c r="R70" s="27"/>
      <c r="S70" s="27"/>
      <c r="T70" s="27"/>
      <c r="U70" s="31"/>
      <c r="V70" s="29"/>
      <c r="W70" s="29"/>
    </row>
    <row r="71" spans="1:23" ht="39" x14ac:dyDescent="0.35">
      <c r="A71" s="33">
        <v>70</v>
      </c>
      <c r="B71" s="21" t="s">
        <v>3839</v>
      </c>
      <c r="C71" s="29" t="s">
        <v>3840</v>
      </c>
      <c r="D71" s="29" t="s">
        <v>3840</v>
      </c>
      <c r="E71" s="21" t="s">
        <v>3839</v>
      </c>
      <c r="F71" s="16"/>
      <c r="G71" s="7"/>
      <c r="H71" s="7"/>
      <c r="I71" s="7" t="s">
        <v>34</v>
      </c>
      <c r="J71" s="7"/>
      <c r="K71" s="7"/>
      <c r="L71" s="32"/>
      <c r="M71" s="32"/>
      <c r="N71" s="27"/>
      <c r="O71" s="29" t="s">
        <v>34</v>
      </c>
      <c r="P71" s="29" t="s">
        <v>34</v>
      </c>
      <c r="Q71" s="29" t="s">
        <v>34</v>
      </c>
      <c r="R71" s="27"/>
      <c r="S71" s="27"/>
      <c r="T71" s="27"/>
      <c r="U71" s="31"/>
      <c r="V71" s="29"/>
      <c r="W71" s="29"/>
    </row>
    <row r="72" spans="1:23" ht="39" x14ac:dyDescent="0.35">
      <c r="A72" s="33">
        <v>71</v>
      </c>
      <c r="B72" s="21" t="s">
        <v>3837</v>
      </c>
      <c r="C72" s="29" t="s">
        <v>3838</v>
      </c>
      <c r="D72" s="29" t="s">
        <v>3838</v>
      </c>
      <c r="E72" s="21" t="s">
        <v>3837</v>
      </c>
      <c r="F72" s="16"/>
      <c r="G72" s="7"/>
      <c r="H72" s="7"/>
      <c r="I72" s="7" t="s">
        <v>34</v>
      </c>
      <c r="J72" s="7"/>
      <c r="K72" s="7"/>
      <c r="L72" s="32"/>
      <c r="M72" s="32"/>
      <c r="N72" s="27"/>
      <c r="O72" s="29" t="s">
        <v>34</v>
      </c>
      <c r="P72" s="29" t="s">
        <v>34</v>
      </c>
      <c r="Q72" s="29" t="s">
        <v>34</v>
      </c>
      <c r="R72" s="27"/>
      <c r="S72" s="27"/>
      <c r="T72" s="27"/>
      <c r="U72" s="31"/>
      <c r="V72" s="29"/>
      <c r="W72" s="29"/>
    </row>
    <row r="73" spans="1:23" ht="65" x14ac:dyDescent="0.35">
      <c r="A73" s="33">
        <v>72</v>
      </c>
      <c r="B73" s="21" t="s">
        <v>3835</v>
      </c>
      <c r="C73" s="29" t="s">
        <v>3836</v>
      </c>
      <c r="D73" s="29" t="s">
        <v>3836</v>
      </c>
      <c r="E73" s="21" t="s">
        <v>3835</v>
      </c>
      <c r="F73" s="16"/>
      <c r="G73" s="7"/>
      <c r="H73" s="7"/>
      <c r="I73" s="7" t="s">
        <v>34</v>
      </c>
      <c r="J73" s="7"/>
      <c r="K73" s="7"/>
      <c r="L73" s="32"/>
      <c r="M73" s="32"/>
      <c r="N73" s="27"/>
      <c r="O73" s="29" t="s">
        <v>34</v>
      </c>
      <c r="P73" s="29" t="s">
        <v>34</v>
      </c>
      <c r="Q73" s="29" t="s">
        <v>34</v>
      </c>
      <c r="R73" s="27"/>
      <c r="S73" s="27"/>
      <c r="T73" s="27"/>
      <c r="U73" s="31"/>
      <c r="V73" s="29"/>
      <c r="W73" s="29"/>
    </row>
    <row r="74" spans="1:23" ht="39" x14ac:dyDescent="0.35">
      <c r="A74" s="33">
        <v>73</v>
      </c>
      <c r="B74" s="21" t="s">
        <v>3833</v>
      </c>
      <c r="C74" s="29" t="s">
        <v>3834</v>
      </c>
      <c r="D74" s="29" t="s">
        <v>3834</v>
      </c>
      <c r="E74" s="21" t="s">
        <v>3833</v>
      </c>
      <c r="F74" s="16"/>
      <c r="G74" s="7"/>
      <c r="H74" s="7"/>
      <c r="I74" s="7" t="s">
        <v>34</v>
      </c>
      <c r="J74" s="7"/>
      <c r="K74" s="7"/>
      <c r="L74" s="32"/>
      <c r="M74" s="32"/>
      <c r="N74" s="27"/>
      <c r="O74" s="29" t="s">
        <v>34</v>
      </c>
      <c r="P74" s="29" t="s">
        <v>34</v>
      </c>
      <c r="Q74" s="29" t="s">
        <v>34</v>
      </c>
      <c r="R74" s="27"/>
      <c r="S74" s="27"/>
      <c r="T74" s="27"/>
      <c r="U74" s="31"/>
      <c r="V74" s="29"/>
      <c r="W74" s="29"/>
    </row>
    <row r="75" spans="1:23" ht="26" x14ac:dyDescent="0.35">
      <c r="A75" s="33">
        <v>74</v>
      </c>
      <c r="B75" s="21" t="s">
        <v>3831</v>
      </c>
      <c r="C75" s="29" t="s">
        <v>3832</v>
      </c>
      <c r="D75" s="29" t="s">
        <v>3832</v>
      </c>
      <c r="E75" s="21" t="s">
        <v>3831</v>
      </c>
      <c r="F75" s="16"/>
      <c r="G75" s="7"/>
      <c r="H75" s="7"/>
      <c r="I75" s="7" t="s">
        <v>34</v>
      </c>
      <c r="J75" s="7"/>
      <c r="K75" s="7"/>
      <c r="L75" s="32"/>
      <c r="M75" s="32"/>
      <c r="N75" s="27"/>
      <c r="O75" s="29" t="s">
        <v>34</v>
      </c>
      <c r="P75" s="29" t="s">
        <v>34</v>
      </c>
      <c r="Q75" s="29" t="s">
        <v>34</v>
      </c>
      <c r="R75" s="27"/>
      <c r="S75" s="27"/>
      <c r="T75" s="27"/>
      <c r="U75" s="31"/>
      <c r="V75" s="29"/>
      <c r="W75" s="29"/>
    </row>
    <row r="76" spans="1:23" x14ac:dyDescent="0.35">
      <c r="A76" s="33">
        <v>75</v>
      </c>
      <c r="B76" s="9" t="s">
        <v>2224</v>
      </c>
      <c r="C76" s="37" t="s">
        <v>3830</v>
      </c>
      <c r="D76" s="37" t="s">
        <v>3830</v>
      </c>
      <c r="E76" s="9" t="s">
        <v>2224</v>
      </c>
      <c r="F76" s="15"/>
      <c r="G76" s="10"/>
      <c r="H76" s="10"/>
      <c r="I76" s="7"/>
      <c r="J76" s="10"/>
      <c r="K76" s="10"/>
      <c r="L76" s="36"/>
      <c r="M76" s="32"/>
      <c r="N76" s="27"/>
      <c r="O76" s="27"/>
      <c r="P76" s="27"/>
      <c r="Q76" s="27"/>
      <c r="R76" s="27"/>
      <c r="S76" s="27"/>
      <c r="T76" s="27"/>
      <c r="U76" s="31"/>
      <c r="V76" s="29"/>
      <c r="W76" s="29"/>
    </row>
    <row r="77" spans="1:23" x14ac:dyDescent="0.35">
      <c r="A77" s="33">
        <v>76</v>
      </c>
      <c r="B77" s="18" t="s">
        <v>3828</v>
      </c>
      <c r="C77" s="35" t="s">
        <v>3829</v>
      </c>
      <c r="D77" s="35" t="s">
        <v>3829</v>
      </c>
      <c r="E77" s="18" t="s">
        <v>3828</v>
      </c>
      <c r="F77" s="20"/>
      <c r="G77" s="19"/>
      <c r="H77" s="19"/>
      <c r="I77" s="7"/>
      <c r="J77" s="19"/>
      <c r="K77" s="19"/>
      <c r="L77" s="34"/>
      <c r="M77" s="32"/>
      <c r="N77" s="27"/>
      <c r="O77" s="27"/>
      <c r="P77" s="27"/>
      <c r="Q77" s="27"/>
      <c r="R77" s="27"/>
      <c r="S77" s="27"/>
      <c r="T77" s="27"/>
      <c r="U77" s="31"/>
      <c r="V77" s="29"/>
      <c r="W77" s="29"/>
    </row>
    <row r="78" spans="1:23" ht="91" x14ac:dyDescent="0.35">
      <c r="A78" s="33">
        <v>77</v>
      </c>
      <c r="B78" s="21" t="s">
        <v>3826</v>
      </c>
      <c r="C78" s="29" t="s">
        <v>3827</v>
      </c>
      <c r="D78" s="29" t="s">
        <v>3827</v>
      </c>
      <c r="E78" s="21" t="s">
        <v>3826</v>
      </c>
      <c r="F78" s="16"/>
      <c r="G78" s="7"/>
      <c r="H78" s="7"/>
      <c r="I78" s="7" t="s">
        <v>34</v>
      </c>
      <c r="J78" s="7"/>
      <c r="K78" s="7"/>
      <c r="L78" s="32"/>
      <c r="M78" s="30" t="s">
        <v>34</v>
      </c>
      <c r="N78" s="29" t="s">
        <v>34</v>
      </c>
      <c r="O78" s="27"/>
      <c r="P78" s="27"/>
      <c r="Q78" s="27"/>
      <c r="R78" s="27"/>
      <c r="S78" s="27"/>
      <c r="T78" s="27"/>
      <c r="U78" s="31"/>
      <c r="V78" s="29"/>
      <c r="W78" s="29"/>
    </row>
    <row r="79" spans="1:23" ht="39" x14ac:dyDescent="0.35">
      <c r="A79" s="33">
        <v>78</v>
      </c>
      <c r="B79" s="21" t="s">
        <v>3824</v>
      </c>
      <c r="C79" s="29" t="s">
        <v>3825</v>
      </c>
      <c r="D79" s="29" t="s">
        <v>3825</v>
      </c>
      <c r="E79" s="21" t="s">
        <v>3824</v>
      </c>
      <c r="F79" s="16"/>
      <c r="G79" s="7"/>
      <c r="H79" s="7"/>
      <c r="I79" s="7" t="s">
        <v>34</v>
      </c>
      <c r="J79" s="7"/>
      <c r="K79" s="7"/>
      <c r="L79" s="32"/>
      <c r="M79" s="30" t="s">
        <v>34</v>
      </c>
      <c r="N79" s="29" t="s">
        <v>34</v>
      </c>
      <c r="O79" s="27"/>
      <c r="P79" s="27"/>
      <c r="Q79" s="27"/>
      <c r="R79" s="27"/>
      <c r="S79" s="27"/>
      <c r="T79" s="27"/>
      <c r="U79" s="31"/>
      <c r="V79" s="29"/>
      <c r="W79" s="29"/>
    </row>
    <row r="80" spans="1:23" ht="26" x14ac:dyDescent="0.35">
      <c r="A80" s="33">
        <v>79</v>
      </c>
      <c r="B80" s="21" t="s">
        <v>3822</v>
      </c>
      <c r="C80" s="29" t="s">
        <v>3823</v>
      </c>
      <c r="D80" s="29" t="s">
        <v>3823</v>
      </c>
      <c r="E80" s="21" t="s">
        <v>3822</v>
      </c>
      <c r="F80" s="16"/>
      <c r="G80" s="7"/>
      <c r="H80" s="7"/>
      <c r="I80" s="7" t="s">
        <v>34</v>
      </c>
      <c r="J80" s="7"/>
      <c r="K80" s="7"/>
      <c r="L80" s="32"/>
      <c r="M80" s="32"/>
      <c r="N80" s="27"/>
      <c r="O80" s="29" t="s">
        <v>34</v>
      </c>
      <c r="P80" s="29" t="s">
        <v>34</v>
      </c>
      <c r="Q80" s="29" t="s">
        <v>34</v>
      </c>
      <c r="R80" s="27"/>
      <c r="S80" s="27"/>
      <c r="T80" s="27"/>
      <c r="U80" s="31"/>
      <c r="V80" s="29"/>
      <c r="W80" s="29"/>
    </row>
    <row r="81" spans="1:23" ht="26" x14ac:dyDescent="0.35">
      <c r="A81" s="33">
        <v>80</v>
      </c>
      <c r="B81" s="21" t="s">
        <v>3820</v>
      </c>
      <c r="C81" s="29" t="s">
        <v>3821</v>
      </c>
      <c r="D81" s="29" t="s">
        <v>3821</v>
      </c>
      <c r="E81" s="21" t="s">
        <v>3820</v>
      </c>
      <c r="F81" s="16"/>
      <c r="G81" s="7"/>
      <c r="H81" s="7"/>
      <c r="I81" s="7" t="s">
        <v>34</v>
      </c>
      <c r="J81" s="7"/>
      <c r="K81" s="7"/>
      <c r="L81" s="32"/>
      <c r="M81" s="32"/>
      <c r="N81" s="27"/>
      <c r="O81" s="29" t="s">
        <v>34</v>
      </c>
      <c r="P81" s="29" t="s">
        <v>34</v>
      </c>
      <c r="Q81" s="29" t="s">
        <v>34</v>
      </c>
      <c r="R81" s="27"/>
      <c r="S81" s="27"/>
      <c r="T81" s="27"/>
      <c r="U81" s="31"/>
      <c r="V81" s="29"/>
      <c r="W81" s="29"/>
    </row>
    <row r="82" spans="1:23" x14ac:dyDescent="0.35">
      <c r="A82" s="33">
        <v>81</v>
      </c>
      <c r="B82" s="9" t="s">
        <v>3818</v>
      </c>
      <c r="C82" s="37" t="s">
        <v>3819</v>
      </c>
      <c r="D82" s="37" t="s">
        <v>3819</v>
      </c>
      <c r="E82" s="9" t="s">
        <v>3818</v>
      </c>
      <c r="F82" s="15"/>
      <c r="G82" s="10"/>
      <c r="H82" s="10"/>
      <c r="I82" s="7"/>
      <c r="J82" s="10"/>
      <c r="K82" s="10"/>
      <c r="L82" s="36"/>
      <c r="M82" s="32"/>
      <c r="N82" s="27"/>
      <c r="O82" s="27"/>
      <c r="P82" s="27"/>
      <c r="Q82" s="27"/>
      <c r="R82" s="27"/>
      <c r="S82" s="27"/>
      <c r="T82" s="27"/>
      <c r="U82" s="31"/>
      <c r="V82" s="29"/>
      <c r="W82" s="29"/>
    </row>
    <row r="83" spans="1:23" x14ac:dyDescent="0.35">
      <c r="A83" s="33">
        <v>82</v>
      </c>
      <c r="B83" s="9" t="s">
        <v>3816</v>
      </c>
      <c r="C83" s="37" t="s">
        <v>3817</v>
      </c>
      <c r="D83" s="37" t="s">
        <v>3817</v>
      </c>
      <c r="E83" s="9" t="s">
        <v>3816</v>
      </c>
      <c r="F83" s="15"/>
      <c r="G83" s="10"/>
      <c r="H83" s="10"/>
      <c r="I83" s="7"/>
      <c r="J83" s="10"/>
      <c r="K83" s="10"/>
      <c r="L83" s="36"/>
      <c r="M83" s="32"/>
      <c r="N83" s="27"/>
      <c r="O83" s="27"/>
      <c r="P83" s="27"/>
      <c r="Q83" s="27"/>
      <c r="R83" s="27"/>
      <c r="S83" s="27"/>
      <c r="T83" s="27"/>
      <c r="U83" s="31"/>
      <c r="V83" s="29"/>
      <c r="W83" s="29"/>
    </row>
    <row r="84" spans="1:23" x14ac:dyDescent="0.35">
      <c r="A84" s="33">
        <v>83</v>
      </c>
      <c r="B84" s="18" t="s">
        <v>3814</v>
      </c>
      <c r="C84" s="35" t="s">
        <v>3815</v>
      </c>
      <c r="D84" s="35" t="s">
        <v>3815</v>
      </c>
      <c r="E84" s="18" t="s">
        <v>3814</v>
      </c>
      <c r="F84" s="20"/>
      <c r="G84" s="19"/>
      <c r="H84" s="19"/>
      <c r="I84" s="7"/>
      <c r="J84" s="19"/>
      <c r="K84" s="19"/>
      <c r="L84" s="34"/>
      <c r="M84" s="32"/>
      <c r="N84" s="27"/>
      <c r="O84" s="27"/>
      <c r="P84" s="27"/>
      <c r="Q84" s="27"/>
      <c r="R84" s="27"/>
      <c r="S84" s="27"/>
      <c r="T84" s="27"/>
      <c r="U84" s="31"/>
      <c r="V84" s="29"/>
      <c r="W84" s="29"/>
    </row>
    <row r="85" spans="1:23" ht="65" x14ac:dyDescent="0.35">
      <c r="A85" s="33">
        <v>84</v>
      </c>
      <c r="B85" s="21" t="s">
        <v>3812</v>
      </c>
      <c r="C85" s="29" t="s">
        <v>3813</v>
      </c>
      <c r="D85" s="29" t="s">
        <v>3813</v>
      </c>
      <c r="E85" s="21" t="s">
        <v>3812</v>
      </c>
      <c r="F85" s="16"/>
      <c r="G85" s="7"/>
      <c r="H85" s="7"/>
      <c r="I85" s="7" t="s">
        <v>34</v>
      </c>
      <c r="J85" s="7"/>
      <c r="K85" s="7"/>
      <c r="L85" s="30" t="s">
        <v>34</v>
      </c>
      <c r="M85" s="30" t="s">
        <v>34</v>
      </c>
      <c r="N85" s="29" t="s">
        <v>34</v>
      </c>
      <c r="O85" s="29" t="s">
        <v>34</v>
      </c>
      <c r="P85" s="29" t="s">
        <v>34</v>
      </c>
      <c r="Q85" s="29" t="s">
        <v>34</v>
      </c>
      <c r="R85" s="27"/>
      <c r="S85" s="27"/>
      <c r="T85" s="27"/>
      <c r="U85" s="31"/>
      <c r="V85" s="29"/>
      <c r="W85" s="29"/>
    </row>
    <row r="86" spans="1:23" x14ac:dyDescent="0.35">
      <c r="A86" s="33">
        <v>85</v>
      </c>
      <c r="B86" s="9" t="s">
        <v>3810</v>
      </c>
      <c r="C86" s="37" t="s">
        <v>3811</v>
      </c>
      <c r="D86" s="37" t="s">
        <v>3811</v>
      </c>
      <c r="E86" s="9" t="s">
        <v>3810</v>
      </c>
      <c r="F86" s="15"/>
      <c r="G86" s="10"/>
      <c r="H86" s="10"/>
      <c r="I86" s="7"/>
      <c r="J86" s="10"/>
      <c r="K86" s="10"/>
      <c r="L86" s="36"/>
      <c r="M86" s="32"/>
      <c r="N86" s="27"/>
      <c r="O86" s="27"/>
      <c r="P86" s="27"/>
      <c r="Q86" s="27"/>
      <c r="R86" s="27"/>
      <c r="S86" s="27"/>
      <c r="T86" s="27"/>
      <c r="U86" s="31"/>
      <c r="V86" s="29"/>
      <c r="W86" s="29"/>
    </row>
    <row r="87" spans="1:23" x14ac:dyDescent="0.35">
      <c r="A87" s="33">
        <v>86</v>
      </c>
      <c r="B87" s="18" t="s">
        <v>3808</v>
      </c>
      <c r="C87" s="35" t="s">
        <v>3809</v>
      </c>
      <c r="D87" s="35" t="s">
        <v>3809</v>
      </c>
      <c r="E87" s="18" t="s">
        <v>3808</v>
      </c>
      <c r="F87" s="20"/>
      <c r="G87" s="19"/>
      <c r="H87" s="19"/>
      <c r="I87" s="7"/>
      <c r="J87" s="19"/>
      <c r="K87" s="19"/>
      <c r="L87" s="34"/>
      <c r="M87" s="32"/>
      <c r="N87" s="27"/>
      <c r="O87" s="27"/>
      <c r="P87" s="27"/>
      <c r="Q87" s="27"/>
      <c r="R87" s="27"/>
      <c r="S87" s="27"/>
      <c r="T87" s="27"/>
      <c r="U87" s="31"/>
      <c r="V87" s="29"/>
      <c r="W87" s="29"/>
    </row>
    <row r="88" spans="1:23" ht="52" x14ac:dyDescent="0.35">
      <c r="A88" s="33">
        <v>87</v>
      </c>
      <c r="B88" s="21" t="s">
        <v>3806</v>
      </c>
      <c r="C88" s="29" t="s">
        <v>3807</v>
      </c>
      <c r="D88" s="29" t="s">
        <v>3807</v>
      </c>
      <c r="E88" s="21" t="s">
        <v>3806</v>
      </c>
      <c r="F88" s="16"/>
      <c r="G88" s="7"/>
      <c r="H88" s="7"/>
      <c r="I88" s="7" t="s">
        <v>34</v>
      </c>
      <c r="J88" s="7"/>
      <c r="K88" s="7"/>
      <c r="L88" s="30" t="s">
        <v>34</v>
      </c>
      <c r="M88" s="30" t="s">
        <v>34</v>
      </c>
      <c r="N88" s="29" t="s">
        <v>34</v>
      </c>
      <c r="O88" s="29" t="s">
        <v>34</v>
      </c>
      <c r="P88" s="29" t="s">
        <v>34</v>
      </c>
      <c r="Q88" s="29" t="s">
        <v>34</v>
      </c>
      <c r="R88" s="27"/>
      <c r="S88" s="27"/>
      <c r="T88" s="27"/>
      <c r="U88" s="31"/>
      <c r="V88" s="29"/>
      <c r="W88" s="29"/>
    </row>
    <row r="89" spans="1:23" ht="26" x14ac:dyDescent="0.35">
      <c r="A89" s="33">
        <v>88</v>
      </c>
      <c r="B89" s="21" t="s">
        <v>3804</v>
      </c>
      <c r="C89" s="29" t="s">
        <v>3805</v>
      </c>
      <c r="D89" s="29" t="s">
        <v>3805</v>
      </c>
      <c r="E89" s="21" t="s">
        <v>3804</v>
      </c>
      <c r="F89" s="16"/>
      <c r="G89" s="7"/>
      <c r="H89" s="7"/>
      <c r="I89" s="7" t="s">
        <v>34</v>
      </c>
      <c r="J89" s="7"/>
      <c r="K89" s="7"/>
      <c r="L89" s="30" t="s">
        <v>34</v>
      </c>
      <c r="M89" s="30" t="s">
        <v>34</v>
      </c>
      <c r="N89" s="29" t="s">
        <v>34</v>
      </c>
      <c r="O89" s="29" t="s">
        <v>34</v>
      </c>
      <c r="P89" s="29" t="s">
        <v>34</v>
      </c>
      <c r="Q89" s="29" t="s">
        <v>34</v>
      </c>
      <c r="R89" s="27"/>
      <c r="S89" s="27"/>
      <c r="T89" s="27"/>
      <c r="U89" s="31"/>
      <c r="V89" s="29"/>
      <c r="W89" s="29"/>
    </row>
    <row r="90" spans="1:23" ht="26" x14ac:dyDescent="0.35">
      <c r="A90" s="33">
        <v>89</v>
      </c>
      <c r="B90" s="21" t="s">
        <v>3802</v>
      </c>
      <c r="C90" s="29" t="s">
        <v>3803</v>
      </c>
      <c r="D90" s="29" t="s">
        <v>3803</v>
      </c>
      <c r="E90" s="21" t="s">
        <v>3802</v>
      </c>
      <c r="F90" s="16"/>
      <c r="G90" s="7"/>
      <c r="H90" s="7"/>
      <c r="I90" s="7" t="s">
        <v>34</v>
      </c>
      <c r="J90" s="7"/>
      <c r="K90" s="7"/>
      <c r="L90" s="32"/>
      <c r="M90" s="30" t="s">
        <v>34</v>
      </c>
      <c r="N90" s="29" t="s">
        <v>34</v>
      </c>
      <c r="O90" s="29" t="s">
        <v>34</v>
      </c>
      <c r="P90" s="29" t="s">
        <v>34</v>
      </c>
      <c r="Q90" s="29" t="s">
        <v>34</v>
      </c>
      <c r="R90" s="27"/>
      <c r="S90" s="27"/>
      <c r="T90" s="27"/>
      <c r="U90" s="31"/>
      <c r="V90" s="29"/>
      <c r="W90" s="29"/>
    </row>
    <row r="91" spans="1:23" ht="26" x14ac:dyDescent="0.35">
      <c r="A91" s="33">
        <v>90</v>
      </c>
      <c r="B91" s="21" t="s">
        <v>3800</v>
      </c>
      <c r="C91" s="29" t="s">
        <v>3801</v>
      </c>
      <c r="D91" s="29" t="s">
        <v>3801</v>
      </c>
      <c r="E91" s="21" t="s">
        <v>3800</v>
      </c>
      <c r="F91" s="16"/>
      <c r="G91" s="7"/>
      <c r="H91" s="7"/>
      <c r="I91" s="7" t="s">
        <v>34</v>
      </c>
      <c r="J91" s="7"/>
      <c r="K91" s="7"/>
      <c r="L91" s="32"/>
      <c r="M91" s="30" t="s">
        <v>34</v>
      </c>
      <c r="N91" s="29" t="s">
        <v>34</v>
      </c>
      <c r="O91" s="29" t="s">
        <v>34</v>
      </c>
      <c r="P91" s="29" t="s">
        <v>34</v>
      </c>
      <c r="Q91" s="29" t="s">
        <v>34</v>
      </c>
      <c r="R91" s="27"/>
      <c r="S91" s="27"/>
      <c r="T91" s="27"/>
      <c r="U91" s="31"/>
      <c r="V91" s="29"/>
      <c r="W91" s="29"/>
    </row>
    <row r="92" spans="1:23" ht="26" x14ac:dyDescent="0.35">
      <c r="A92" s="33">
        <v>91</v>
      </c>
      <c r="B92" s="21" t="s">
        <v>3798</v>
      </c>
      <c r="C92" s="29" t="s">
        <v>3799</v>
      </c>
      <c r="D92" s="29" t="s">
        <v>3799</v>
      </c>
      <c r="E92" s="21" t="s">
        <v>3798</v>
      </c>
      <c r="F92" s="16"/>
      <c r="G92" s="7"/>
      <c r="H92" s="7"/>
      <c r="I92" s="7" t="s">
        <v>34</v>
      </c>
      <c r="J92" s="7"/>
      <c r="K92" s="7"/>
      <c r="L92" s="30" t="s">
        <v>34</v>
      </c>
      <c r="M92" s="30" t="s">
        <v>34</v>
      </c>
      <c r="N92" s="29" t="s">
        <v>34</v>
      </c>
      <c r="O92" s="29" t="s">
        <v>34</v>
      </c>
      <c r="P92" s="29" t="s">
        <v>34</v>
      </c>
      <c r="Q92" s="29" t="s">
        <v>34</v>
      </c>
      <c r="R92" s="27"/>
      <c r="S92" s="27"/>
      <c r="T92" s="27"/>
      <c r="U92" s="31"/>
      <c r="V92" s="29"/>
      <c r="W92" s="29"/>
    </row>
    <row r="93" spans="1:23" ht="26" x14ac:dyDescent="0.35">
      <c r="A93" s="33">
        <v>92</v>
      </c>
      <c r="B93" s="18" t="s">
        <v>3796</v>
      </c>
      <c r="C93" s="35" t="s">
        <v>3797</v>
      </c>
      <c r="D93" s="35" t="s">
        <v>3797</v>
      </c>
      <c r="E93" s="18" t="s">
        <v>3796</v>
      </c>
      <c r="F93" s="20"/>
      <c r="G93" s="19"/>
      <c r="H93" s="19"/>
      <c r="I93" s="7"/>
      <c r="J93" s="19"/>
      <c r="K93" s="19"/>
      <c r="L93" s="34"/>
      <c r="M93" s="32"/>
      <c r="N93" s="27"/>
      <c r="O93" s="27"/>
      <c r="P93" s="27"/>
      <c r="Q93" s="27"/>
      <c r="R93" s="27"/>
      <c r="S93" s="27"/>
      <c r="T93" s="27"/>
      <c r="U93" s="31"/>
      <c r="V93" s="29"/>
      <c r="W93" s="29"/>
    </row>
    <row r="94" spans="1:23" x14ac:dyDescent="0.35">
      <c r="A94" s="33">
        <v>93</v>
      </c>
      <c r="B94" s="21" t="s">
        <v>3794</v>
      </c>
      <c r="C94" s="29" t="s">
        <v>3795</v>
      </c>
      <c r="D94" s="29" t="s">
        <v>3795</v>
      </c>
      <c r="E94" s="21" t="s">
        <v>3794</v>
      </c>
      <c r="F94" s="16"/>
      <c r="G94" s="7"/>
      <c r="H94" s="7"/>
      <c r="I94" s="7" t="s">
        <v>34</v>
      </c>
      <c r="J94" s="7"/>
      <c r="K94" s="7"/>
      <c r="L94" s="32"/>
      <c r="M94" s="30" t="s">
        <v>34</v>
      </c>
      <c r="N94" s="29" t="s">
        <v>34</v>
      </c>
      <c r="O94" s="29" t="s">
        <v>34</v>
      </c>
      <c r="P94" s="29" t="s">
        <v>34</v>
      </c>
      <c r="Q94" s="29" t="s">
        <v>34</v>
      </c>
      <c r="R94" s="27"/>
      <c r="S94" s="27"/>
      <c r="T94" s="27"/>
      <c r="U94" s="31"/>
      <c r="V94" s="29"/>
      <c r="W94" s="29"/>
    </row>
    <row r="95" spans="1:23" ht="39" x14ac:dyDescent="0.35">
      <c r="A95" s="33">
        <v>94</v>
      </c>
      <c r="B95" s="21" t="s">
        <v>3792</v>
      </c>
      <c r="C95" s="29" t="s">
        <v>3793</v>
      </c>
      <c r="D95" s="29" t="s">
        <v>3793</v>
      </c>
      <c r="E95" s="21" t="s">
        <v>3792</v>
      </c>
      <c r="F95" s="16"/>
      <c r="G95" s="7"/>
      <c r="H95" s="7"/>
      <c r="I95" s="7" t="s">
        <v>34</v>
      </c>
      <c r="J95" s="7"/>
      <c r="K95" s="7"/>
      <c r="L95" s="32"/>
      <c r="M95" s="30" t="s">
        <v>34</v>
      </c>
      <c r="N95" s="29" t="s">
        <v>34</v>
      </c>
      <c r="O95" s="29" t="s">
        <v>34</v>
      </c>
      <c r="P95" s="29" t="s">
        <v>34</v>
      </c>
      <c r="Q95" s="29" t="s">
        <v>34</v>
      </c>
      <c r="R95" s="27"/>
      <c r="S95" s="27"/>
      <c r="T95" s="27"/>
      <c r="U95" s="31"/>
      <c r="V95" s="29"/>
      <c r="W95" s="29"/>
    </row>
    <row r="96" spans="1:23" ht="52" x14ac:dyDescent="0.35">
      <c r="A96" s="33">
        <v>95</v>
      </c>
      <c r="B96" s="21" t="s">
        <v>3790</v>
      </c>
      <c r="C96" s="29" t="s">
        <v>3791</v>
      </c>
      <c r="D96" s="29" t="s">
        <v>3791</v>
      </c>
      <c r="E96" s="21" t="s">
        <v>3790</v>
      </c>
      <c r="F96" s="16"/>
      <c r="G96" s="7"/>
      <c r="H96" s="7"/>
      <c r="I96" s="7" t="s">
        <v>34</v>
      </c>
      <c r="J96" s="7"/>
      <c r="K96" s="7"/>
      <c r="L96" s="32"/>
      <c r="M96" s="30" t="s">
        <v>34</v>
      </c>
      <c r="N96" s="29" t="s">
        <v>34</v>
      </c>
      <c r="O96" s="29" t="s">
        <v>34</v>
      </c>
      <c r="P96" s="29" t="s">
        <v>34</v>
      </c>
      <c r="Q96" s="29" t="s">
        <v>34</v>
      </c>
      <c r="R96" s="27"/>
      <c r="S96" s="27"/>
      <c r="T96" s="27"/>
      <c r="U96" s="31"/>
      <c r="V96" s="29"/>
      <c r="W96" s="29"/>
    </row>
    <row r="97" spans="1:23" ht="39" x14ac:dyDescent="0.35">
      <c r="A97" s="33">
        <v>96</v>
      </c>
      <c r="B97" s="21" t="s">
        <v>3788</v>
      </c>
      <c r="C97" s="29" t="s">
        <v>3789</v>
      </c>
      <c r="D97" s="29" t="s">
        <v>3789</v>
      </c>
      <c r="E97" s="21" t="s">
        <v>3788</v>
      </c>
      <c r="F97" s="16"/>
      <c r="G97" s="7"/>
      <c r="H97" s="7"/>
      <c r="I97" s="7" t="s">
        <v>34</v>
      </c>
      <c r="J97" s="7"/>
      <c r="K97" s="7"/>
      <c r="L97" s="30" t="s">
        <v>34</v>
      </c>
      <c r="M97" s="30" t="s">
        <v>34</v>
      </c>
      <c r="N97" s="29" t="s">
        <v>34</v>
      </c>
      <c r="O97" s="29" t="s">
        <v>34</v>
      </c>
      <c r="P97" s="29" t="s">
        <v>34</v>
      </c>
      <c r="Q97" s="29" t="s">
        <v>34</v>
      </c>
      <c r="R97" s="27"/>
      <c r="S97" s="27"/>
      <c r="T97" s="27"/>
      <c r="U97" s="31"/>
      <c r="V97" s="29"/>
      <c r="W97" s="29"/>
    </row>
    <row r="98" spans="1:23" x14ac:dyDescent="0.35">
      <c r="A98" s="33">
        <v>97</v>
      </c>
      <c r="B98" s="21" t="s">
        <v>3786</v>
      </c>
      <c r="C98" s="29" t="s">
        <v>3787</v>
      </c>
      <c r="D98" s="29" t="s">
        <v>3787</v>
      </c>
      <c r="E98" s="21" t="s">
        <v>3786</v>
      </c>
      <c r="F98" s="16"/>
      <c r="G98" s="7"/>
      <c r="H98" s="7"/>
      <c r="I98" s="7" t="s">
        <v>34</v>
      </c>
      <c r="J98" s="7"/>
      <c r="K98" s="7"/>
      <c r="L98" s="32"/>
      <c r="M98" s="30" t="s">
        <v>34</v>
      </c>
      <c r="N98" s="29" t="s">
        <v>34</v>
      </c>
      <c r="O98" s="29" t="s">
        <v>34</v>
      </c>
      <c r="P98" s="29" t="s">
        <v>34</v>
      </c>
      <c r="Q98" s="29" t="s">
        <v>34</v>
      </c>
      <c r="R98" s="27"/>
      <c r="S98" s="27"/>
      <c r="T98" s="27"/>
      <c r="U98" s="31"/>
      <c r="V98" s="29"/>
      <c r="W98" s="29"/>
    </row>
    <row r="99" spans="1:23" ht="39" x14ac:dyDescent="0.35">
      <c r="A99" s="33">
        <v>98</v>
      </c>
      <c r="B99" s="21" t="s">
        <v>3784</v>
      </c>
      <c r="C99" s="29" t="s">
        <v>3785</v>
      </c>
      <c r="D99" s="29" t="s">
        <v>3785</v>
      </c>
      <c r="E99" s="21" t="s">
        <v>3784</v>
      </c>
      <c r="F99" s="16"/>
      <c r="G99" s="7"/>
      <c r="H99" s="7"/>
      <c r="I99" s="7" t="s">
        <v>34</v>
      </c>
      <c r="J99" s="7"/>
      <c r="K99" s="7"/>
      <c r="L99" s="32"/>
      <c r="M99" s="30" t="s">
        <v>34</v>
      </c>
      <c r="N99" s="29" t="s">
        <v>34</v>
      </c>
      <c r="O99" s="29" t="s">
        <v>34</v>
      </c>
      <c r="P99" s="29" t="s">
        <v>34</v>
      </c>
      <c r="Q99" s="29" t="s">
        <v>34</v>
      </c>
      <c r="R99" s="27"/>
      <c r="S99" s="27"/>
      <c r="T99" s="27"/>
      <c r="U99" s="31"/>
      <c r="V99" s="29"/>
      <c r="W99" s="29"/>
    </row>
    <row r="100" spans="1:23" ht="52" x14ac:dyDescent="0.35">
      <c r="A100" s="33">
        <v>99</v>
      </c>
      <c r="B100" s="21" t="s">
        <v>3782</v>
      </c>
      <c r="C100" s="29" t="s">
        <v>3783</v>
      </c>
      <c r="D100" s="29" t="s">
        <v>3783</v>
      </c>
      <c r="E100" s="21" t="s">
        <v>3782</v>
      </c>
      <c r="F100" s="16"/>
      <c r="G100" s="7"/>
      <c r="H100" s="7"/>
      <c r="I100" s="7" t="s">
        <v>34</v>
      </c>
      <c r="J100" s="7"/>
      <c r="K100" s="7"/>
      <c r="L100" s="32"/>
      <c r="M100" s="30" t="s">
        <v>34</v>
      </c>
      <c r="N100" s="29" t="s">
        <v>34</v>
      </c>
      <c r="O100" s="29" t="s">
        <v>34</v>
      </c>
      <c r="P100" s="29" t="s">
        <v>34</v>
      </c>
      <c r="Q100" s="29" t="s">
        <v>34</v>
      </c>
      <c r="R100" s="27"/>
      <c r="S100" s="27"/>
      <c r="T100" s="27"/>
      <c r="U100" s="31"/>
      <c r="V100" s="29"/>
      <c r="W100" s="29"/>
    </row>
    <row r="101" spans="1:23" ht="26" x14ac:dyDescent="0.35">
      <c r="A101" s="33">
        <v>100</v>
      </c>
      <c r="B101" s="21" t="s">
        <v>3780</v>
      </c>
      <c r="C101" s="29" t="s">
        <v>3781</v>
      </c>
      <c r="D101" s="29" t="s">
        <v>3781</v>
      </c>
      <c r="E101" s="21" t="s">
        <v>3780</v>
      </c>
      <c r="F101" s="16"/>
      <c r="G101" s="7"/>
      <c r="H101" s="7"/>
      <c r="I101" s="7" t="s">
        <v>34</v>
      </c>
      <c r="J101" s="7"/>
      <c r="K101" s="7"/>
      <c r="L101" s="32"/>
      <c r="M101" s="30" t="s">
        <v>34</v>
      </c>
      <c r="N101" s="29" t="s">
        <v>34</v>
      </c>
      <c r="O101" s="29" t="s">
        <v>34</v>
      </c>
      <c r="P101" s="29" t="s">
        <v>34</v>
      </c>
      <c r="Q101" s="29" t="s">
        <v>34</v>
      </c>
      <c r="R101" s="27"/>
      <c r="S101" s="27"/>
      <c r="T101" s="27"/>
      <c r="U101" s="31"/>
      <c r="V101" s="29"/>
      <c r="W101" s="29"/>
    </row>
    <row r="102" spans="1:23" ht="26" x14ac:dyDescent="0.35">
      <c r="A102" s="33">
        <v>101</v>
      </c>
      <c r="B102" s="21" t="s">
        <v>3778</v>
      </c>
      <c r="C102" s="29" t="s">
        <v>3779</v>
      </c>
      <c r="D102" s="29" t="s">
        <v>3779</v>
      </c>
      <c r="E102" s="21" t="s">
        <v>3778</v>
      </c>
      <c r="F102" s="16"/>
      <c r="G102" s="7"/>
      <c r="H102" s="7"/>
      <c r="I102" s="7" t="s">
        <v>34</v>
      </c>
      <c r="J102" s="7"/>
      <c r="K102" s="7"/>
      <c r="L102" s="32"/>
      <c r="M102" s="30" t="s">
        <v>34</v>
      </c>
      <c r="N102" s="29" t="s">
        <v>34</v>
      </c>
      <c r="O102" s="29" t="s">
        <v>34</v>
      </c>
      <c r="P102" s="29" t="s">
        <v>34</v>
      </c>
      <c r="Q102" s="29" t="s">
        <v>34</v>
      </c>
      <c r="R102" s="27"/>
      <c r="S102" s="27"/>
      <c r="T102" s="27"/>
      <c r="U102" s="31"/>
      <c r="V102" s="29"/>
      <c r="W102" s="29"/>
    </row>
    <row r="103" spans="1:23" ht="65" x14ac:dyDescent="0.35">
      <c r="A103" s="33">
        <v>102</v>
      </c>
      <c r="B103" s="21" t="s">
        <v>3776</v>
      </c>
      <c r="C103" s="29" t="s">
        <v>3777</v>
      </c>
      <c r="D103" s="29" t="s">
        <v>3777</v>
      </c>
      <c r="E103" s="21" t="s">
        <v>3776</v>
      </c>
      <c r="F103" s="16"/>
      <c r="G103" s="7"/>
      <c r="H103" s="7"/>
      <c r="I103" s="7" t="s">
        <v>34</v>
      </c>
      <c r="J103" s="7"/>
      <c r="K103" s="7"/>
      <c r="L103" s="32"/>
      <c r="M103" s="30" t="s">
        <v>34</v>
      </c>
      <c r="N103" s="29" t="s">
        <v>34</v>
      </c>
      <c r="O103" s="29" t="s">
        <v>34</v>
      </c>
      <c r="P103" s="29" t="s">
        <v>34</v>
      </c>
      <c r="Q103" s="29" t="s">
        <v>34</v>
      </c>
      <c r="R103" s="27"/>
      <c r="S103" s="27"/>
      <c r="T103" s="27"/>
      <c r="U103" s="31"/>
      <c r="V103" s="29"/>
      <c r="W103" s="29"/>
    </row>
    <row r="104" spans="1:23" ht="78" x14ac:dyDescent="0.35">
      <c r="A104" s="33">
        <v>103</v>
      </c>
      <c r="B104" s="21" t="s">
        <v>3774</v>
      </c>
      <c r="C104" s="29" t="s">
        <v>3775</v>
      </c>
      <c r="D104" s="29" t="s">
        <v>3775</v>
      </c>
      <c r="E104" s="21" t="s">
        <v>3774</v>
      </c>
      <c r="F104" s="16"/>
      <c r="G104" s="7"/>
      <c r="H104" s="7"/>
      <c r="I104" s="7" t="s">
        <v>34</v>
      </c>
      <c r="J104" s="7"/>
      <c r="K104" s="7"/>
      <c r="L104" s="32"/>
      <c r="M104" s="30" t="s">
        <v>34</v>
      </c>
      <c r="N104" s="29" t="s">
        <v>34</v>
      </c>
      <c r="O104" s="27"/>
      <c r="P104" s="27"/>
      <c r="Q104" s="27"/>
      <c r="R104" s="27"/>
      <c r="S104" s="27"/>
      <c r="T104" s="27"/>
      <c r="U104" s="31"/>
      <c r="V104" s="29"/>
      <c r="W104" s="29"/>
    </row>
    <row r="105" spans="1:23" ht="52" x14ac:dyDescent="0.35">
      <c r="A105" s="33">
        <v>104</v>
      </c>
      <c r="B105" s="21" t="s">
        <v>3772</v>
      </c>
      <c r="C105" s="29" t="s">
        <v>3773</v>
      </c>
      <c r="D105" s="29" t="s">
        <v>3773</v>
      </c>
      <c r="E105" s="21" t="s">
        <v>3772</v>
      </c>
      <c r="F105" s="16"/>
      <c r="G105" s="7"/>
      <c r="H105" s="7"/>
      <c r="I105" s="7" t="s">
        <v>34</v>
      </c>
      <c r="J105" s="7"/>
      <c r="K105" s="7"/>
      <c r="L105" s="32"/>
      <c r="M105" s="32"/>
      <c r="N105" s="27"/>
      <c r="O105" s="29" t="s">
        <v>34</v>
      </c>
      <c r="P105" s="29" t="s">
        <v>34</v>
      </c>
      <c r="Q105" s="29" t="s">
        <v>34</v>
      </c>
      <c r="R105" s="27"/>
      <c r="S105" s="27"/>
      <c r="T105" s="27"/>
      <c r="U105" s="31"/>
      <c r="V105" s="29"/>
      <c r="W105" s="29"/>
    </row>
    <row r="106" spans="1:23" ht="130" x14ac:dyDescent="0.35">
      <c r="A106" s="33">
        <v>105</v>
      </c>
      <c r="B106" s="21" t="s">
        <v>3770</v>
      </c>
      <c r="C106" s="29" t="s">
        <v>3771</v>
      </c>
      <c r="D106" s="29" t="s">
        <v>3771</v>
      </c>
      <c r="E106" s="21" t="s">
        <v>3770</v>
      </c>
      <c r="F106" s="16"/>
      <c r="G106" s="7"/>
      <c r="H106" s="7"/>
      <c r="I106" s="7" t="s">
        <v>34</v>
      </c>
      <c r="J106" s="7"/>
      <c r="K106" s="7"/>
      <c r="L106" s="32"/>
      <c r="M106" s="30" t="s">
        <v>34</v>
      </c>
      <c r="N106" s="29" t="s">
        <v>34</v>
      </c>
      <c r="O106" s="29" t="s">
        <v>34</v>
      </c>
      <c r="P106" s="29" t="s">
        <v>34</v>
      </c>
      <c r="Q106" s="29" t="s">
        <v>34</v>
      </c>
      <c r="R106" s="27"/>
      <c r="S106" s="27"/>
      <c r="T106" s="27"/>
      <c r="U106" s="31"/>
      <c r="V106" s="29"/>
      <c r="W106" s="29"/>
    </row>
    <row r="107" spans="1:23" ht="26" x14ac:dyDescent="0.35">
      <c r="A107" s="33">
        <v>106</v>
      </c>
      <c r="B107" s="21" t="s">
        <v>3768</v>
      </c>
      <c r="C107" s="29" t="s">
        <v>3769</v>
      </c>
      <c r="D107" s="29" t="s">
        <v>3769</v>
      </c>
      <c r="E107" s="21" t="s">
        <v>3768</v>
      </c>
      <c r="F107" s="16"/>
      <c r="G107" s="7"/>
      <c r="H107" s="7"/>
      <c r="I107" s="7" t="s">
        <v>34</v>
      </c>
      <c r="J107" s="7"/>
      <c r="K107" s="7"/>
      <c r="L107" s="32"/>
      <c r="M107" s="30" t="s">
        <v>34</v>
      </c>
      <c r="N107" s="29" t="s">
        <v>34</v>
      </c>
      <c r="O107" s="27"/>
      <c r="P107" s="27"/>
      <c r="Q107" s="27"/>
      <c r="R107" s="27"/>
      <c r="S107" s="27"/>
      <c r="T107" s="27"/>
      <c r="U107" s="31"/>
      <c r="V107" s="29"/>
      <c r="W107" s="29"/>
    </row>
    <row r="108" spans="1:23" ht="26" x14ac:dyDescent="0.35">
      <c r="A108" s="33">
        <v>107</v>
      </c>
      <c r="B108" s="21" t="s">
        <v>3766</v>
      </c>
      <c r="C108" s="29" t="s">
        <v>3767</v>
      </c>
      <c r="D108" s="29" t="s">
        <v>3767</v>
      </c>
      <c r="E108" s="21" t="s">
        <v>3766</v>
      </c>
      <c r="F108" s="16"/>
      <c r="G108" s="7"/>
      <c r="H108" s="7"/>
      <c r="I108" s="7" t="s">
        <v>34</v>
      </c>
      <c r="J108" s="7"/>
      <c r="K108" s="7"/>
      <c r="L108" s="32"/>
      <c r="M108" s="30" t="s">
        <v>34</v>
      </c>
      <c r="N108" s="29" t="s">
        <v>34</v>
      </c>
      <c r="O108" s="29" t="s">
        <v>34</v>
      </c>
      <c r="P108" s="29" t="s">
        <v>34</v>
      </c>
      <c r="Q108" s="29" t="s">
        <v>34</v>
      </c>
      <c r="R108" s="27"/>
      <c r="S108" s="27"/>
      <c r="T108" s="27"/>
      <c r="U108" s="31"/>
      <c r="V108" s="29"/>
      <c r="W108" s="29"/>
    </row>
    <row r="109" spans="1:23" ht="39" x14ac:dyDescent="0.35">
      <c r="A109" s="33">
        <v>108</v>
      </c>
      <c r="B109" s="21" t="s">
        <v>3764</v>
      </c>
      <c r="C109" s="29" t="s">
        <v>3765</v>
      </c>
      <c r="D109" s="29" t="s">
        <v>3765</v>
      </c>
      <c r="E109" s="21" t="s">
        <v>3764</v>
      </c>
      <c r="F109" s="16"/>
      <c r="G109" s="7"/>
      <c r="H109" s="7"/>
      <c r="I109" s="7" t="s">
        <v>34</v>
      </c>
      <c r="J109" s="7"/>
      <c r="K109" s="7"/>
      <c r="L109" s="32"/>
      <c r="M109" s="30" t="s">
        <v>34</v>
      </c>
      <c r="N109" s="29" t="s">
        <v>34</v>
      </c>
      <c r="O109" s="29" t="s">
        <v>34</v>
      </c>
      <c r="P109" s="29" t="s">
        <v>34</v>
      </c>
      <c r="Q109" s="29" t="s">
        <v>34</v>
      </c>
      <c r="R109" s="27"/>
      <c r="S109" s="27"/>
      <c r="T109" s="27"/>
      <c r="U109" s="31"/>
      <c r="V109" s="29"/>
      <c r="W109" s="29"/>
    </row>
    <row r="110" spans="1:23" x14ac:dyDescent="0.35">
      <c r="A110" s="33">
        <v>109</v>
      </c>
      <c r="B110" s="21" t="s">
        <v>3762</v>
      </c>
      <c r="C110" s="29" t="s">
        <v>3763</v>
      </c>
      <c r="D110" s="29" t="s">
        <v>3763</v>
      </c>
      <c r="E110" s="21" t="s">
        <v>3762</v>
      </c>
      <c r="F110" s="16"/>
      <c r="G110" s="7"/>
      <c r="H110" s="7"/>
      <c r="I110" s="7" t="s">
        <v>34</v>
      </c>
      <c r="J110" s="7"/>
      <c r="K110" s="7"/>
      <c r="L110" s="32"/>
      <c r="M110" s="30" t="s">
        <v>34</v>
      </c>
      <c r="N110" s="29" t="s">
        <v>34</v>
      </c>
      <c r="O110" s="29" t="s">
        <v>34</v>
      </c>
      <c r="P110" s="29" t="s">
        <v>34</v>
      </c>
      <c r="Q110" s="29" t="s">
        <v>34</v>
      </c>
      <c r="R110" s="27"/>
      <c r="S110" s="27"/>
      <c r="T110" s="27"/>
      <c r="U110" s="31"/>
      <c r="V110" s="29"/>
      <c r="W110" s="29"/>
    </row>
    <row r="111" spans="1:23" ht="26" x14ac:dyDescent="0.35">
      <c r="A111" s="33">
        <v>110</v>
      </c>
      <c r="B111" s="21" t="s">
        <v>3760</v>
      </c>
      <c r="C111" s="29" t="s">
        <v>3761</v>
      </c>
      <c r="D111" s="29" t="s">
        <v>3761</v>
      </c>
      <c r="E111" s="21" t="s">
        <v>3760</v>
      </c>
      <c r="F111" s="16"/>
      <c r="G111" s="7"/>
      <c r="H111" s="7"/>
      <c r="I111" s="7" t="s">
        <v>34</v>
      </c>
      <c r="J111" s="7"/>
      <c r="K111" s="7"/>
      <c r="L111" s="32"/>
      <c r="M111" s="30" t="s">
        <v>34</v>
      </c>
      <c r="N111" s="29" t="s">
        <v>34</v>
      </c>
      <c r="O111" s="29" t="s">
        <v>34</v>
      </c>
      <c r="P111" s="29" t="s">
        <v>34</v>
      </c>
      <c r="Q111" s="29" t="s">
        <v>34</v>
      </c>
      <c r="R111" s="27"/>
      <c r="S111" s="27"/>
      <c r="T111" s="27"/>
      <c r="U111" s="31"/>
      <c r="V111" s="29"/>
      <c r="W111" s="29"/>
    </row>
    <row r="112" spans="1:23" ht="39" x14ac:dyDescent="0.35">
      <c r="A112" s="33">
        <v>111</v>
      </c>
      <c r="B112" s="21" t="s">
        <v>3758</v>
      </c>
      <c r="C112" s="29" t="s">
        <v>3759</v>
      </c>
      <c r="D112" s="29" t="s">
        <v>3759</v>
      </c>
      <c r="E112" s="21" t="s">
        <v>3758</v>
      </c>
      <c r="F112" s="16"/>
      <c r="G112" s="7"/>
      <c r="H112" s="7"/>
      <c r="I112" s="7" t="s">
        <v>34</v>
      </c>
      <c r="J112" s="7"/>
      <c r="K112" s="7"/>
      <c r="L112" s="32"/>
      <c r="M112" s="30" t="s">
        <v>34</v>
      </c>
      <c r="N112" s="29" t="s">
        <v>34</v>
      </c>
      <c r="O112" s="29" t="s">
        <v>34</v>
      </c>
      <c r="P112" s="29" t="s">
        <v>34</v>
      </c>
      <c r="Q112" s="29" t="s">
        <v>34</v>
      </c>
      <c r="R112" s="27"/>
      <c r="S112" s="27"/>
      <c r="T112" s="27"/>
      <c r="U112" s="31"/>
      <c r="V112" s="29"/>
      <c r="W112" s="29"/>
    </row>
    <row r="113" spans="1:23" x14ac:dyDescent="0.35">
      <c r="A113" s="33">
        <v>112</v>
      </c>
      <c r="B113" s="9" t="s">
        <v>3756</v>
      </c>
      <c r="C113" s="37" t="s">
        <v>3757</v>
      </c>
      <c r="D113" s="37" t="s">
        <v>3757</v>
      </c>
      <c r="E113" s="9" t="s">
        <v>3756</v>
      </c>
      <c r="F113" s="15"/>
      <c r="G113" s="10"/>
      <c r="H113" s="10"/>
      <c r="I113" s="7"/>
      <c r="J113" s="10"/>
      <c r="K113" s="10"/>
      <c r="L113" s="36"/>
      <c r="M113" s="32"/>
      <c r="N113" s="27"/>
      <c r="O113" s="27"/>
      <c r="P113" s="27"/>
      <c r="Q113" s="27"/>
      <c r="R113" s="27"/>
      <c r="S113" s="27"/>
      <c r="T113" s="27"/>
      <c r="U113" s="31"/>
      <c r="V113" s="29"/>
      <c r="W113" s="29"/>
    </row>
    <row r="114" spans="1:23" x14ac:dyDescent="0.35">
      <c r="A114" s="33">
        <v>113</v>
      </c>
      <c r="B114" s="9" t="s">
        <v>3754</v>
      </c>
      <c r="C114" s="37" t="s">
        <v>3755</v>
      </c>
      <c r="D114" s="37" t="s">
        <v>3755</v>
      </c>
      <c r="E114" s="9" t="s">
        <v>3754</v>
      </c>
      <c r="F114" s="15"/>
      <c r="G114" s="10"/>
      <c r="H114" s="10"/>
      <c r="I114" s="7"/>
      <c r="J114" s="10"/>
      <c r="K114" s="10"/>
      <c r="L114" s="36"/>
      <c r="M114" s="32"/>
      <c r="N114" s="27"/>
      <c r="O114" s="27"/>
      <c r="P114" s="27"/>
      <c r="Q114" s="27"/>
      <c r="R114" s="27"/>
      <c r="S114" s="27"/>
      <c r="T114" s="27"/>
      <c r="U114" s="31"/>
      <c r="V114" s="29"/>
      <c r="W114" s="29"/>
    </row>
    <row r="115" spans="1:23" x14ac:dyDescent="0.35">
      <c r="A115" s="33">
        <v>114</v>
      </c>
      <c r="B115" s="18" t="s">
        <v>2410</v>
      </c>
      <c r="C115" s="35" t="s">
        <v>3753</v>
      </c>
      <c r="D115" s="35" t="s">
        <v>3753</v>
      </c>
      <c r="E115" s="18" t="s">
        <v>2410</v>
      </c>
      <c r="F115" s="20"/>
      <c r="G115" s="19"/>
      <c r="H115" s="19"/>
      <c r="I115" s="7"/>
      <c r="J115" s="19"/>
      <c r="K115" s="19"/>
      <c r="L115" s="34"/>
      <c r="M115" s="32"/>
      <c r="N115" s="27"/>
      <c r="O115" s="27"/>
      <c r="P115" s="27"/>
      <c r="Q115" s="27"/>
      <c r="R115" s="27"/>
      <c r="S115" s="27"/>
      <c r="T115" s="27"/>
      <c r="U115" s="31"/>
      <c r="V115" s="29"/>
      <c r="W115" s="29"/>
    </row>
    <row r="116" spans="1:23" ht="26" x14ac:dyDescent="0.35">
      <c r="A116" s="33">
        <v>115</v>
      </c>
      <c r="B116" s="21" t="s">
        <v>3751</v>
      </c>
      <c r="C116" s="29" t="s">
        <v>3752</v>
      </c>
      <c r="D116" s="29" t="s">
        <v>3752</v>
      </c>
      <c r="E116" s="21" t="s">
        <v>3751</v>
      </c>
      <c r="F116" s="16"/>
      <c r="G116" s="7"/>
      <c r="H116" s="7"/>
      <c r="I116" s="7" t="s">
        <v>34</v>
      </c>
      <c r="J116" s="7"/>
      <c r="K116" s="7"/>
      <c r="L116" s="30" t="s">
        <v>34</v>
      </c>
      <c r="M116" s="30" t="s">
        <v>34</v>
      </c>
      <c r="N116" s="29" t="s">
        <v>34</v>
      </c>
      <c r="O116" s="27"/>
      <c r="P116" s="27"/>
      <c r="Q116" s="27"/>
      <c r="R116" s="27"/>
      <c r="S116" s="27"/>
      <c r="T116" s="27"/>
      <c r="U116" s="31"/>
      <c r="V116" s="29"/>
      <c r="W116" s="29"/>
    </row>
    <row r="117" spans="1:23" ht="39" x14ac:dyDescent="0.35">
      <c r="A117" s="33">
        <v>116</v>
      </c>
      <c r="B117" s="21" t="s">
        <v>3749</v>
      </c>
      <c r="C117" s="29" t="s">
        <v>3750</v>
      </c>
      <c r="D117" s="29" t="s">
        <v>3750</v>
      </c>
      <c r="E117" s="21" t="s">
        <v>3749</v>
      </c>
      <c r="F117" s="16"/>
      <c r="G117" s="7"/>
      <c r="H117" s="7"/>
      <c r="I117" s="7" t="s">
        <v>34</v>
      </c>
      <c r="J117" s="7"/>
      <c r="K117" s="7"/>
      <c r="L117" s="30" t="s">
        <v>34</v>
      </c>
      <c r="M117" s="32"/>
      <c r="N117" s="27"/>
      <c r="O117" s="29" t="s">
        <v>34</v>
      </c>
      <c r="P117" s="29" t="s">
        <v>34</v>
      </c>
      <c r="Q117" s="29" t="s">
        <v>34</v>
      </c>
      <c r="R117" s="27"/>
      <c r="S117" s="27"/>
      <c r="T117" s="27"/>
      <c r="U117" s="31"/>
      <c r="V117" s="29"/>
      <c r="W117" s="29"/>
    </row>
    <row r="118" spans="1:23" ht="39" x14ac:dyDescent="0.35">
      <c r="A118" s="33">
        <v>117</v>
      </c>
      <c r="B118" s="18" t="s">
        <v>3747</v>
      </c>
      <c r="C118" s="35" t="s">
        <v>3748</v>
      </c>
      <c r="D118" s="35" t="s">
        <v>3748</v>
      </c>
      <c r="E118" s="18" t="s">
        <v>3747</v>
      </c>
      <c r="F118" s="20"/>
      <c r="G118" s="19"/>
      <c r="H118" s="19"/>
      <c r="I118" s="7"/>
      <c r="J118" s="19"/>
      <c r="K118" s="19"/>
      <c r="L118" s="34"/>
      <c r="M118" s="32"/>
      <c r="N118" s="27"/>
      <c r="O118" s="27"/>
      <c r="P118" s="27"/>
      <c r="Q118" s="27"/>
      <c r="R118" s="27"/>
      <c r="S118" s="27"/>
      <c r="T118" s="27"/>
      <c r="U118" s="31"/>
      <c r="V118" s="29"/>
      <c r="W118" s="29"/>
    </row>
    <row r="119" spans="1:23" ht="52" x14ac:dyDescent="0.35">
      <c r="A119" s="33">
        <v>118</v>
      </c>
      <c r="B119" s="21" t="s">
        <v>3745</v>
      </c>
      <c r="C119" s="29" t="s">
        <v>3746</v>
      </c>
      <c r="D119" s="29" t="s">
        <v>3746</v>
      </c>
      <c r="E119" s="21" t="s">
        <v>3745</v>
      </c>
      <c r="F119" s="16"/>
      <c r="G119" s="7"/>
      <c r="H119" s="7"/>
      <c r="I119" s="7" t="s">
        <v>34</v>
      </c>
      <c r="J119" s="7"/>
      <c r="K119" s="7"/>
      <c r="L119" s="32"/>
      <c r="M119" s="30" t="s">
        <v>34</v>
      </c>
      <c r="N119" s="29" t="s">
        <v>34</v>
      </c>
      <c r="O119" s="27"/>
      <c r="P119" s="27"/>
      <c r="Q119" s="27"/>
      <c r="R119" s="27"/>
      <c r="S119" s="27"/>
      <c r="T119" s="27"/>
      <c r="U119" s="31"/>
      <c r="V119" s="29"/>
      <c r="W119" s="29"/>
    </row>
    <row r="120" spans="1:23" ht="52" x14ac:dyDescent="0.35">
      <c r="A120" s="33">
        <v>119</v>
      </c>
      <c r="B120" s="21" t="s">
        <v>3743</v>
      </c>
      <c r="C120" s="29" t="s">
        <v>3744</v>
      </c>
      <c r="D120" s="29" t="s">
        <v>3744</v>
      </c>
      <c r="E120" s="21" t="s">
        <v>3743</v>
      </c>
      <c r="F120" s="16"/>
      <c r="G120" s="7"/>
      <c r="H120" s="7"/>
      <c r="I120" s="7" t="s">
        <v>34</v>
      </c>
      <c r="J120" s="7"/>
      <c r="K120" s="7"/>
      <c r="L120" s="32"/>
      <c r="M120" s="32"/>
      <c r="N120" s="27"/>
      <c r="O120" s="29" t="s">
        <v>34</v>
      </c>
      <c r="P120" s="29" t="s">
        <v>34</v>
      </c>
      <c r="Q120" s="29" t="s">
        <v>34</v>
      </c>
      <c r="R120" s="27"/>
      <c r="S120" s="27"/>
      <c r="T120" s="27"/>
      <c r="U120" s="31"/>
      <c r="V120" s="29"/>
      <c r="W120" s="29"/>
    </row>
    <row r="121" spans="1:23" ht="26" x14ac:dyDescent="0.35">
      <c r="A121" s="33">
        <v>120</v>
      </c>
      <c r="B121" s="21" t="s">
        <v>3742</v>
      </c>
      <c r="C121" s="29" t="s">
        <v>3741</v>
      </c>
      <c r="D121" s="29" t="s">
        <v>3741</v>
      </c>
      <c r="E121" s="21" t="s">
        <v>3740</v>
      </c>
      <c r="F121" s="16"/>
      <c r="G121" s="7"/>
      <c r="H121" s="7"/>
      <c r="I121" s="7"/>
      <c r="J121" s="7"/>
      <c r="K121" s="7" t="s">
        <v>34</v>
      </c>
      <c r="L121" s="32"/>
      <c r="M121" s="30" t="s">
        <v>34</v>
      </c>
      <c r="N121" s="29" t="s">
        <v>34</v>
      </c>
      <c r="O121" s="29" t="s">
        <v>34</v>
      </c>
      <c r="P121" s="29" t="s">
        <v>34</v>
      </c>
      <c r="Q121" s="29" t="s">
        <v>34</v>
      </c>
      <c r="R121" s="27"/>
      <c r="S121" s="27"/>
      <c r="T121" s="27"/>
      <c r="U121" s="31"/>
      <c r="V121" s="29"/>
      <c r="W121" s="29"/>
    </row>
    <row r="122" spans="1:23" ht="26" x14ac:dyDescent="0.35">
      <c r="A122" s="33">
        <v>121</v>
      </c>
      <c r="B122" s="21" t="s">
        <v>3738</v>
      </c>
      <c r="C122" s="29" t="s">
        <v>3739</v>
      </c>
      <c r="D122" s="29" t="s">
        <v>3739</v>
      </c>
      <c r="E122" s="21" t="s">
        <v>3738</v>
      </c>
      <c r="F122" s="16"/>
      <c r="G122" s="7"/>
      <c r="H122" s="7"/>
      <c r="I122" s="7" t="s">
        <v>34</v>
      </c>
      <c r="J122" s="7"/>
      <c r="K122" s="7"/>
      <c r="L122" s="32"/>
      <c r="M122" s="30" t="s">
        <v>34</v>
      </c>
      <c r="N122" s="29" t="s">
        <v>34</v>
      </c>
      <c r="O122" s="29" t="s">
        <v>34</v>
      </c>
      <c r="P122" s="29" t="s">
        <v>34</v>
      </c>
      <c r="Q122" s="29" t="s">
        <v>34</v>
      </c>
      <c r="R122" s="27"/>
      <c r="S122" s="27"/>
      <c r="T122" s="27"/>
      <c r="U122" s="31"/>
      <c r="V122" s="29"/>
      <c r="W122" s="29"/>
    </row>
    <row r="123" spans="1:23" ht="26" x14ac:dyDescent="0.35">
      <c r="A123" s="33">
        <v>122</v>
      </c>
      <c r="B123" s="21" t="s">
        <v>3736</v>
      </c>
      <c r="C123" s="29" t="s">
        <v>3737</v>
      </c>
      <c r="D123" s="29" t="s">
        <v>3737</v>
      </c>
      <c r="E123" s="21" t="s">
        <v>3736</v>
      </c>
      <c r="F123" s="16"/>
      <c r="G123" s="7"/>
      <c r="H123" s="7"/>
      <c r="I123" s="7" t="s">
        <v>34</v>
      </c>
      <c r="J123" s="7"/>
      <c r="K123" s="7"/>
      <c r="L123" s="32"/>
      <c r="M123" s="30" t="s">
        <v>34</v>
      </c>
      <c r="N123" s="29" t="s">
        <v>34</v>
      </c>
      <c r="O123" s="29" t="s">
        <v>34</v>
      </c>
      <c r="P123" s="29" t="s">
        <v>34</v>
      </c>
      <c r="Q123" s="29" t="s">
        <v>34</v>
      </c>
      <c r="R123" s="27"/>
      <c r="S123" s="27"/>
      <c r="T123" s="27"/>
      <c r="U123" s="31"/>
      <c r="V123" s="29"/>
      <c r="W123" s="29"/>
    </row>
    <row r="124" spans="1:23" ht="65" x14ac:dyDescent="0.35">
      <c r="A124" s="33">
        <v>123</v>
      </c>
      <c r="B124" s="21" t="s">
        <v>3734</v>
      </c>
      <c r="C124" s="29" t="s">
        <v>3735</v>
      </c>
      <c r="D124" s="29" t="s">
        <v>3735</v>
      </c>
      <c r="E124" s="21" t="s">
        <v>3734</v>
      </c>
      <c r="F124" s="16"/>
      <c r="G124" s="7"/>
      <c r="H124" s="7"/>
      <c r="I124" s="7" t="s">
        <v>34</v>
      </c>
      <c r="J124" s="7"/>
      <c r="K124" s="7"/>
      <c r="L124" s="32"/>
      <c r="M124" s="30" t="s">
        <v>34</v>
      </c>
      <c r="N124" s="29" t="s">
        <v>34</v>
      </c>
      <c r="O124" s="29" t="s">
        <v>34</v>
      </c>
      <c r="P124" s="29" t="s">
        <v>34</v>
      </c>
      <c r="Q124" s="29" t="s">
        <v>34</v>
      </c>
      <c r="R124" s="27"/>
      <c r="S124" s="27"/>
      <c r="T124" s="27"/>
      <c r="U124" s="31"/>
      <c r="V124" s="29"/>
      <c r="W124" s="29"/>
    </row>
    <row r="125" spans="1:23" ht="39" x14ac:dyDescent="0.35">
      <c r="A125" s="33">
        <v>124</v>
      </c>
      <c r="B125" s="21" t="s">
        <v>3732</v>
      </c>
      <c r="C125" s="29" t="s">
        <v>3733</v>
      </c>
      <c r="D125" s="29" t="s">
        <v>3733</v>
      </c>
      <c r="E125" s="21" t="s">
        <v>3732</v>
      </c>
      <c r="F125" s="16"/>
      <c r="G125" s="7"/>
      <c r="H125" s="7"/>
      <c r="I125" s="7" t="s">
        <v>34</v>
      </c>
      <c r="J125" s="7"/>
      <c r="K125" s="7"/>
      <c r="L125" s="32"/>
      <c r="M125" s="30" t="s">
        <v>34</v>
      </c>
      <c r="N125" s="29" t="s">
        <v>34</v>
      </c>
      <c r="O125" s="29" t="s">
        <v>34</v>
      </c>
      <c r="P125" s="29" t="s">
        <v>34</v>
      </c>
      <c r="Q125" s="29" t="s">
        <v>34</v>
      </c>
      <c r="R125" s="27"/>
      <c r="S125" s="27"/>
      <c r="T125" s="27"/>
      <c r="U125" s="31"/>
      <c r="V125" s="29"/>
      <c r="W125" s="29"/>
    </row>
    <row r="126" spans="1:23" ht="26" x14ac:dyDescent="0.35">
      <c r="A126" s="33">
        <v>125</v>
      </c>
      <c r="B126" s="21" t="s">
        <v>3730</v>
      </c>
      <c r="C126" s="29" t="s">
        <v>3731</v>
      </c>
      <c r="D126" s="29" t="s">
        <v>3731</v>
      </c>
      <c r="E126" s="21" t="s">
        <v>3730</v>
      </c>
      <c r="F126" s="16"/>
      <c r="G126" s="7"/>
      <c r="H126" s="7"/>
      <c r="I126" s="7" t="s">
        <v>34</v>
      </c>
      <c r="J126" s="7"/>
      <c r="K126" s="7"/>
      <c r="L126" s="32"/>
      <c r="M126" s="30" t="s">
        <v>34</v>
      </c>
      <c r="N126" s="29" t="s">
        <v>34</v>
      </c>
      <c r="O126" s="29" t="s">
        <v>34</v>
      </c>
      <c r="P126" s="29" t="s">
        <v>34</v>
      </c>
      <c r="Q126" s="29" t="s">
        <v>34</v>
      </c>
      <c r="R126" s="27"/>
      <c r="S126" s="27"/>
      <c r="T126" s="27"/>
      <c r="U126" s="31"/>
      <c r="V126" s="29"/>
      <c r="W126" s="29"/>
    </row>
    <row r="127" spans="1:23" ht="39" x14ac:dyDescent="0.35">
      <c r="A127" s="33">
        <v>126</v>
      </c>
      <c r="B127" s="21" t="s">
        <v>3728</v>
      </c>
      <c r="C127" s="29" t="s">
        <v>3729</v>
      </c>
      <c r="D127" s="29" t="s">
        <v>3729</v>
      </c>
      <c r="E127" s="21" t="s">
        <v>3728</v>
      </c>
      <c r="F127" s="16"/>
      <c r="G127" s="7"/>
      <c r="H127" s="7"/>
      <c r="I127" s="7" t="s">
        <v>34</v>
      </c>
      <c r="J127" s="7"/>
      <c r="K127" s="7"/>
      <c r="L127" s="32"/>
      <c r="M127" s="30" t="s">
        <v>34</v>
      </c>
      <c r="N127" s="29" t="s">
        <v>34</v>
      </c>
      <c r="O127" s="29" t="s">
        <v>34</v>
      </c>
      <c r="P127" s="29" t="s">
        <v>34</v>
      </c>
      <c r="Q127" s="29" t="s">
        <v>34</v>
      </c>
      <c r="R127" s="27"/>
      <c r="S127" s="27"/>
      <c r="T127" s="27"/>
      <c r="U127" s="31"/>
      <c r="V127" s="29"/>
      <c r="W127" s="29"/>
    </row>
    <row r="128" spans="1:23" x14ac:dyDescent="0.35">
      <c r="A128" s="33">
        <v>127</v>
      </c>
      <c r="B128" s="9" t="s">
        <v>3726</v>
      </c>
      <c r="C128" s="37" t="s">
        <v>3727</v>
      </c>
      <c r="D128" s="37" t="s">
        <v>3727</v>
      </c>
      <c r="E128" s="9" t="s">
        <v>3726</v>
      </c>
      <c r="F128" s="15"/>
      <c r="G128" s="10"/>
      <c r="H128" s="10"/>
      <c r="I128" s="7"/>
      <c r="J128" s="10"/>
      <c r="K128" s="10"/>
      <c r="L128" s="36"/>
      <c r="M128" s="32"/>
      <c r="N128" s="27"/>
      <c r="O128" s="27"/>
      <c r="P128" s="27"/>
      <c r="Q128" s="27"/>
      <c r="R128" s="27"/>
      <c r="S128" s="27"/>
      <c r="T128" s="27"/>
      <c r="U128" s="31"/>
      <c r="V128" s="29"/>
      <c r="W128" s="29"/>
    </row>
    <row r="129" spans="1:23" x14ac:dyDescent="0.35">
      <c r="A129" s="33">
        <v>128</v>
      </c>
      <c r="B129" s="18" t="s">
        <v>3013</v>
      </c>
      <c r="C129" s="35" t="s">
        <v>3725</v>
      </c>
      <c r="D129" s="35" t="s">
        <v>3725</v>
      </c>
      <c r="E129" s="18" t="s">
        <v>3013</v>
      </c>
      <c r="F129" s="20"/>
      <c r="G129" s="19"/>
      <c r="H129" s="19"/>
      <c r="I129" s="7"/>
      <c r="J129" s="19"/>
      <c r="K129" s="19"/>
      <c r="L129" s="34"/>
      <c r="M129" s="32"/>
      <c r="N129" s="27"/>
      <c r="O129" s="27"/>
      <c r="P129" s="27"/>
      <c r="Q129" s="27"/>
      <c r="R129" s="27"/>
      <c r="S129" s="27"/>
      <c r="T129" s="27"/>
      <c r="U129" s="31"/>
      <c r="V129" s="29"/>
      <c r="W129" s="29"/>
    </row>
    <row r="130" spans="1:23" ht="26" x14ac:dyDescent="0.35">
      <c r="A130" s="33">
        <v>129</v>
      </c>
      <c r="B130" s="21" t="s">
        <v>3723</v>
      </c>
      <c r="C130" s="29" t="s">
        <v>3724</v>
      </c>
      <c r="D130" s="29" t="s">
        <v>3724</v>
      </c>
      <c r="E130" s="21" t="s">
        <v>3723</v>
      </c>
      <c r="F130" s="16"/>
      <c r="G130" s="7"/>
      <c r="H130" s="7"/>
      <c r="I130" s="7" t="s">
        <v>34</v>
      </c>
      <c r="J130" s="7"/>
      <c r="K130" s="7"/>
      <c r="L130" s="32"/>
      <c r="M130" s="30" t="s">
        <v>34</v>
      </c>
      <c r="N130" s="29" t="s">
        <v>34</v>
      </c>
      <c r="O130" s="29" t="s">
        <v>34</v>
      </c>
      <c r="P130" s="29" t="s">
        <v>34</v>
      </c>
      <c r="Q130" s="29" t="s">
        <v>34</v>
      </c>
      <c r="R130" s="27"/>
      <c r="S130" s="27"/>
      <c r="T130" s="27"/>
      <c r="U130" s="31"/>
      <c r="V130" s="29"/>
      <c r="W130" s="29"/>
    </row>
    <row r="131" spans="1:23" ht="26" x14ac:dyDescent="0.35">
      <c r="A131" s="33">
        <v>130</v>
      </c>
      <c r="B131" s="21" t="s">
        <v>3721</v>
      </c>
      <c r="C131" s="29" t="s">
        <v>3722</v>
      </c>
      <c r="D131" s="29" t="s">
        <v>3722</v>
      </c>
      <c r="E131" s="21" t="s">
        <v>3721</v>
      </c>
      <c r="F131" s="16"/>
      <c r="G131" s="7"/>
      <c r="H131" s="7"/>
      <c r="I131" s="7" t="s">
        <v>34</v>
      </c>
      <c r="J131" s="7"/>
      <c r="K131" s="7"/>
      <c r="L131" s="32"/>
      <c r="M131" s="32"/>
      <c r="N131" s="27"/>
      <c r="O131" s="29" t="s">
        <v>34</v>
      </c>
      <c r="P131" s="29" t="s">
        <v>34</v>
      </c>
      <c r="Q131" s="29" t="s">
        <v>34</v>
      </c>
      <c r="R131" s="27"/>
      <c r="S131" s="27"/>
      <c r="T131" s="27"/>
      <c r="U131" s="31"/>
      <c r="V131" s="29"/>
      <c r="W131" s="29"/>
    </row>
    <row r="132" spans="1:23" ht="52" x14ac:dyDescent="0.35">
      <c r="A132" s="33">
        <v>131</v>
      </c>
      <c r="B132" s="21" t="s">
        <v>3719</v>
      </c>
      <c r="C132" s="29" t="s">
        <v>3720</v>
      </c>
      <c r="D132" s="29" t="s">
        <v>3720</v>
      </c>
      <c r="E132" s="21" t="s">
        <v>3719</v>
      </c>
      <c r="F132" s="16"/>
      <c r="G132" s="7"/>
      <c r="H132" s="7"/>
      <c r="I132" s="7" t="s">
        <v>34</v>
      </c>
      <c r="J132" s="7"/>
      <c r="K132" s="7"/>
      <c r="L132" s="32"/>
      <c r="M132" s="30" t="s">
        <v>34</v>
      </c>
      <c r="N132" s="29" t="s">
        <v>34</v>
      </c>
      <c r="O132" s="27"/>
      <c r="P132" s="27"/>
      <c r="Q132" s="27"/>
      <c r="R132" s="27"/>
      <c r="S132" s="27"/>
      <c r="T132" s="27"/>
      <c r="U132" s="31"/>
      <c r="V132" s="29"/>
      <c r="W132" s="29"/>
    </row>
    <row r="133" spans="1:23" x14ac:dyDescent="0.35">
      <c r="A133" s="33">
        <v>132</v>
      </c>
      <c r="B133" s="21" t="s">
        <v>3717</v>
      </c>
      <c r="C133" s="29" t="s">
        <v>3718</v>
      </c>
      <c r="D133" s="29" t="s">
        <v>3718</v>
      </c>
      <c r="E133" s="21" t="s">
        <v>3717</v>
      </c>
      <c r="F133" s="16"/>
      <c r="G133" s="7"/>
      <c r="H133" s="7"/>
      <c r="I133" s="7" t="s">
        <v>34</v>
      </c>
      <c r="J133" s="7"/>
      <c r="K133" s="7"/>
      <c r="L133" s="32"/>
      <c r="M133" s="30" t="s">
        <v>34</v>
      </c>
      <c r="N133" s="29" t="s">
        <v>34</v>
      </c>
      <c r="O133" s="29" t="s">
        <v>34</v>
      </c>
      <c r="P133" s="29" t="s">
        <v>34</v>
      </c>
      <c r="Q133" s="29" t="s">
        <v>34</v>
      </c>
      <c r="R133" s="27"/>
      <c r="S133" s="27"/>
      <c r="T133" s="27"/>
      <c r="U133" s="31"/>
      <c r="V133" s="29"/>
      <c r="W133" s="29"/>
    </row>
    <row r="134" spans="1:23" ht="52" x14ac:dyDescent="0.35">
      <c r="A134" s="33">
        <v>133</v>
      </c>
      <c r="B134" s="21" t="s">
        <v>3715</v>
      </c>
      <c r="C134" s="29" t="s">
        <v>3716</v>
      </c>
      <c r="D134" s="29" t="s">
        <v>3716</v>
      </c>
      <c r="E134" s="21" t="s">
        <v>3715</v>
      </c>
      <c r="F134" s="16"/>
      <c r="G134" s="7"/>
      <c r="H134" s="7"/>
      <c r="I134" s="7" t="s">
        <v>34</v>
      </c>
      <c r="J134" s="7"/>
      <c r="K134" s="7"/>
      <c r="L134" s="32"/>
      <c r="M134" s="30" t="s">
        <v>34</v>
      </c>
      <c r="N134" s="29" t="s">
        <v>34</v>
      </c>
      <c r="O134" s="27"/>
      <c r="P134" s="27"/>
      <c r="Q134" s="27"/>
      <c r="R134" s="27"/>
      <c r="S134" s="27"/>
      <c r="T134" s="27"/>
      <c r="U134" s="31"/>
      <c r="V134" s="29"/>
      <c r="W134" s="29"/>
    </row>
    <row r="135" spans="1:23" x14ac:dyDescent="0.35">
      <c r="A135" s="33">
        <v>134</v>
      </c>
      <c r="B135" s="21" t="s">
        <v>3713</v>
      </c>
      <c r="C135" s="29" t="s">
        <v>3714</v>
      </c>
      <c r="D135" s="29" t="s">
        <v>3714</v>
      </c>
      <c r="E135" s="21" t="s">
        <v>3713</v>
      </c>
      <c r="F135" s="16"/>
      <c r="G135" s="7"/>
      <c r="H135" s="7"/>
      <c r="I135" s="7" t="s">
        <v>34</v>
      </c>
      <c r="J135" s="7"/>
      <c r="K135" s="7"/>
      <c r="L135" s="32"/>
      <c r="M135" s="30" t="s">
        <v>34</v>
      </c>
      <c r="N135" s="29" t="s">
        <v>34</v>
      </c>
      <c r="O135" s="27"/>
      <c r="P135" s="27"/>
      <c r="Q135" s="27"/>
      <c r="R135" s="27"/>
      <c r="S135" s="27"/>
      <c r="T135" s="27"/>
      <c r="U135" s="31"/>
      <c r="V135" s="29"/>
      <c r="W135" s="29"/>
    </row>
    <row r="136" spans="1:23" x14ac:dyDescent="0.35">
      <c r="A136" s="33">
        <v>135</v>
      </c>
      <c r="B136" s="9" t="s">
        <v>3711</v>
      </c>
      <c r="C136" s="37" t="s">
        <v>3712</v>
      </c>
      <c r="D136" s="37" t="s">
        <v>3712</v>
      </c>
      <c r="E136" s="9" t="s">
        <v>3711</v>
      </c>
      <c r="F136" s="15"/>
      <c r="G136" s="10"/>
      <c r="H136" s="10"/>
      <c r="I136" s="7"/>
      <c r="J136" s="10"/>
      <c r="K136" s="10"/>
      <c r="L136" s="36"/>
      <c r="M136" s="32"/>
      <c r="N136" s="27"/>
      <c r="O136" s="27"/>
      <c r="P136" s="27"/>
      <c r="Q136" s="27"/>
      <c r="R136" s="27"/>
      <c r="S136" s="27"/>
      <c r="T136" s="27"/>
      <c r="U136" s="31"/>
      <c r="V136" s="29"/>
      <c r="W136" s="29"/>
    </row>
    <row r="137" spans="1:23" x14ac:dyDescent="0.35">
      <c r="A137" s="33">
        <v>136</v>
      </c>
      <c r="B137" s="18" t="s">
        <v>3709</v>
      </c>
      <c r="C137" s="35" t="s">
        <v>3710</v>
      </c>
      <c r="D137" s="35" t="s">
        <v>3710</v>
      </c>
      <c r="E137" s="18" t="s">
        <v>3709</v>
      </c>
      <c r="F137" s="20"/>
      <c r="G137" s="19"/>
      <c r="H137" s="19"/>
      <c r="I137" s="7"/>
      <c r="J137" s="19"/>
      <c r="K137" s="19"/>
      <c r="L137" s="34"/>
      <c r="M137" s="32"/>
      <c r="N137" s="27"/>
      <c r="O137" s="27"/>
      <c r="P137" s="27"/>
      <c r="Q137" s="27"/>
      <c r="R137" s="27"/>
      <c r="S137" s="27"/>
      <c r="T137" s="27"/>
      <c r="U137" s="31"/>
      <c r="V137" s="29"/>
      <c r="W137" s="29"/>
    </row>
    <row r="138" spans="1:23" ht="26" x14ac:dyDescent="0.35">
      <c r="A138" s="33">
        <v>137</v>
      </c>
      <c r="B138" s="21" t="s">
        <v>3707</v>
      </c>
      <c r="C138" s="29" t="s">
        <v>3708</v>
      </c>
      <c r="D138" s="29" t="s">
        <v>3708</v>
      </c>
      <c r="E138" s="21" t="s">
        <v>3707</v>
      </c>
      <c r="F138" s="16"/>
      <c r="G138" s="7"/>
      <c r="H138" s="7"/>
      <c r="I138" s="7" t="s">
        <v>34</v>
      </c>
      <c r="J138" s="7"/>
      <c r="K138" s="7"/>
      <c r="L138" s="32"/>
      <c r="M138" s="30" t="s">
        <v>34</v>
      </c>
      <c r="N138" s="29" t="s">
        <v>34</v>
      </c>
      <c r="O138" s="29" t="s">
        <v>34</v>
      </c>
      <c r="P138" s="29" t="s">
        <v>34</v>
      </c>
      <c r="Q138" s="29" t="s">
        <v>34</v>
      </c>
      <c r="R138" s="27"/>
      <c r="S138" s="27"/>
      <c r="T138" s="27"/>
      <c r="U138" s="31"/>
      <c r="V138" s="29"/>
      <c r="W138" s="29"/>
    </row>
    <row r="139" spans="1:23" ht="26" x14ac:dyDescent="0.35">
      <c r="A139" s="33">
        <v>138</v>
      </c>
      <c r="B139" s="21" t="s">
        <v>3705</v>
      </c>
      <c r="C139" s="29" t="s">
        <v>3706</v>
      </c>
      <c r="D139" s="29" t="s">
        <v>3706</v>
      </c>
      <c r="E139" s="21" t="s">
        <v>3705</v>
      </c>
      <c r="F139" s="16"/>
      <c r="G139" s="7"/>
      <c r="H139" s="7"/>
      <c r="I139" s="7" t="s">
        <v>34</v>
      </c>
      <c r="J139" s="7"/>
      <c r="K139" s="7"/>
      <c r="L139" s="32"/>
      <c r="M139" s="30" t="s">
        <v>34</v>
      </c>
      <c r="N139" s="29" t="s">
        <v>34</v>
      </c>
      <c r="O139" s="29" t="s">
        <v>34</v>
      </c>
      <c r="P139" s="29" t="s">
        <v>34</v>
      </c>
      <c r="Q139" s="29" t="s">
        <v>34</v>
      </c>
      <c r="R139" s="27"/>
      <c r="S139" s="27"/>
      <c r="T139" s="27"/>
      <c r="U139" s="31"/>
      <c r="V139" s="29"/>
      <c r="W139" s="29"/>
    </row>
    <row r="140" spans="1:23" ht="52" x14ac:dyDescent="0.35">
      <c r="A140" s="33">
        <v>139</v>
      </c>
      <c r="B140" s="21" t="s">
        <v>3703</v>
      </c>
      <c r="C140" s="29" t="s">
        <v>3704</v>
      </c>
      <c r="D140" s="29" t="s">
        <v>3704</v>
      </c>
      <c r="E140" s="21" t="s">
        <v>3703</v>
      </c>
      <c r="F140" s="16"/>
      <c r="G140" s="7"/>
      <c r="H140" s="7"/>
      <c r="I140" s="7" t="s">
        <v>34</v>
      </c>
      <c r="J140" s="7"/>
      <c r="K140" s="7"/>
      <c r="L140" s="32"/>
      <c r="M140" s="30" t="s">
        <v>34</v>
      </c>
      <c r="N140" s="29" t="s">
        <v>34</v>
      </c>
      <c r="O140" s="29" t="s">
        <v>34</v>
      </c>
      <c r="P140" s="29" t="s">
        <v>34</v>
      </c>
      <c r="Q140" s="29" t="s">
        <v>34</v>
      </c>
      <c r="R140" s="27"/>
      <c r="S140" s="27"/>
      <c r="T140" s="27"/>
      <c r="U140" s="31"/>
      <c r="V140" s="29"/>
      <c r="W140" s="29"/>
    </row>
    <row r="141" spans="1:23" ht="26" x14ac:dyDescent="0.35">
      <c r="A141" s="33">
        <v>140</v>
      </c>
      <c r="B141" s="18" t="s">
        <v>3701</v>
      </c>
      <c r="C141" s="35" t="s">
        <v>3702</v>
      </c>
      <c r="D141" s="35" t="s">
        <v>3702</v>
      </c>
      <c r="E141" s="18" t="s">
        <v>3701</v>
      </c>
      <c r="F141" s="20"/>
      <c r="G141" s="19"/>
      <c r="H141" s="19"/>
      <c r="I141" s="7"/>
      <c r="J141" s="19"/>
      <c r="K141" s="19"/>
      <c r="L141" s="34"/>
      <c r="M141" s="32"/>
      <c r="N141" s="27"/>
      <c r="O141" s="27"/>
      <c r="P141" s="27"/>
      <c r="Q141" s="27"/>
      <c r="R141" s="27"/>
      <c r="S141" s="27"/>
      <c r="T141" s="27"/>
      <c r="U141" s="31"/>
      <c r="V141" s="29"/>
      <c r="W141" s="29"/>
    </row>
    <row r="142" spans="1:23" ht="26" x14ac:dyDescent="0.35">
      <c r="A142" s="33">
        <v>141</v>
      </c>
      <c r="B142" s="21" t="s">
        <v>3699</v>
      </c>
      <c r="C142" s="29" t="s">
        <v>3700</v>
      </c>
      <c r="D142" s="29" t="s">
        <v>3700</v>
      </c>
      <c r="E142" s="21" t="s">
        <v>3699</v>
      </c>
      <c r="F142" s="16"/>
      <c r="G142" s="7"/>
      <c r="H142" s="7"/>
      <c r="I142" s="7" t="s">
        <v>34</v>
      </c>
      <c r="J142" s="7"/>
      <c r="K142" s="7"/>
      <c r="L142" s="32"/>
      <c r="M142" s="30" t="s">
        <v>34</v>
      </c>
      <c r="N142" s="29" t="s">
        <v>34</v>
      </c>
      <c r="O142" s="27"/>
      <c r="P142" s="27"/>
      <c r="Q142" s="27"/>
      <c r="R142" s="27"/>
      <c r="S142" s="27"/>
      <c r="T142" s="27"/>
      <c r="U142" s="31"/>
      <c r="V142" s="29"/>
      <c r="W142" s="29"/>
    </row>
    <row r="143" spans="1:23" ht="26" x14ac:dyDescent="0.35">
      <c r="A143" s="33">
        <v>142</v>
      </c>
      <c r="B143" s="21" t="s">
        <v>3697</v>
      </c>
      <c r="C143" s="29" t="s">
        <v>3698</v>
      </c>
      <c r="D143" s="29" t="s">
        <v>3698</v>
      </c>
      <c r="E143" s="21" t="s">
        <v>3697</v>
      </c>
      <c r="F143" s="16"/>
      <c r="G143" s="7"/>
      <c r="H143" s="7"/>
      <c r="I143" s="7" t="s">
        <v>34</v>
      </c>
      <c r="J143" s="7"/>
      <c r="K143" s="7"/>
      <c r="L143" s="32"/>
      <c r="M143" s="30" t="s">
        <v>34</v>
      </c>
      <c r="N143" s="29" t="s">
        <v>34</v>
      </c>
      <c r="O143" s="29" t="s">
        <v>34</v>
      </c>
      <c r="P143" s="29" t="s">
        <v>34</v>
      </c>
      <c r="Q143" s="29" t="s">
        <v>34</v>
      </c>
      <c r="R143" s="27"/>
      <c r="S143" s="27"/>
      <c r="T143" s="27"/>
      <c r="U143" s="31"/>
      <c r="V143" s="29"/>
      <c r="W143" s="29"/>
    </row>
    <row r="144" spans="1:23" ht="26" x14ac:dyDescent="0.35">
      <c r="A144" s="33">
        <v>143</v>
      </c>
      <c r="B144" s="21" t="s">
        <v>3695</v>
      </c>
      <c r="C144" s="29" t="s">
        <v>3696</v>
      </c>
      <c r="D144" s="29" t="s">
        <v>3696</v>
      </c>
      <c r="E144" s="21" t="s">
        <v>3695</v>
      </c>
      <c r="F144" s="16"/>
      <c r="G144" s="7"/>
      <c r="H144" s="7"/>
      <c r="I144" s="7" t="s">
        <v>34</v>
      </c>
      <c r="J144" s="7"/>
      <c r="K144" s="7"/>
      <c r="L144" s="32"/>
      <c r="M144" s="30" t="s">
        <v>34</v>
      </c>
      <c r="N144" s="29" t="s">
        <v>34</v>
      </c>
      <c r="O144" s="27"/>
      <c r="P144" s="27"/>
      <c r="Q144" s="27"/>
      <c r="R144" s="27"/>
      <c r="S144" s="27"/>
      <c r="T144" s="27"/>
      <c r="U144" s="31"/>
      <c r="V144" s="29"/>
      <c r="W144" s="29"/>
    </row>
    <row r="145" spans="1:23" x14ac:dyDescent="0.35">
      <c r="A145" s="33">
        <v>144</v>
      </c>
      <c r="B145" s="21" t="s">
        <v>3693</v>
      </c>
      <c r="C145" s="29" t="s">
        <v>3694</v>
      </c>
      <c r="D145" s="29" t="s">
        <v>3694</v>
      </c>
      <c r="E145" s="21" t="s">
        <v>3693</v>
      </c>
      <c r="F145" s="16"/>
      <c r="G145" s="7"/>
      <c r="H145" s="7"/>
      <c r="I145" s="7" t="s">
        <v>34</v>
      </c>
      <c r="J145" s="7"/>
      <c r="K145" s="7"/>
      <c r="L145" s="32"/>
      <c r="M145" s="30" t="s">
        <v>34</v>
      </c>
      <c r="N145" s="29" t="s">
        <v>34</v>
      </c>
      <c r="O145" s="29" t="s">
        <v>34</v>
      </c>
      <c r="P145" s="29" t="s">
        <v>34</v>
      </c>
      <c r="Q145" s="29" t="s">
        <v>34</v>
      </c>
      <c r="R145" s="27"/>
      <c r="S145" s="27"/>
      <c r="T145" s="27"/>
      <c r="U145" s="31"/>
      <c r="V145" s="29"/>
      <c r="W145" s="29"/>
    </row>
    <row r="146" spans="1:23" x14ac:dyDescent="0.35">
      <c r="A146" s="33">
        <v>145</v>
      </c>
      <c r="B146" s="21" t="s">
        <v>3691</v>
      </c>
      <c r="C146" s="29" t="s">
        <v>3692</v>
      </c>
      <c r="D146" s="29" t="s">
        <v>3692</v>
      </c>
      <c r="E146" s="21" t="s">
        <v>3691</v>
      </c>
      <c r="F146" s="16"/>
      <c r="G146" s="7"/>
      <c r="H146" s="7"/>
      <c r="I146" s="7" t="s">
        <v>34</v>
      </c>
      <c r="J146" s="7"/>
      <c r="K146" s="7"/>
      <c r="L146" s="32"/>
      <c r="M146" s="30" t="s">
        <v>34</v>
      </c>
      <c r="N146" s="29" t="s">
        <v>34</v>
      </c>
      <c r="O146" s="29" t="s">
        <v>34</v>
      </c>
      <c r="P146" s="29" t="s">
        <v>34</v>
      </c>
      <c r="Q146" s="29" t="s">
        <v>34</v>
      </c>
      <c r="R146" s="27"/>
      <c r="S146" s="27"/>
      <c r="T146" s="27"/>
      <c r="U146" s="31"/>
      <c r="V146" s="29"/>
      <c r="W146" s="29"/>
    </row>
    <row r="147" spans="1:23" x14ac:dyDescent="0.35">
      <c r="A147" s="33">
        <v>146</v>
      </c>
      <c r="B147" s="21" t="s">
        <v>3689</v>
      </c>
      <c r="C147" s="29" t="s">
        <v>3690</v>
      </c>
      <c r="D147" s="29" t="s">
        <v>3690</v>
      </c>
      <c r="E147" s="21" t="s">
        <v>3689</v>
      </c>
      <c r="F147" s="16"/>
      <c r="G147" s="7"/>
      <c r="H147" s="7"/>
      <c r="I147" s="7" t="s">
        <v>34</v>
      </c>
      <c r="J147" s="7"/>
      <c r="K147" s="7"/>
      <c r="L147" s="32"/>
      <c r="M147" s="30" t="s">
        <v>34</v>
      </c>
      <c r="N147" s="29" t="s">
        <v>34</v>
      </c>
      <c r="O147" s="27"/>
      <c r="P147" s="27"/>
      <c r="Q147" s="27"/>
      <c r="R147" s="27"/>
      <c r="S147" s="27"/>
      <c r="T147" s="27"/>
      <c r="U147" s="31"/>
      <c r="V147" s="29"/>
      <c r="W147" s="29"/>
    </row>
    <row r="148" spans="1:23" ht="26" x14ac:dyDescent="0.35">
      <c r="A148" s="33">
        <v>147</v>
      </c>
      <c r="B148" s="21" t="s">
        <v>3687</v>
      </c>
      <c r="C148" s="29" t="s">
        <v>3688</v>
      </c>
      <c r="D148" s="29" t="s">
        <v>3688</v>
      </c>
      <c r="E148" s="21" t="s">
        <v>3687</v>
      </c>
      <c r="F148" s="16"/>
      <c r="G148" s="7"/>
      <c r="H148" s="7"/>
      <c r="I148" s="7" t="s">
        <v>34</v>
      </c>
      <c r="J148" s="7"/>
      <c r="K148" s="7"/>
      <c r="L148" s="32"/>
      <c r="M148" s="30" t="s">
        <v>34</v>
      </c>
      <c r="N148" s="29" t="s">
        <v>34</v>
      </c>
      <c r="O148" s="27"/>
      <c r="P148" s="27"/>
      <c r="Q148" s="27"/>
      <c r="R148" s="27"/>
      <c r="S148" s="27"/>
      <c r="T148" s="27"/>
      <c r="U148" s="31"/>
      <c r="V148" s="29"/>
      <c r="W148" s="29"/>
    </row>
    <row r="149" spans="1:23" x14ac:dyDescent="0.35">
      <c r="A149" s="33">
        <v>148</v>
      </c>
      <c r="B149" s="18" t="s">
        <v>3685</v>
      </c>
      <c r="C149" s="35" t="s">
        <v>3686</v>
      </c>
      <c r="D149" s="35" t="s">
        <v>3686</v>
      </c>
      <c r="E149" s="18" t="s">
        <v>3685</v>
      </c>
      <c r="F149" s="20"/>
      <c r="G149" s="19"/>
      <c r="H149" s="19"/>
      <c r="I149" s="7"/>
      <c r="J149" s="19"/>
      <c r="K149" s="19"/>
      <c r="L149" s="34"/>
      <c r="M149" s="32"/>
      <c r="N149" s="27"/>
      <c r="O149" s="27"/>
      <c r="P149" s="27"/>
      <c r="Q149" s="27"/>
      <c r="R149" s="27"/>
      <c r="S149" s="27"/>
      <c r="T149" s="27"/>
      <c r="U149" s="31"/>
      <c r="V149" s="29"/>
      <c r="W149" s="29"/>
    </row>
    <row r="150" spans="1:23" ht="39" x14ac:dyDescent="0.35">
      <c r="A150" s="33">
        <v>149</v>
      </c>
      <c r="B150" s="21" t="s">
        <v>3683</v>
      </c>
      <c r="C150" s="29" t="s">
        <v>3684</v>
      </c>
      <c r="D150" s="29" t="s">
        <v>3684</v>
      </c>
      <c r="E150" s="21" t="s">
        <v>3683</v>
      </c>
      <c r="F150" s="16"/>
      <c r="G150" s="7"/>
      <c r="H150" s="7"/>
      <c r="I150" s="7" t="s">
        <v>34</v>
      </c>
      <c r="J150" s="7"/>
      <c r="K150" s="7"/>
      <c r="L150" s="32"/>
      <c r="M150" s="30" t="s">
        <v>34</v>
      </c>
      <c r="N150" s="29" t="s">
        <v>34</v>
      </c>
      <c r="O150" s="27"/>
      <c r="P150" s="27"/>
      <c r="Q150" s="27"/>
      <c r="R150" s="27"/>
      <c r="S150" s="27"/>
      <c r="T150" s="27"/>
      <c r="U150" s="31"/>
      <c r="V150" s="29"/>
      <c r="W150" s="29"/>
    </row>
    <row r="151" spans="1:23" ht="104" x14ac:dyDescent="0.35">
      <c r="A151" s="33">
        <v>150</v>
      </c>
      <c r="B151" s="21" t="s">
        <v>3681</v>
      </c>
      <c r="C151" s="29" t="s">
        <v>3682</v>
      </c>
      <c r="D151" s="29" t="s">
        <v>3682</v>
      </c>
      <c r="E151" s="21" t="s">
        <v>3681</v>
      </c>
      <c r="F151" s="16"/>
      <c r="G151" s="7"/>
      <c r="H151" s="7"/>
      <c r="I151" s="7" t="s">
        <v>34</v>
      </c>
      <c r="J151" s="7"/>
      <c r="K151" s="7"/>
      <c r="L151" s="32"/>
      <c r="M151" s="30" t="s">
        <v>34</v>
      </c>
      <c r="N151" s="29" t="s">
        <v>34</v>
      </c>
      <c r="O151" s="27"/>
      <c r="P151" s="27"/>
      <c r="Q151" s="27"/>
      <c r="R151" s="27"/>
      <c r="S151" s="27"/>
      <c r="T151" s="27"/>
      <c r="U151" s="31"/>
      <c r="V151" s="29"/>
      <c r="W151" s="29"/>
    </row>
    <row r="152" spans="1:23" ht="39" x14ac:dyDescent="0.35">
      <c r="A152" s="33">
        <v>151</v>
      </c>
      <c r="B152" s="21" t="s">
        <v>3679</v>
      </c>
      <c r="C152" s="29" t="s">
        <v>3680</v>
      </c>
      <c r="D152" s="29" t="s">
        <v>3680</v>
      </c>
      <c r="E152" s="21" t="s">
        <v>3679</v>
      </c>
      <c r="F152" s="16"/>
      <c r="G152" s="7"/>
      <c r="H152" s="7"/>
      <c r="I152" s="7" t="s">
        <v>34</v>
      </c>
      <c r="J152" s="7"/>
      <c r="K152" s="7"/>
      <c r="L152" s="32"/>
      <c r="M152" s="30" t="s">
        <v>34</v>
      </c>
      <c r="N152" s="29" t="s">
        <v>34</v>
      </c>
      <c r="O152" s="27"/>
      <c r="P152" s="27"/>
      <c r="Q152" s="27"/>
      <c r="R152" s="27"/>
      <c r="S152" s="27"/>
      <c r="T152" s="27"/>
      <c r="U152" s="31"/>
      <c r="V152" s="29"/>
      <c r="W152" s="29"/>
    </row>
    <row r="153" spans="1:23" x14ac:dyDescent="0.35">
      <c r="A153" s="33">
        <v>152</v>
      </c>
      <c r="B153" s="18" t="s">
        <v>3677</v>
      </c>
      <c r="C153" s="35" t="s">
        <v>3678</v>
      </c>
      <c r="D153" s="35" t="s">
        <v>3678</v>
      </c>
      <c r="E153" s="18" t="s">
        <v>3677</v>
      </c>
      <c r="F153" s="20"/>
      <c r="G153" s="19"/>
      <c r="H153" s="19"/>
      <c r="I153" s="7"/>
      <c r="J153" s="19"/>
      <c r="K153" s="19"/>
      <c r="L153" s="34"/>
      <c r="M153" s="32"/>
      <c r="N153" s="27"/>
      <c r="O153" s="27"/>
      <c r="P153" s="27"/>
      <c r="Q153" s="27"/>
      <c r="R153" s="27"/>
      <c r="S153" s="27"/>
      <c r="T153" s="27"/>
      <c r="U153" s="31"/>
      <c r="V153" s="29"/>
      <c r="W153" s="29"/>
    </row>
    <row r="154" spans="1:23" ht="26" x14ac:dyDescent="0.35">
      <c r="A154" s="33">
        <v>153</v>
      </c>
      <c r="B154" s="21" t="s">
        <v>3675</v>
      </c>
      <c r="C154" s="29" t="s">
        <v>3676</v>
      </c>
      <c r="D154" s="29" t="s">
        <v>3676</v>
      </c>
      <c r="E154" s="21" t="s">
        <v>3675</v>
      </c>
      <c r="F154" s="16"/>
      <c r="G154" s="7"/>
      <c r="H154" s="7"/>
      <c r="I154" s="7" t="s">
        <v>34</v>
      </c>
      <c r="J154" s="7"/>
      <c r="K154" s="7"/>
      <c r="L154" s="32"/>
      <c r="M154" s="30" t="s">
        <v>34</v>
      </c>
      <c r="N154" s="29" t="s">
        <v>34</v>
      </c>
      <c r="O154" s="27"/>
      <c r="P154" s="27"/>
      <c r="Q154" s="27"/>
      <c r="R154" s="27"/>
      <c r="S154" s="27"/>
      <c r="T154" s="27"/>
      <c r="U154" s="31"/>
      <c r="V154" s="29"/>
      <c r="W154" s="29"/>
    </row>
    <row r="155" spans="1:23" ht="26" x14ac:dyDescent="0.35">
      <c r="A155" s="33">
        <v>154</v>
      </c>
      <c r="B155" s="21" t="s">
        <v>3673</v>
      </c>
      <c r="C155" s="29" t="s">
        <v>3674</v>
      </c>
      <c r="D155" s="29" t="s">
        <v>3674</v>
      </c>
      <c r="E155" s="21" t="s">
        <v>3673</v>
      </c>
      <c r="F155" s="16"/>
      <c r="G155" s="7"/>
      <c r="H155" s="7"/>
      <c r="I155" s="7" t="s">
        <v>34</v>
      </c>
      <c r="J155" s="7"/>
      <c r="K155" s="7"/>
      <c r="L155" s="32"/>
      <c r="M155" s="30" t="s">
        <v>34</v>
      </c>
      <c r="N155" s="29" t="s">
        <v>34</v>
      </c>
      <c r="O155" s="27"/>
      <c r="P155" s="27"/>
      <c r="Q155" s="27"/>
      <c r="R155" s="27"/>
      <c r="S155" s="27"/>
      <c r="T155" s="27"/>
      <c r="U155" s="31"/>
      <c r="V155" s="29"/>
      <c r="W155" s="29"/>
    </row>
    <row r="156" spans="1:23" ht="65" x14ac:dyDescent="0.35">
      <c r="A156" s="33">
        <v>155</v>
      </c>
      <c r="B156" s="21" t="s">
        <v>3671</v>
      </c>
      <c r="C156" s="29" t="s">
        <v>3672</v>
      </c>
      <c r="D156" s="29" t="s">
        <v>3672</v>
      </c>
      <c r="E156" s="21" t="s">
        <v>3671</v>
      </c>
      <c r="F156" s="16"/>
      <c r="G156" s="7"/>
      <c r="H156" s="7"/>
      <c r="I156" s="7" t="s">
        <v>34</v>
      </c>
      <c r="J156" s="7"/>
      <c r="K156" s="7"/>
      <c r="L156" s="32"/>
      <c r="M156" s="30" t="s">
        <v>34</v>
      </c>
      <c r="N156" s="29" t="s">
        <v>34</v>
      </c>
      <c r="O156" s="27"/>
      <c r="P156" s="27"/>
      <c r="Q156" s="27"/>
      <c r="R156" s="27"/>
      <c r="S156" s="27"/>
      <c r="T156" s="27"/>
      <c r="U156" s="31"/>
      <c r="V156" s="29"/>
      <c r="W156" s="29"/>
    </row>
    <row r="157" spans="1:23" ht="65" x14ac:dyDescent="0.35">
      <c r="A157" s="33">
        <v>156</v>
      </c>
      <c r="B157" s="21" t="s">
        <v>3669</v>
      </c>
      <c r="C157" s="29" t="s">
        <v>3670</v>
      </c>
      <c r="D157" s="29" t="s">
        <v>3670</v>
      </c>
      <c r="E157" s="21" t="s">
        <v>3669</v>
      </c>
      <c r="F157" s="16"/>
      <c r="G157" s="7"/>
      <c r="H157" s="7"/>
      <c r="I157" s="7" t="s">
        <v>34</v>
      </c>
      <c r="J157" s="7"/>
      <c r="K157" s="7"/>
      <c r="L157" s="32"/>
      <c r="M157" s="30" t="s">
        <v>34</v>
      </c>
      <c r="N157" s="29" t="s">
        <v>34</v>
      </c>
      <c r="O157" s="27"/>
      <c r="P157" s="27"/>
      <c r="Q157" s="27"/>
      <c r="R157" s="27"/>
      <c r="S157" s="27"/>
      <c r="T157" s="27"/>
      <c r="U157" s="31"/>
      <c r="V157" s="29"/>
      <c r="W157" s="29"/>
    </row>
    <row r="158" spans="1:23" x14ac:dyDescent="0.35">
      <c r="A158" s="33">
        <v>157</v>
      </c>
      <c r="B158" s="9" t="s">
        <v>3667</v>
      </c>
      <c r="C158" s="37" t="s">
        <v>3668</v>
      </c>
      <c r="D158" s="37" t="s">
        <v>3668</v>
      </c>
      <c r="E158" s="9" t="s">
        <v>3667</v>
      </c>
      <c r="F158" s="15"/>
      <c r="G158" s="10"/>
      <c r="H158" s="10"/>
      <c r="I158" s="7"/>
      <c r="J158" s="10"/>
      <c r="K158" s="10"/>
      <c r="L158" s="36"/>
      <c r="M158" s="32"/>
      <c r="N158" s="27"/>
      <c r="O158" s="27"/>
      <c r="P158" s="27"/>
      <c r="Q158" s="27"/>
      <c r="R158" s="27"/>
      <c r="S158" s="27"/>
      <c r="T158" s="27"/>
      <c r="U158" s="31"/>
      <c r="V158" s="29"/>
      <c r="W158" s="29"/>
    </row>
    <row r="159" spans="1:23" ht="26" x14ac:dyDescent="0.35">
      <c r="A159" s="33">
        <v>158</v>
      </c>
      <c r="B159" s="18" t="s">
        <v>3665</v>
      </c>
      <c r="C159" s="35" t="s">
        <v>3666</v>
      </c>
      <c r="D159" s="35" t="s">
        <v>3666</v>
      </c>
      <c r="E159" s="18" t="s">
        <v>3665</v>
      </c>
      <c r="F159" s="20"/>
      <c r="G159" s="19"/>
      <c r="H159" s="19"/>
      <c r="I159" s="7"/>
      <c r="J159" s="19"/>
      <c r="K159" s="19"/>
      <c r="L159" s="34"/>
      <c r="M159" s="32"/>
      <c r="N159" s="27"/>
      <c r="O159" s="27"/>
      <c r="P159" s="27"/>
      <c r="Q159" s="27"/>
      <c r="R159" s="27"/>
      <c r="S159" s="27"/>
      <c r="T159" s="27"/>
      <c r="U159" s="31"/>
      <c r="V159" s="29"/>
      <c r="W159" s="29"/>
    </row>
    <row r="160" spans="1:23" ht="39" x14ac:dyDescent="0.35">
      <c r="A160" s="33">
        <v>159</v>
      </c>
      <c r="B160" s="21" t="s">
        <v>3663</v>
      </c>
      <c r="C160" s="29" t="s">
        <v>3664</v>
      </c>
      <c r="D160" s="29" t="s">
        <v>3664</v>
      </c>
      <c r="E160" s="21" t="s">
        <v>3663</v>
      </c>
      <c r="F160" s="16"/>
      <c r="G160" s="7"/>
      <c r="H160" s="7"/>
      <c r="I160" s="7" t="s">
        <v>34</v>
      </c>
      <c r="J160" s="7"/>
      <c r="K160" s="7"/>
      <c r="L160" s="30" t="s">
        <v>34</v>
      </c>
      <c r="M160" s="30" t="s">
        <v>34</v>
      </c>
      <c r="N160" s="29" t="s">
        <v>34</v>
      </c>
      <c r="O160" s="29" t="s">
        <v>34</v>
      </c>
      <c r="P160" s="29" t="s">
        <v>34</v>
      </c>
      <c r="Q160" s="29" t="s">
        <v>34</v>
      </c>
      <c r="R160" s="27"/>
      <c r="S160" s="27"/>
      <c r="T160" s="27"/>
      <c r="U160" s="31"/>
      <c r="V160" s="29"/>
      <c r="W160" s="29"/>
    </row>
    <row r="161" spans="1:23" ht="26" x14ac:dyDescent="0.35">
      <c r="A161" s="33">
        <v>160</v>
      </c>
      <c r="B161" s="21" t="s">
        <v>3661</v>
      </c>
      <c r="C161" s="29" t="s">
        <v>3662</v>
      </c>
      <c r="D161" s="29" t="s">
        <v>3662</v>
      </c>
      <c r="E161" s="21" t="s">
        <v>3661</v>
      </c>
      <c r="F161" s="16"/>
      <c r="G161" s="7"/>
      <c r="H161" s="7"/>
      <c r="I161" s="7" t="s">
        <v>34</v>
      </c>
      <c r="J161" s="7"/>
      <c r="K161" s="7"/>
      <c r="L161" s="30" t="s">
        <v>34</v>
      </c>
      <c r="M161" s="30" t="s">
        <v>34</v>
      </c>
      <c r="N161" s="29" t="s">
        <v>34</v>
      </c>
      <c r="O161" s="29" t="s">
        <v>34</v>
      </c>
      <c r="P161" s="29" t="s">
        <v>34</v>
      </c>
      <c r="Q161" s="29" t="s">
        <v>34</v>
      </c>
      <c r="R161" s="27"/>
      <c r="S161" s="27"/>
      <c r="T161" s="27"/>
      <c r="U161" s="31"/>
      <c r="V161" s="29"/>
      <c r="W161" s="29"/>
    </row>
    <row r="162" spans="1:23" x14ac:dyDescent="0.35">
      <c r="A162" s="33">
        <v>161</v>
      </c>
      <c r="B162" s="21" t="s">
        <v>3659</v>
      </c>
      <c r="C162" s="29" t="s">
        <v>3660</v>
      </c>
      <c r="D162" s="29" t="s">
        <v>3660</v>
      </c>
      <c r="E162" s="21" t="s">
        <v>3659</v>
      </c>
      <c r="F162" s="16"/>
      <c r="G162" s="7"/>
      <c r="H162" s="7"/>
      <c r="I162" s="7" t="s">
        <v>34</v>
      </c>
      <c r="J162" s="7"/>
      <c r="K162" s="7"/>
      <c r="L162" s="32"/>
      <c r="M162" s="30" t="s">
        <v>34</v>
      </c>
      <c r="N162" s="29" t="s">
        <v>34</v>
      </c>
      <c r="O162" s="27"/>
      <c r="P162" s="27"/>
      <c r="Q162" s="27"/>
      <c r="R162" s="27"/>
      <c r="S162" s="27"/>
      <c r="T162" s="27"/>
      <c r="U162" s="31"/>
      <c r="V162" s="29"/>
      <c r="W162" s="29"/>
    </row>
    <row r="163" spans="1:23" ht="39" x14ac:dyDescent="0.35">
      <c r="A163" s="33">
        <v>162</v>
      </c>
      <c r="B163" s="21" t="s">
        <v>3657</v>
      </c>
      <c r="C163" s="29" t="s">
        <v>3658</v>
      </c>
      <c r="D163" s="29" t="s">
        <v>3658</v>
      </c>
      <c r="E163" s="21" t="s">
        <v>3657</v>
      </c>
      <c r="F163" s="16"/>
      <c r="G163" s="7"/>
      <c r="H163" s="7"/>
      <c r="I163" s="7" t="s">
        <v>34</v>
      </c>
      <c r="J163" s="7"/>
      <c r="K163" s="7"/>
      <c r="L163" s="32"/>
      <c r="M163" s="30" t="s">
        <v>34</v>
      </c>
      <c r="N163" s="29" t="s">
        <v>34</v>
      </c>
      <c r="O163" s="27"/>
      <c r="P163" s="27"/>
      <c r="Q163" s="27"/>
      <c r="R163" s="27"/>
      <c r="S163" s="27"/>
      <c r="T163" s="27"/>
      <c r="U163" s="31"/>
      <c r="V163" s="29"/>
      <c r="W163" s="29"/>
    </row>
    <row r="164" spans="1:23" x14ac:dyDescent="0.35">
      <c r="A164" s="33">
        <v>163</v>
      </c>
      <c r="B164" s="21" t="s">
        <v>3655</v>
      </c>
      <c r="C164" s="29" t="s">
        <v>3656</v>
      </c>
      <c r="D164" s="29" t="s">
        <v>3656</v>
      </c>
      <c r="E164" s="21" t="s">
        <v>3655</v>
      </c>
      <c r="F164" s="16"/>
      <c r="G164" s="7"/>
      <c r="H164" s="7"/>
      <c r="I164" s="7" t="s">
        <v>34</v>
      </c>
      <c r="J164" s="7"/>
      <c r="K164" s="7"/>
      <c r="L164" s="32"/>
      <c r="M164" s="30" t="s">
        <v>34</v>
      </c>
      <c r="N164" s="29" t="s">
        <v>34</v>
      </c>
      <c r="O164" s="27"/>
      <c r="P164" s="27"/>
      <c r="Q164" s="27"/>
      <c r="R164" s="27"/>
      <c r="S164" s="27"/>
      <c r="T164" s="27"/>
      <c r="U164" s="31"/>
      <c r="V164" s="29"/>
      <c r="W164" s="29"/>
    </row>
    <row r="165" spans="1:23" ht="39" x14ac:dyDescent="0.35">
      <c r="A165" s="33">
        <v>164</v>
      </c>
      <c r="B165" s="21" t="s">
        <v>3653</v>
      </c>
      <c r="C165" s="29" t="s">
        <v>3654</v>
      </c>
      <c r="D165" s="29" t="s">
        <v>3654</v>
      </c>
      <c r="E165" s="21" t="s">
        <v>3653</v>
      </c>
      <c r="F165" s="16"/>
      <c r="G165" s="7"/>
      <c r="H165" s="7"/>
      <c r="I165" s="7" t="s">
        <v>34</v>
      </c>
      <c r="J165" s="7"/>
      <c r="K165" s="7"/>
      <c r="L165" s="32"/>
      <c r="M165" s="30" t="s">
        <v>34</v>
      </c>
      <c r="N165" s="29" t="s">
        <v>34</v>
      </c>
      <c r="O165" s="27"/>
      <c r="P165" s="27"/>
      <c r="Q165" s="27"/>
      <c r="R165" s="27"/>
      <c r="S165" s="27"/>
      <c r="T165" s="27"/>
      <c r="U165" s="31"/>
      <c r="V165" s="29"/>
      <c r="W165" s="29"/>
    </row>
    <row r="166" spans="1:23" x14ac:dyDescent="0.35">
      <c r="A166" s="33">
        <v>165</v>
      </c>
      <c r="B166" s="9" t="s">
        <v>3651</v>
      </c>
      <c r="C166" s="37" t="s">
        <v>3652</v>
      </c>
      <c r="D166" s="37" t="s">
        <v>3652</v>
      </c>
      <c r="E166" s="9" t="s">
        <v>3651</v>
      </c>
      <c r="F166" s="15"/>
      <c r="G166" s="10"/>
      <c r="H166" s="10"/>
      <c r="I166" s="7"/>
      <c r="J166" s="10"/>
      <c r="K166" s="10"/>
      <c r="L166" s="36"/>
      <c r="M166" s="32"/>
      <c r="N166" s="27"/>
      <c r="O166" s="27"/>
      <c r="P166" s="27"/>
      <c r="Q166" s="27"/>
      <c r="R166" s="27"/>
      <c r="S166" s="27"/>
      <c r="T166" s="27"/>
      <c r="U166" s="31"/>
      <c r="V166" s="29"/>
      <c r="W166" s="29"/>
    </row>
    <row r="167" spans="1:23" x14ac:dyDescent="0.35">
      <c r="A167" s="33">
        <v>166</v>
      </c>
      <c r="B167" s="18" t="s">
        <v>3649</v>
      </c>
      <c r="C167" s="35" t="s">
        <v>3650</v>
      </c>
      <c r="D167" s="35" t="s">
        <v>3650</v>
      </c>
      <c r="E167" s="18" t="s">
        <v>3649</v>
      </c>
      <c r="F167" s="20"/>
      <c r="G167" s="19"/>
      <c r="H167" s="19"/>
      <c r="I167" s="7"/>
      <c r="J167" s="19"/>
      <c r="K167" s="19"/>
      <c r="L167" s="34"/>
      <c r="M167" s="32"/>
      <c r="N167" s="27"/>
      <c r="O167" s="27"/>
      <c r="P167" s="27"/>
      <c r="Q167" s="27"/>
      <c r="R167" s="27"/>
      <c r="S167" s="27"/>
      <c r="T167" s="27"/>
      <c r="U167" s="31"/>
      <c r="V167" s="29"/>
      <c r="W167" s="29"/>
    </row>
    <row r="168" spans="1:23" ht="26" x14ac:dyDescent="0.35">
      <c r="A168" s="33">
        <v>167</v>
      </c>
      <c r="B168" s="21" t="s">
        <v>3647</v>
      </c>
      <c r="C168" s="29" t="s">
        <v>3648</v>
      </c>
      <c r="D168" s="29" t="s">
        <v>3648</v>
      </c>
      <c r="E168" s="21" t="s">
        <v>3647</v>
      </c>
      <c r="F168" s="16"/>
      <c r="G168" s="7"/>
      <c r="H168" s="7"/>
      <c r="I168" s="7" t="s">
        <v>34</v>
      </c>
      <c r="J168" s="7"/>
      <c r="K168" s="7"/>
      <c r="L168" s="32"/>
      <c r="M168" s="32"/>
      <c r="N168" s="27"/>
      <c r="O168" s="29" t="s">
        <v>34</v>
      </c>
      <c r="P168" s="29" t="s">
        <v>34</v>
      </c>
      <c r="Q168" s="29" t="s">
        <v>34</v>
      </c>
      <c r="R168" s="27"/>
      <c r="S168" s="27"/>
      <c r="T168" s="27"/>
      <c r="U168" s="31"/>
      <c r="V168" s="29"/>
      <c r="W168" s="29"/>
    </row>
    <row r="169" spans="1:23" ht="39" x14ac:dyDescent="0.35">
      <c r="A169" s="33">
        <v>168</v>
      </c>
      <c r="B169" s="21" t="s">
        <v>3645</v>
      </c>
      <c r="C169" s="29" t="s">
        <v>3646</v>
      </c>
      <c r="D169" s="29" t="s">
        <v>3646</v>
      </c>
      <c r="E169" s="21" t="s">
        <v>3645</v>
      </c>
      <c r="F169" s="16"/>
      <c r="G169" s="7"/>
      <c r="H169" s="7"/>
      <c r="I169" s="7" t="s">
        <v>34</v>
      </c>
      <c r="J169" s="7"/>
      <c r="K169" s="7"/>
      <c r="L169" s="32"/>
      <c r="M169" s="32"/>
      <c r="N169" s="27"/>
      <c r="O169" s="29" t="s">
        <v>34</v>
      </c>
      <c r="P169" s="29" t="s">
        <v>34</v>
      </c>
      <c r="Q169" s="29" t="s">
        <v>34</v>
      </c>
      <c r="R169" s="27"/>
      <c r="S169" s="27"/>
      <c r="T169" s="27"/>
      <c r="U169" s="31"/>
      <c r="V169" s="29"/>
      <c r="W169" s="29"/>
    </row>
    <row r="170" spans="1:23" x14ac:dyDescent="0.35">
      <c r="A170" s="33">
        <v>169</v>
      </c>
      <c r="B170" s="9" t="s">
        <v>3643</v>
      </c>
      <c r="C170" s="37" t="s">
        <v>3644</v>
      </c>
      <c r="D170" s="37" t="s">
        <v>3644</v>
      </c>
      <c r="E170" s="9" t="s">
        <v>3643</v>
      </c>
      <c r="F170" s="15"/>
      <c r="G170" s="10"/>
      <c r="H170" s="10"/>
      <c r="I170" s="7"/>
      <c r="J170" s="10"/>
      <c r="K170" s="10"/>
      <c r="L170" s="36"/>
      <c r="M170" s="32"/>
      <c r="N170" s="27"/>
      <c r="O170" s="27"/>
      <c r="P170" s="27"/>
      <c r="Q170" s="27"/>
      <c r="R170" s="27"/>
      <c r="S170" s="27"/>
      <c r="T170" s="27"/>
      <c r="U170" s="31"/>
      <c r="V170" s="29"/>
      <c r="W170" s="29"/>
    </row>
    <row r="171" spans="1:23" x14ac:dyDescent="0.35">
      <c r="A171" s="33">
        <v>170</v>
      </c>
      <c r="B171" s="9" t="s">
        <v>3641</v>
      </c>
      <c r="C171" s="37" t="s">
        <v>3642</v>
      </c>
      <c r="D171" s="37" t="s">
        <v>3642</v>
      </c>
      <c r="E171" s="9" t="s">
        <v>3641</v>
      </c>
      <c r="F171" s="15"/>
      <c r="G171" s="10"/>
      <c r="H171" s="10"/>
      <c r="I171" s="7"/>
      <c r="J171" s="10"/>
      <c r="K171" s="10"/>
      <c r="L171" s="36"/>
      <c r="M171" s="32"/>
      <c r="N171" s="27"/>
      <c r="O171" s="27"/>
      <c r="P171" s="27"/>
      <c r="Q171" s="27"/>
      <c r="R171" s="27"/>
      <c r="S171" s="27"/>
      <c r="T171" s="27"/>
      <c r="U171" s="31"/>
      <c r="V171" s="29"/>
      <c r="W171" s="29"/>
    </row>
    <row r="172" spans="1:23" x14ac:dyDescent="0.35">
      <c r="A172" s="33">
        <v>171</v>
      </c>
      <c r="B172" s="18" t="s">
        <v>3639</v>
      </c>
      <c r="C172" s="35" t="s">
        <v>3640</v>
      </c>
      <c r="D172" s="35" t="s">
        <v>3640</v>
      </c>
      <c r="E172" s="18" t="s">
        <v>3639</v>
      </c>
      <c r="F172" s="20"/>
      <c r="G172" s="19"/>
      <c r="H172" s="19"/>
      <c r="I172" s="7"/>
      <c r="J172" s="19"/>
      <c r="K172" s="19"/>
      <c r="L172" s="34"/>
      <c r="M172" s="32"/>
      <c r="N172" s="27"/>
      <c r="O172" s="27"/>
      <c r="P172" s="27"/>
      <c r="Q172" s="27"/>
      <c r="R172" s="27"/>
      <c r="S172" s="27"/>
      <c r="T172" s="27"/>
      <c r="U172" s="31"/>
      <c r="V172" s="29"/>
      <c r="W172" s="29"/>
    </row>
    <row r="173" spans="1:23" x14ac:dyDescent="0.35">
      <c r="A173" s="33">
        <v>172</v>
      </c>
      <c r="B173" s="21" t="s">
        <v>3637</v>
      </c>
      <c r="C173" s="29" t="s">
        <v>3638</v>
      </c>
      <c r="D173" s="29" t="s">
        <v>3638</v>
      </c>
      <c r="E173" s="21" t="s">
        <v>3637</v>
      </c>
      <c r="F173" s="16"/>
      <c r="G173" s="7"/>
      <c r="H173" s="7"/>
      <c r="I173" s="7" t="s">
        <v>34</v>
      </c>
      <c r="J173" s="7"/>
      <c r="K173" s="7"/>
      <c r="L173" s="32"/>
      <c r="M173" s="30" t="s">
        <v>34</v>
      </c>
      <c r="N173" s="29" t="s">
        <v>34</v>
      </c>
      <c r="O173" s="27"/>
      <c r="P173" s="27"/>
      <c r="Q173" s="27"/>
      <c r="R173" s="27"/>
      <c r="S173" s="27"/>
      <c r="T173" s="27"/>
      <c r="U173" s="31"/>
      <c r="V173" s="29"/>
      <c r="W173" s="29"/>
    </row>
    <row r="174" spans="1:23" ht="26" x14ac:dyDescent="0.35">
      <c r="A174" s="33">
        <v>173</v>
      </c>
      <c r="B174" s="21" t="s">
        <v>3635</v>
      </c>
      <c r="C174" s="29" t="s">
        <v>3636</v>
      </c>
      <c r="D174" s="29" t="s">
        <v>3636</v>
      </c>
      <c r="E174" s="21" t="s">
        <v>3635</v>
      </c>
      <c r="F174" s="16"/>
      <c r="G174" s="7"/>
      <c r="H174" s="7"/>
      <c r="I174" s="7" t="s">
        <v>34</v>
      </c>
      <c r="J174" s="7"/>
      <c r="K174" s="7"/>
      <c r="L174" s="32"/>
      <c r="M174" s="30" t="s">
        <v>34</v>
      </c>
      <c r="N174" s="29" t="s">
        <v>34</v>
      </c>
      <c r="O174" s="27"/>
      <c r="P174" s="27"/>
      <c r="Q174" s="27"/>
      <c r="R174" s="27"/>
      <c r="S174" s="27"/>
      <c r="T174" s="27"/>
      <c r="U174" s="31"/>
      <c r="V174" s="29"/>
      <c r="W174" s="29"/>
    </row>
    <row r="175" spans="1:23" ht="39" x14ac:dyDescent="0.35">
      <c r="A175" s="33">
        <v>174</v>
      </c>
      <c r="B175" s="21" t="s">
        <v>3633</v>
      </c>
      <c r="C175" s="29" t="s">
        <v>3634</v>
      </c>
      <c r="D175" s="29" t="s">
        <v>3634</v>
      </c>
      <c r="E175" s="21" t="s">
        <v>3633</v>
      </c>
      <c r="F175" s="16"/>
      <c r="G175" s="7"/>
      <c r="H175" s="7"/>
      <c r="I175" s="7" t="s">
        <v>34</v>
      </c>
      <c r="J175" s="7"/>
      <c r="K175" s="7"/>
      <c r="L175" s="32"/>
      <c r="M175" s="30" t="s">
        <v>34</v>
      </c>
      <c r="N175" s="29" t="s">
        <v>34</v>
      </c>
      <c r="O175" s="27"/>
      <c r="P175" s="27"/>
      <c r="Q175" s="27"/>
      <c r="R175" s="27"/>
      <c r="S175" s="27"/>
      <c r="T175" s="27"/>
      <c r="U175" s="31"/>
      <c r="V175" s="29"/>
      <c r="W175" s="29"/>
    </row>
    <row r="176" spans="1:23" x14ac:dyDescent="0.35">
      <c r="A176" s="33">
        <v>175</v>
      </c>
      <c r="B176" s="18" t="s">
        <v>3631</v>
      </c>
      <c r="C176" s="35" t="s">
        <v>3632</v>
      </c>
      <c r="D176" s="35" t="s">
        <v>3632</v>
      </c>
      <c r="E176" s="18" t="s">
        <v>3631</v>
      </c>
      <c r="F176" s="20"/>
      <c r="G176" s="19"/>
      <c r="H176" s="19"/>
      <c r="I176" s="7"/>
      <c r="J176" s="19"/>
      <c r="K176" s="19"/>
      <c r="L176" s="34"/>
      <c r="M176" s="32"/>
      <c r="N176" s="27"/>
      <c r="O176" s="27"/>
      <c r="P176" s="27"/>
      <c r="Q176" s="27"/>
      <c r="R176" s="27"/>
      <c r="S176" s="27"/>
      <c r="T176" s="27"/>
      <c r="U176" s="31"/>
      <c r="V176" s="29"/>
      <c r="W176" s="29"/>
    </row>
    <row r="177" spans="1:23" ht="26" x14ac:dyDescent="0.35">
      <c r="A177" s="33">
        <v>176</v>
      </c>
      <c r="B177" s="21" t="s">
        <v>3629</v>
      </c>
      <c r="C177" s="29" t="s">
        <v>3630</v>
      </c>
      <c r="D177" s="29" t="s">
        <v>3630</v>
      </c>
      <c r="E177" s="21" t="s">
        <v>3629</v>
      </c>
      <c r="F177" s="16"/>
      <c r="G177" s="7"/>
      <c r="H177" s="7"/>
      <c r="I177" s="7" t="s">
        <v>34</v>
      </c>
      <c r="J177" s="7"/>
      <c r="K177" s="7"/>
      <c r="L177" s="32"/>
      <c r="M177" s="30" t="s">
        <v>34</v>
      </c>
      <c r="N177" s="29" t="s">
        <v>34</v>
      </c>
      <c r="O177" s="27"/>
      <c r="P177" s="27"/>
      <c r="Q177" s="27"/>
      <c r="R177" s="27"/>
      <c r="S177" s="27"/>
      <c r="T177" s="27"/>
      <c r="U177" s="31"/>
      <c r="V177" s="29"/>
      <c r="W177" s="29"/>
    </row>
    <row r="178" spans="1:23" x14ac:dyDescent="0.35">
      <c r="A178" s="33">
        <v>177</v>
      </c>
      <c r="B178" s="18" t="s">
        <v>3627</v>
      </c>
      <c r="C178" s="35" t="s">
        <v>3628</v>
      </c>
      <c r="D178" s="35" t="s">
        <v>3628</v>
      </c>
      <c r="E178" s="18" t="s">
        <v>3627</v>
      </c>
      <c r="F178" s="20"/>
      <c r="G178" s="19"/>
      <c r="H178" s="19"/>
      <c r="I178" s="7"/>
      <c r="J178" s="19"/>
      <c r="K178" s="19"/>
      <c r="L178" s="34"/>
      <c r="M178" s="32"/>
      <c r="N178" s="27"/>
      <c r="O178" s="27"/>
      <c r="P178" s="27"/>
      <c r="Q178" s="27"/>
      <c r="R178" s="27"/>
      <c r="S178" s="27"/>
      <c r="T178" s="27"/>
      <c r="U178" s="31"/>
      <c r="V178" s="29"/>
      <c r="W178" s="29"/>
    </row>
    <row r="179" spans="1:23" ht="26" x14ac:dyDescent="0.35">
      <c r="A179" s="33">
        <v>178</v>
      </c>
      <c r="B179" s="21" t="s">
        <v>3625</v>
      </c>
      <c r="C179" s="29" t="s">
        <v>3626</v>
      </c>
      <c r="D179" s="29" t="s">
        <v>3626</v>
      </c>
      <c r="E179" s="21" t="s">
        <v>3625</v>
      </c>
      <c r="F179" s="16"/>
      <c r="G179" s="7"/>
      <c r="H179" s="7"/>
      <c r="I179" s="7" t="s">
        <v>34</v>
      </c>
      <c r="J179" s="7"/>
      <c r="K179" s="7"/>
      <c r="L179" s="32"/>
      <c r="M179" s="30" t="s">
        <v>34</v>
      </c>
      <c r="N179" s="29" t="s">
        <v>34</v>
      </c>
      <c r="O179" s="27"/>
      <c r="P179" s="27"/>
      <c r="Q179" s="27"/>
      <c r="R179" s="27"/>
      <c r="S179" s="27"/>
      <c r="T179" s="27"/>
      <c r="U179" s="31"/>
      <c r="V179" s="29"/>
      <c r="W179" s="29"/>
    </row>
    <row r="180" spans="1:23" ht="26" x14ac:dyDescent="0.35">
      <c r="A180" s="33">
        <v>179</v>
      </c>
      <c r="B180" s="21" t="s">
        <v>3623</v>
      </c>
      <c r="C180" s="29" t="s">
        <v>3624</v>
      </c>
      <c r="D180" s="29" t="s">
        <v>3624</v>
      </c>
      <c r="E180" s="21" t="s">
        <v>3623</v>
      </c>
      <c r="F180" s="16"/>
      <c r="G180" s="7"/>
      <c r="H180" s="7"/>
      <c r="I180" s="7" t="s">
        <v>34</v>
      </c>
      <c r="J180" s="7"/>
      <c r="K180" s="7"/>
      <c r="L180" s="32"/>
      <c r="M180" s="30" t="s">
        <v>34</v>
      </c>
      <c r="N180" s="29" t="s">
        <v>34</v>
      </c>
      <c r="O180" s="27"/>
      <c r="P180" s="27"/>
      <c r="Q180" s="27"/>
      <c r="R180" s="27"/>
      <c r="S180" s="27"/>
      <c r="T180" s="27"/>
      <c r="U180" s="31"/>
      <c r="V180" s="29"/>
      <c r="W180" s="29"/>
    </row>
    <row r="181" spans="1:23" ht="26" x14ac:dyDescent="0.35">
      <c r="A181" s="33">
        <v>180</v>
      </c>
      <c r="B181" s="21" t="s">
        <v>3621</v>
      </c>
      <c r="C181" s="29" t="s">
        <v>3622</v>
      </c>
      <c r="D181" s="29" t="s">
        <v>3622</v>
      </c>
      <c r="E181" s="21" t="s">
        <v>3621</v>
      </c>
      <c r="F181" s="16"/>
      <c r="G181" s="7"/>
      <c r="H181" s="7"/>
      <c r="I181" s="7" t="s">
        <v>34</v>
      </c>
      <c r="J181" s="7"/>
      <c r="K181" s="7"/>
      <c r="L181" s="32"/>
      <c r="M181" s="30" t="s">
        <v>34</v>
      </c>
      <c r="N181" s="29" t="s">
        <v>34</v>
      </c>
      <c r="O181" s="27"/>
      <c r="P181" s="27"/>
      <c r="Q181" s="27"/>
      <c r="R181" s="27"/>
      <c r="S181" s="27"/>
      <c r="T181" s="27"/>
      <c r="U181" s="31"/>
      <c r="V181" s="29"/>
      <c r="W181" s="29"/>
    </row>
    <row r="182" spans="1:23" ht="26" x14ac:dyDescent="0.35">
      <c r="A182" s="33">
        <v>181</v>
      </c>
      <c r="B182" s="21" t="s">
        <v>3619</v>
      </c>
      <c r="C182" s="29" t="s">
        <v>3620</v>
      </c>
      <c r="D182" s="29" t="s">
        <v>3620</v>
      </c>
      <c r="E182" s="21" t="s">
        <v>3619</v>
      </c>
      <c r="F182" s="16"/>
      <c r="G182" s="7"/>
      <c r="H182" s="7"/>
      <c r="I182" s="7" t="s">
        <v>34</v>
      </c>
      <c r="J182" s="7"/>
      <c r="K182" s="7"/>
      <c r="L182" s="32"/>
      <c r="M182" s="30" t="s">
        <v>34</v>
      </c>
      <c r="N182" s="29" t="s">
        <v>34</v>
      </c>
      <c r="O182" s="27"/>
      <c r="P182" s="27"/>
      <c r="Q182" s="27"/>
      <c r="R182" s="27"/>
      <c r="S182" s="27"/>
      <c r="T182" s="27"/>
      <c r="U182" s="31"/>
      <c r="V182" s="29"/>
      <c r="W182" s="29"/>
    </row>
    <row r="183" spans="1:23" ht="26" x14ac:dyDescent="0.35">
      <c r="A183" s="33">
        <v>182</v>
      </c>
      <c r="B183" s="21" t="s">
        <v>3617</v>
      </c>
      <c r="C183" s="29" t="s">
        <v>3618</v>
      </c>
      <c r="D183" s="29" t="s">
        <v>3618</v>
      </c>
      <c r="E183" s="21" t="s">
        <v>3617</v>
      </c>
      <c r="F183" s="16"/>
      <c r="G183" s="7"/>
      <c r="H183" s="7"/>
      <c r="I183" s="7" t="s">
        <v>34</v>
      </c>
      <c r="J183" s="7"/>
      <c r="K183" s="7"/>
      <c r="L183" s="32"/>
      <c r="M183" s="30" t="s">
        <v>34</v>
      </c>
      <c r="N183" s="29" t="s">
        <v>34</v>
      </c>
      <c r="O183" s="27"/>
      <c r="P183" s="27"/>
      <c r="Q183" s="27"/>
      <c r="R183" s="27"/>
      <c r="S183" s="27"/>
      <c r="T183" s="27"/>
      <c r="U183" s="31"/>
      <c r="V183" s="29"/>
      <c r="W183" s="29"/>
    </row>
    <row r="184" spans="1:23" x14ac:dyDescent="0.35">
      <c r="A184" s="33">
        <v>183</v>
      </c>
      <c r="B184" s="18" t="s">
        <v>3615</v>
      </c>
      <c r="C184" s="35" t="s">
        <v>3616</v>
      </c>
      <c r="D184" s="35" t="s">
        <v>3616</v>
      </c>
      <c r="E184" s="18" t="s">
        <v>3615</v>
      </c>
      <c r="F184" s="20"/>
      <c r="G184" s="19"/>
      <c r="H184" s="19"/>
      <c r="I184" s="7"/>
      <c r="J184" s="19"/>
      <c r="K184" s="19"/>
      <c r="L184" s="34"/>
      <c r="M184" s="32"/>
      <c r="N184" s="27"/>
      <c r="O184" s="27"/>
      <c r="P184" s="27"/>
      <c r="Q184" s="27"/>
      <c r="R184" s="27"/>
      <c r="S184" s="27"/>
      <c r="T184" s="27"/>
      <c r="U184" s="31"/>
      <c r="V184" s="29"/>
      <c r="W184" s="29"/>
    </row>
    <row r="185" spans="1:23" ht="26" x14ac:dyDescent="0.35">
      <c r="A185" s="33">
        <v>184</v>
      </c>
      <c r="B185" s="21" t="s">
        <v>3613</v>
      </c>
      <c r="C185" s="29" t="s">
        <v>3614</v>
      </c>
      <c r="D185" s="29" t="s">
        <v>3614</v>
      </c>
      <c r="E185" s="21" t="s">
        <v>3613</v>
      </c>
      <c r="F185" s="16"/>
      <c r="G185" s="7"/>
      <c r="H185" s="7"/>
      <c r="I185" s="7" t="s">
        <v>34</v>
      </c>
      <c r="J185" s="7"/>
      <c r="K185" s="7"/>
      <c r="L185" s="32"/>
      <c r="M185" s="30" t="s">
        <v>34</v>
      </c>
      <c r="N185" s="29" t="s">
        <v>34</v>
      </c>
      <c r="O185" s="27"/>
      <c r="P185" s="27"/>
      <c r="Q185" s="27"/>
      <c r="R185" s="27"/>
      <c r="S185" s="27"/>
      <c r="T185" s="27"/>
      <c r="U185" s="31"/>
      <c r="V185" s="29"/>
      <c r="W185" s="29"/>
    </row>
    <row r="186" spans="1:23" ht="26" x14ac:dyDescent="0.35">
      <c r="A186" s="33">
        <v>185</v>
      </c>
      <c r="B186" s="21" t="s">
        <v>3611</v>
      </c>
      <c r="C186" s="29" t="s">
        <v>3612</v>
      </c>
      <c r="D186" s="29" t="s">
        <v>3612</v>
      </c>
      <c r="E186" s="21" t="s">
        <v>3611</v>
      </c>
      <c r="F186" s="16"/>
      <c r="G186" s="7"/>
      <c r="H186" s="7"/>
      <c r="I186" s="7" t="s">
        <v>34</v>
      </c>
      <c r="J186" s="7"/>
      <c r="K186" s="7"/>
      <c r="L186" s="32"/>
      <c r="M186" s="30" t="s">
        <v>34</v>
      </c>
      <c r="N186" s="29" t="s">
        <v>34</v>
      </c>
      <c r="O186" s="27"/>
      <c r="P186" s="27"/>
      <c r="Q186" s="27"/>
      <c r="R186" s="27"/>
      <c r="S186" s="27"/>
      <c r="T186" s="27"/>
      <c r="U186" s="31"/>
      <c r="V186" s="29"/>
      <c r="W186" s="29"/>
    </row>
    <row r="187" spans="1:23" ht="39" x14ac:dyDescent="0.35">
      <c r="A187" s="33">
        <v>186</v>
      </c>
      <c r="B187" s="18" t="s">
        <v>3609</v>
      </c>
      <c r="C187" s="35" t="s">
        <v>3610</v>
      </c>
      <c r="D187" s="35" t="s">
        <v>3610</v>
      </c>
      <c r="E187" s="18" t="s">
        <v>3609</v>
      </c>
      <c r="F187" s="20"/>
      <c r="G187" s="19"/>
      <c r="H187" s="19"/>
      <c r="I187" s="7"/>
      <c r="J187" s="19"/>
      <c r="K187" s="19"/>
      <c r="L187" s="34"/>
      <c r="M187" s="32"/>
      <c r="N187" s="27"/>
      <c r="O187" s="27"/>
      <c r="P187" s="27"/>
      <c r="Q187" s="27"/>
      <c r="R187" s="27"/>
      <c r="S187" s="27"/>
      <c r="T187" s="27"/>
      <c r="U187" s="31"/>
      <c r="V187" s="29"/>
      <c r="W187" s="29"/>
    </row>
    <row r="188" spans="1:23" ht="52" x14ac:dyDescent="0.35">
      <c r="A188" s="33">
        <v>187</v>
      </c>
      <c r="B188" s="21" t="s">
        <v>3607</v>
      </c>
      <c r="C188" s="29" t="s">
        <v>3608</v>
      </c>
      <c r="D188" s="29" t="s">
        <v>3608</v>
      </c>
      <c r="E188" s="21" t="s">
        <v>3607</v>
      </c>
      <c r="F188" s="16"/>
      <c r="G188" s="7"/>
      <c r="H188" s="7"/>
      <c r="I188" s="7" t="s">
        <v>34</v>
      </c>
      <c r="J188" s="7"/>
      <c r="K188" s="7"/>
      <c r="L188" s="32"/>
      <c r="M188" s="30" t="s">
        <v>34</v>
      </c>
      <c r="N188" s="29" t="s">
        <v>34</v>
      </c>
      <c r="O188" s="27"/>
      <c r="P188" s="27"/>
      <c r="Q188" s="27"/>
      <c r="R188" s="27"/>
      <c r="S188" s="27"/>
      <c r="T188" s="27"/>
      <c r="U188" s="31"/>
      <c r="V188" s="29"/>
      <c r="W188" s="29"/>
    </row>
    <row r="189" spans="1:23" ht="26" x14ac:dyDescent="0.35">
      <c r="A189" s="33">
        <v>188</v>
      </c>
      <c r="B189" s="21" t="s">
        <v>3605</v>
      </c>
      <c r="C189" s="29" t="s">
        <v>3606</v>
      </c>
      <c r="D189" s="29" t="s">
        <v>3606</v>
      </c>
      <c r="E189" s="21" t="s">
        <v>3605</v>
      </c>
      <c r="F189" s="16"/>
      <c r="G189" s="7"/>
      <c r="H189" s="7"/>
      <c r="I189" s="7" t="s">
        <v>34</v>
      </c>
      <c r="J189" s="7"/>
      <c r="K189" s="7"/>
      <c r="L189" s="32"/>
      <c r="M189" s="30" t="s">
        <v>34</v>
      </c>
      <c r="N189" s="29" t="s">
        <v>34</v>
      </c>
      <c r="O189" s="27"/>
      <c r="P189" s="27"/>
      <c r="Q189" s="27"/>
      <c r="R189" s="27"/>
      <c r="S189" s="27"/>
      <c r="T189" s="27"/>
      <c r="U189" s="31"/>
      <c r="V189" s="29"/>
      <c r="W189" s="29"/>
    </row>
    <row r="190" spans="1:23" ht="26" x14ac:dyDescent="0.35">
      <c r="A190" s="33">
        <v>189</v>
      </c>
      <c r="B190" s="21" t="s">
        <v>3603</v>
      </c>
      <c r="C190" s="29" t="s">
        <v>3604</v>
      </c>
      <c r="D190" s="29" t="s">
        <v>3604</v>
      </c>
      <c r="E190" s="21" t="s">
        <v>3603</v>
      </c>
      <c r="F190" s="16"/>
      <c r="G190" s="7"/>
      <c r="H190" s="7"/>
      <c r="I190" s="7" t="s">
        <v>34</v>
      </c>
      <c r="J190" s="7"/>
      <c r="K190" s="7"/>
      <c r="L190" s="32"/>
      <c r="M190" s="30" t="s">
        <v>34</v>
      </c>
      <c r="N190" s="29" t="s">
        <v>34</v>
      </c>
      <c r="O190" s="27"/>
      <c r="P190" s="27"/>
      <c r="Q190" s="27"/>
      <c r="R190" s="27"/>
      <c r="S190" s="27"/>
      <c r="T190" s="27"/>
      <c r="U190" s="31"/>
      <c r="V190" s="29"/>
      <c r="W190" s="29"/>
    </row>
    <row r="191" spans="1:23" ht="26" x14ac:dyDescent="0.35">
      <c r="A191" s="33">
        <v>190</v>
      </c>
      <c r="B191" s="21" t="s">
        <v>3601</v>
      </c>
      <c r="C191" s="29" t="s">
        <v>3602</v>
      </c>
      <c r="D191" s="29" t="s">
        <v>3602</v>
      </c>
      <c r="E191" s="21" t="s">
        <v>3601</v>
      </c>
      <c r="F191" s="16"/>
      <c r="G191" s="7"/>
      <c r="H191" s="7"/>
      <c r="I191" s="7" t="s">
        <v>34</v>
      </c>
      <c r="J191" s="7"/>
      <c r="K191" s="7"/>
      <c r="L191" s="32"/>
      <c r="M191" s="30" t="s">
        <v>34</v>
      </c>
      <c r="N191" s="29" t="s">
        <v>34</v>
      </c>
      <c r="O191" s="27"/>
      <c r="P191" s="27"/>
      <c r="Q191" s="27"/>
      <c r="R191" s="27"/>
      <c r="S191" s="27"/>
      <c r="T191" s="27"/>
      <c r="U191" s="31"/>
      <c r="V191" s="29"/>
      <c r="W191" s="29"/>
    </row>
    <row r="192" spans="1:23" ht="52" x14ac:dyDescent="0.35">
      <c r="A192" s="33">
        <v>191</v>
      </c>
      <c r="B192" s="21" t="s">
        <v>3599</v>
      </c>
      <c r="C192" s="29" t="s">
        <v>3600</v>
      </c>
      <c r="D192" s="29" t="s">
        <v>3600</v>
      </c>
      <c r="E192" s="21" t="s">
        <v>3599</v>
      </c>
      <c r="F192" s="16"/>
      <c r="G192" s="7"/>
      <c r="H192" s="7"/>
      <c r="I192" s="7" t="s">
        <v>34</v>
      </c>
      <c r="J192" s="7"/>
      <c r="K192" s="7"/>
      <c r="L192" s="32"/>
      <c r="M192" s="30" t="s">
        <v>34</v>
      </c>
      <c r="N192" s="29" t="s">
        <v>34</v>
      </c>
      <c r="O192" s="27"/>
      <c r="P192" s="27"/>
      <c r="Q192" s="27"/>
      <c r="R192" s="27"/>
      <c r="S192" s="27"/>
      <c r="T192" s="27"/>
      <c r="U192" s="31"/>
      <c r="V192" s="29"/>
      <c r="W192" s="29"/>
    </row>
    <row r="193" spans="1:23" x14ac:dyDescent="0.35">
      <c r="A193" s="33">
        <v>192</v>
      </c>
      <c r="B193" s="9" t="s">
        <v>3597</v>
      </c>
      <c r="C193" s="37" t="s">
        <v>3598</v>
      </c>
      <c r="D193" s="37" t="s">
        <v>3598</v>
      </c>
      <c r="E193" s="9" t="s">
        <v>3597</v>
      </c>
      <c r="F193" s="15"/>
      <c r="G193" s="10"/>
      <c r="H193" s="10"/>
      <c r="I193" s="7"/>
      <c r="J193" s="10"/>
      <c r="K193" s="10"/>
      <c r="L193" s="36"/>
      <c r="M193" s="32"/>
      <c r="N193" s="27"/>
      <c r="O193" s="27"/>
      <c r="P193" s="27"/>
      <c r="Q193" s="27"/>
      <c r="R193" s="27"/>
      <c r="S193" s="27"/>
      <c r="T193" s="27"/>
      <c r="U193" s="31"/>
      <c r="V193" s="29"/>
      <c r="W193" s="29"/>
    </row>
    <row r="194" spans="1:23" ht="26" x14ac:dyDescent="0.35">
      <c r="A194" s="33">
        <v>193</v>
      </c>
      <c r="B194" s="18" t="s">
        <v>3482</v>
      </c>
      <c r="C194" s="35" t="s">
        <v>3596</v>
      </c>
      <c r="D194" s="35" t="s">
        <v>3596</v>
      </c>
      <c r="E194" s="18" t="s">
        <v>3482</v>
      </c>
      <c r="F194" s="20"/>
      <c r="G194" s="19"/>
      <c r="H194" s="19"/>
      <c r="I194" s="7"/>
      <c r="J194" s="19"/>
      <c r="K194" s="19"/>
      <c r="L194" s="34"/>
      <c r="M194" s="32"/>
      <c r="N194" s="27"/>
      <c r="O194" s="27"/>
      <c r="P194" s="27"/>
      <c r="Q194" s="27"/>
      <c r="R194" s="27"/>
      <c r="S194" s="27"/>
      <c r="T194" s="27"/>
      <c r="U194" s="31"/>
      <c r="V194" s="29"/>
      <c r="W194" s="29"/>
    </row>
    <row r="195" spans="1:23" x14ac:dyDescent="0.35">
      <c r="A195" s="33">
        <v>194</v>
      </c>
      <c r="B195" s="21" t="s">
        <v>3594</v>
      </c>
      <c r="C195" s="29" t="s">
        <v>3595</v>
      </c>
      <c r="D195" s="29" t="s">
        <v>3595</v>
      </c>
      <c r="E195" s="21" t="s">
        <v>3594</v>
      </c>
      <c r="F195" s="16"/>
      <c r="G195" s="7"/>
      <c r="H195" s="7"/>
      <c r="I195" s="7" t="s">
        <v>34</v>
      </c>
      <c r="J195" s="7"/>
      <c r="K195" s="7"/>
      <c r="L195" s="32"/>
      <c r="M195" s="30" t="s">
        <v>34</v>
      </c>
      <c r="N195" s="29" t="s">
        <v>34</v>
      </c>
      <c r="O195" s="27"/>
      <c r="P195" s="27"/>
      <c r="Q195" s="27"/>
      <c r="R195" s="27"/>
      <c r="S195" s="27"/>
      <c r="T195" s="27"/>
      <c r="U195" s="31"/>
      <c r="V195" s="29"/>
      <c r="W195" s="29"/>
    </row>
    <row r="196" spans="1:23" ht="52" x14ac:dyDescent="0.35">
      <c r="A196" s="33">
        <v>195</v>
      </c>
      <c r="B196" s="21" t="s">
        <v>3592</v>
      </c>
      <c r="C196" s="29" t="s">
        <v>3593</v>
      </c>
      <c r="D196" s="29" t="s">
        <v>3593</v>
      </c>
      <c r="E196" s="21" t="s">
        <v>3592</v>
      </c>
      <c r="F196" s="16"/>
      <c r="G196" s="7"/>
      <c r="H196" s="7"/>
      <c r="I196" s="7" t="s">
        <v>34</v>
      </c>
      <c r="J196" s="7"/>
      <c r="K196" s="7"/>
      <c r="L196" s="32"/>
      <c r="M196" s="30" t="s">
        <v>34</v>
      </c>
      <c r="N196" s="29" t="s">
        <v>34</v>
      </c>
      <c r="O196" s="27"/>
      <c r="P196" s="27"/>
      <c r="Q196" s="27"/>
      <c r="R196" s="27"/>
      <c r="S196" s="27"/>
      <c r="T196" s="27"/>
      <c r="U196" s="31"/>
      <c r="V196" s="29"/>
      <c r="W196" s="29"/>
    </row>
    <row r="197" spans="1:23" ht="26" x14ac:dyDescent="0.35">
      <c r="A197" s="33">
        <v>196</v>
      </c>
      <c r="B197" s="21" t="s">
        <v>3590</v>
      </c>
      <c r="C197" s="29" t="s">
        <v>3591</v>
      </c>
      <c r="D197" s="29" t="s">
        <v>3591</v>
      </c>
      <c r="E197" s="21" t="s">
        <v>3590</v>
      </c>
      <c r="F197" s="16"/>
      <c r="G197" s="7"/>
      <c r="H197" s="7"/>
      <c r="I197" s="7" t="s">
        <v>34</v>
      </c>
      <c r="J197" s="7"/>
      <c r="K197" s="7"/>
      <c r="L197" s="32"/>
      <c r="M197" s="30" t="s">
        <v>34</v>
      </c>
      <c r="N197" s="29" t="s">
        <v>34</v>
      </c>
      <c r="O197" s="27"/>
      <c r="P197" s="27"/>
      <c r="Q197" s="27"/>
      <c r="R197" s="27"/>
      <c r="S197" s="27"/>
      <c r="T197" s="27"/>
      <c r="U197" s="31"/>
      <c r="V197" s="29"/>
      <c r="W197" s="29"/>
    </row>
    <row r="198" spans="1:23" ht="26" x14ac:dyDescent="0.35">
      <c r="A198" s="33">
        <v>197</v>
      </c>
      <c r="B198" s="21" t="s">
        <v>3588</v>
      </c>
      <c r="C198" s="29" t="s">
        <v>3589</v>
      </c>
      <c r="D198" s="29" t="s">
        <v>3589</v>
      </c>
      <c r="E198" s="21" t="s">
        <v>3588</v>
      </c>
      <c r="F198" s="16"/>
      <c r="G198" s="7"/>
      <c r="H198" s="7"/>
      <c r="I198" s="7" t="s">
        <v>34</v>
      </c>
      <c r="J198" s="7"/>
      <c r="K198" s="7"/>
      <c r="L198" s="32"/>
      <c r="M198" s="30" t="s">
        <v>34</v>
      </c>
      <c r="N198" s="29" t="s">
        <v>34</v>
      </c>
      <c r="O198" s="27"/>
      <c r="P198" s="27"/>
      <c r="Q198" s="27"/>
      <c r="R198" s="27"/>
      <c r="S198" s="27"/>
      <c r="T198" s="27"/>
      <c r="U198" s="31"/>
      <c r="V198" s="29"/>
      <c r="W198" s="29"/>
    </row>
    <row r="199" spans="1:23" ht="26" x14ac:dyDescent="0.35">
      <c r="A199" s="33">
        <v>198</v>
      </c>
      <c r="B199" s="21" t="s">
        <v>3586</v>
      </c>
      <c r="C199" s="29" t="s">
        <v>3587</v>
      </c>
      <c r="D199" s="29" t="s">
        <v>3587</v>
      </c>
      <c r="E199" s="21" t="s">
        <v>3586</v>
      </c>
      <c r="F199" s="16"/>
      <c r="G199" s="7"/>
      <c r="H199" s="7"/>
      <c r="I199" s="7" t="s">
        <v>34</v>
      </c>
      <c r="J199" s="7"/>
      <c r="K199" s="7"/>
      <c r="L199" s="32"/>
      <c r="M199" s="30" t="s">
        <v>34</v>
      </c>
      <c r="N199" s="29" t="s">
        <v>34</v>
      </c>
      <c r="O199" s="27"/>
      <c r="P199" s="27"/>
      <c r="Q199" s="27"/>
      <c r="R199" s="27"/>
      <c r="S199" s="27"/>
      <c r="T199" s="27"/>
      <c r="U199" s="31"/>
      <c r="V199" s="29"/>
      <c r="W199" s="29"/>
    </row>
    <row r="200" spans="1:23" ht="39" x14ac:dyDescent="0.35">
      <c r="A200" s="33">
        <v>199</v>
      </c>
      <c r="B200" s="21" t="s">
        <v>3584</v>
      </c>
      <c r="C200" s="29" t="s">
        <v>3585</v>
      </c>
      <c r="D200" s="29" t="s">
        <v>3585</v>
      </c>
      <c r="E200" s="21" t="s">
        <v>3584</v>
      </c>
      <c r="F200" s="16"/>
      <c r="G200" s="7"/>
      <c r="H200" s="7"/>
      <c r="I200" s="7" t="s">
        <v>34</v>
      </c>
      <c r="J200" s="7"/>
      <c r="K200" s="7"/>
      <c r="L200" s="32"/>
      <c r="M200" s="30" t="s">
        <v>34</v>
      </c>
      <c r="N200" s="29" t="s">
        <v>34</v>
      </c>
      <c r="O200" s="27"/>
      <c r="P200" s="27"/>
      <c r="Q200" s="27"/>
      <c r="R200" s="27"/>
      <c r="S200" s="27"/>
      <c r="T200" s="27"/>
      <c r="U200" s="31"/>
      <c r="V200" s="29"/>
      <c r="W200" s="29"/>
    </row>
    <row r="201" spans="1:23" ht="39" x14ac:dyDescent="0.35">
      <c r="A201" s="33">
        <v>200</v>
      </c>
      <c r="B201" s="21" t="s">
        <v>3582</v>
      </c>
      <c r="C201" s="29" t="s">
        <v>3583</v>
      </c>
      <c r="D201" s="29" t="s">
        <v>3583</v>
      </c>
      <c r="E201" s="21" t="s">
        <v>3582</v>
      </c>
      <c r="F201" s="16"/>
      <c r="G201" s="7"/>
      <c r="H201" s="7"/>
      <c r="I201" s="7" t="s">
        <v>34</v>
      </c>
      <c r="J201" s="7"/>
      <c r="K201" s="7"/>
      <c r="L201" s="32"/>
      <c r="M201" s="30" t="s">
        <v>34</v>
      </c>
      <c r="N201" s="29" t="s">
        <v>34</v>
      </c>
      <c r="O201" s="27"/>
      <c r="P201" s="27"/>
      <c r="Q201" s="27"/>
      <c r="R201" s="27"/>
      <c r="S201" s="27"/>
      <c r="T201" s="27"/>
      <c r="U201" s="31"/>
      <c r="V201" s="29"/>
      <c r="W201" s="29"/>
    </row>
    <row r="202" spans="1:23" x14ac:dyDescent="0.35">
      <c r="A202" s="33">
        <v>201</v>
      </c>
      <c r="B202" s="21" t="s">
        <v>3580</v>
      </c>
      <c r="C202" s="29" t="s">
        <v>3581</v>
      </c>
      <c r="D202" s="29" t="s">
        <v>3581</v>
      </c>
      <c r="E202" s="21" t="s">
        <v>3580</v>
      </c>
      <c r="F202" s="16"/>
      <c r="G202" s="7"/>
      <c r="H202" s="7"/>
      <c r="I202" s="7" t="s">
        <v>34</v>
      </c>
      <c r="J202" s="7"/>
      <c r="K202" s="7"/>
      <c r="L202" s="32"/>
      <c r="M202" s="30" t="s">
        <v>34</v>
      </c>
      <c r="N202" s="29" t="s">
        <v>34</v>
      </c>
      <c r="O202" s="27"/>
      <c r="P202" s="27"/>
      <c r="Q202" s="27"/>
      <c r="R202" s="27"/>
      <c r="S202" s="27"/>
      <c r="T202" s="27"/>
      <c r="U202" s="31"/>
      <c r="V202" s="29"/>
      <c r="W202" s="29"/>
    </row>
    <row r="203" spans="1:23" ht="26" x14ac:dyDescent="0.35">
      <c r="A203" s="33">
        <v>202</v>
      </c>
      <c r="B203" s="21" t="s">
        <v>3578</v>
      </c>
      <c r="C203" s="29" t="s">
        <v>3579</v>
      </c>
      <c r="D203" s="29" t="s">
        <v>3579</v>
      </c>
      <c r="E203" s="21" t="s">
        <v>3578</v>
      </c>
      <c r="F203" s="16"/>
      <c r="G203" s="7"/>
      <c r="H203" s="7"/>
      <c r="I203" s="7" t="s">
        <v>34</v>
      </c>
      <c r="J203" s="7"/>
      <c r="K203" s="7"/>
      <c r="L203" s="32"/>
      <c r="M203" s="30" t="s">
        <v>34</v>
      </c>
      <c r="N203" s="29" t="s">
        <v>34</v>
      </c>
      <c r="O203" s="27"/>
      <c r="P203" s="27"/>
      <c r="Q203" s="27"/>
      <c r="R203" s="27"/>
      <c r="S203" s="27"/>
      <c r="T203" s="27"/>
      <c r="U203" s="31"/>
      <c r="V203" s="29"/>
      <c r="W203" s="29"/>
    </row>
    <row r="204" spans="1:23" x14ac:dyDescent="0.35">
      <c r="A204" s="33">
        <v>203</v>
      </c>
      <c r="B204" s="9" t="s">
        <v>3576</v>
      </c>
      <c r="C204" s="37" t="s">
        <v>3577</v>
      </c>
      <c r="D204" s="37" t="s">
        <v>3577</v>
      </c>
      <c r="E204" s="9" t="s">
        <v>3576</v>
      </c>
      <c r="F204" s="15"/>
      <c r="G204" s="10"/>
      <c r="H204" s="10"/>
      <c r="I204" s="7"/>
      <c r="J204" s="10"/>
      <c r="K204" s="10"/>
      <c r="L204" s="36"/>
      <c r="M204" s="32"/>
      <c r="N204" s="27"/>
      <c r="O204" s="27"/>
      <c r="P204" s="27"/>
      <c r="Q204" s="27"/>
      <c r="R204" s="27"/>
      <c r="S204" s="27"/>
      <c r="T204" s="27"/>
      <c r="U204" s="31"/>
      <c r="V204" s="29"/>
      <c r="W204" s="29"/>
    </row>
    <row r="205" spans="1:23" ht="26" x14ac:dyDescent="0.35">
      <c r="A205" s="33">
        <v>204</v>
      </c>
      <c r="B205" s="18" t="s">
        <v>3574</v>
      </c>
      <c r="C205" s="35" t="s">
        <v>3575</v>
      </c>
      <c r="D205" s="35" t="s">
        <v>3575</v>
      </c>
      <c r="E205" s="18" t="s">
        <v>3574</v>
      </c>
      <c r="F205" s="20"/>
      <c r="G205" s="19"/>
      <c r="H205" s="19"/>
      <c r="I205" s="7"/>
      <c r="J205" s="19"/>
      <c r="K205" s="19"/>
      <c r="L205" s="34"/>
      <c r="M205" s="32"/>
      <c r="N205" s="27"/>
      <c r="O205" s="27"/>
      <c r="P205" s="27"/>
      <c r="Q205" s="27"/>
      <c r="R205" s="27"/>
      <c r="S205" s="27"/>
      <c r="T205" s="27"/>
      <c r="U205" s="31"/>
      <c r="V205" s="29"/>
      <c r="W205" s="29"/>
    </row>
    <row r="206" spans="1:23" ht="26" x14ac:dyDescent="0.35">
      <c r="A206" s="33">
        <v>205</v>
      </c>
      <c r="B206" s="21" t="s">
        <v>3572</v>
      </c>
      <c r="C206" s="29" t="s">
        <v>3573</v>
      </c>
      <c r="D206" s="29" t="s">
        <v>3573</v>
      </c>
      <c r="E206" s="21" t="s">
        <v>3572</v>
      </c>
      <c r="F206" s="16"/>
      <c r="G206" s="7"/>
      <c r="H206" s="7"/>
      <c r="I206" s="7" t="s">
        <v>34</v>
      </c>
      <c r="J206" s="7"/>
      <c r="K206" s="7"/>
      <c r="L206" s="32"/>
      <c r="M206" s="32"/>
      <c r="N206" s="27"/>
      <c r="O206" s="29" t="s">
        <v>34</v>
      </c>
      <c r="P206" s="29" t="s">
        <v>34</v>
      </c>
      <c r="Q206" s="29" t="s">
        <v>34</v>
      </c>
      <c r="R206" s="27"/>
      <c r="S206" s="27"/>
      <c r="T206" s="27"/>
      <c r="U206" s="31"/>
      <c r="V206" s="29"/>
      <c r="W206" s="29"/>
    </row>
    <row r="207" spans="1:23" ht="26" x14ac:dyDescent="0.35">
      <c r="A207" s="33">
        <v>206</v>
      </c>
      <c r="B207" s="21" t="s">
        <v>3570</v>
      </c>
      <c r="C207" s="29" t="s">
        <v>3571</v>
      </c>
      <c r="D207" s="29" t="s">
        <v>3571</v>
      </c>
      <c r="E207" s="21" t="s">
        <v>3570</v>
      </c>
      <c r="F207" s="16"/>
      <c r="G207" s="7"/>
      <c r="H207" s="7"/>
      <c r="I207" s="7" t="s">
        <v>34</v>
      </c>
      <c r="J207" s="7"/>
      <c r="K207" s="7"/>
      <c r="L207" s="32"/>
      <c r="M207" s="32"/>
      <c r="N207" s="27"/>
      <c r="O207" s="29" t="s">
        <v>34</v>
      </c>
      <c r="P207" s="29" t="s">
        <v>34</v>
      </c>
      <c r="Q207" s="29" t="s">
        <v>34</v>
      </c>
      <c r="R207" s="27"/>
      <c r="S207" s="27"/>
      <c r="T207" s="27"/>
      <c r="U207" s="31"/>
      <c r="V207" s="29"/>
      <c r="W207" s="29"/>
    </row>
    <row r="208" spans="1:23" ht="26" x14ac:dyDescent="0.35">
      <c r="A208" s="33">
        <v>207</v>
      </c>
      <c r="B208" s="21" t="s">
        <v>3568</v>
      </c>
      <c r="C208" s="29" t="s">
        <v>3569</v>
      </c>
      <c r="D208" s="29" t="s">
        <v>3569</v>
      </c>
      <c r="E208" s="21" t="s">
        <v>3568</v>
      </c>
      <c r="F208" s="16"/>
      <c r="G208" s="7"/>
      <c r="H208" s="7"/>
      <c r="I208" s="7" t="s">
        <v>34</v>
      </c>
      <c r="J208" s="7"/>
      <c r="K208" s="7"/>
      <c r="L208" s="32"/>
      <c r="M208" s="32"/>
      <c r="N208" s="27"/>
      <c r="O208" s="29" t="s">
        <v>34</v>
      </c>
      <c r="P208" s="29" t="s">
        <v>34</v>
      </c>
      <c r="Q208" s="29" t="s">
        <v>34</v>
      </c>
      <c r="R208" s="27"/>
      <c r="S208" s="27"/>
      <c r="T208" s="27"/>
      <c r="U208" s="31"/>
      <c r="V208" s="29"/>
      <c r="W208" s="29"/>
    </row>
    <row r="209" spans="1:23" ht="52" x14ac:dyDescent="0.35">
      <c r="A209" s="33">
        <v>208</v>
      </c>
      <c r="B209" s="21" t="s">
        <v>3566</v>
      </c>
      <c r="C209" s="29" t="s">
        <v>3567</v>
      </c>
      <c r="D209" s="29" t="s">
        <v>3567</v>
      </c>
      <c r="E209" s="21" t="s">
        <v>3566</v>
      </c>
      <c r="F209" s="16"/>
      <c r="G209" s="7"/>
      <c r="H209" s="7"/>
      <c r="I209" s="7" t="s">
        <v>34</v>
      </c>
      <c r="J209" s="7"/>
      <c r="K209" s="7"/>
      <c r="L209" s="32"/>
      <c r="M209" s="32"/>
      <c r="N209" s="27"/>
      <c r="O209" s="29" t="s">
        <v>34</v>
      </c>
      <c r="P209" s="29" t="s">
        <v>34</v>
      </c>
      <c r="Q209" s="29" t="s">
        <v>34</v>
      </c>
      <c r="R209" s="27"/>
      <c r="S209" s="27"/>
      <c r="T209" s="27"/>
      <c r="U209" s="31"/>
      <c r="V209" s="29"/>
      <c r="W209" s="29"/>
    </row>
    <row r="210" spans="1:23" ht="104" x14ac:dyDescent="0.35">
      <c r="A210" s="33">
        <v>209</v>
      </c>
      <c r="B210" s="21" t="s">
        <v>3564</v>
      </c>
      <c r="C210" s="29" t="s">
        <v>3565</v>
      </c>
      <c r="D210" s="29" t="s">
        <v>3565</v>
      </c>
      <c r="E210" s="21" t="s">
        <v>3564</v>
      </c>
      <c r="F210" s="16"/>
      <c r="G210" s="7"/>
      <c r="H210" s="7"/>
      <c r="I210" s="7" t="s">
        <v>34</v>
      </c>
      <c r="J210" s="7"/>
      <c r="K210" s="7"/>
      <c r="L210" s="32"/>
      <c r="M210" s="32"/>
      <c r="N210" s="27"/>
      <c r="O210" s="29" t="s">
        <v>34</v>
      </c>
      <c r="P210" s="29" t="s">
        <v>34</v>
      </c>
      <c r="Q210" s="29" t="s">
        <v>34</v>
      </c>
      <c r="R210" s="27"/>
      <c r="S210" s="27"/>
      <c r="T210" s="27"/>
      <c r="U210" s="31"/>
      <c r="V210" s="29"/>
      <c r="W210" s="29"/>
    </row>
    <row r="211" spans="1:23" x14ac:dyDescent="0.35">
      <c r="A211" s="33">
        <v>210</v>
      </c>
      <c r="B211" s="21" t="s">
        <v>3562</v>
      </c>
      <c r="C211" s="29" t="s">
        <v>3563</v>
      </c>
      <c r="D211" s="29" t="s">
        <v>3563</v>
      </c>
      <c r="E211" s="21" t="s">
        <v>3562</v>
      </c>
      <c r="F211" s="16"/>
      <c r="G211" s="7"/>
      <c r="H211" s="7"/>
      <c r="I211" s="7" t="s">
        <v>34</v>
      </c>
      <c r="J211" s="7"/>
      <c r="K211" s="7"/>
      <c r="L211" s="32"/>
      <c r="M211" s="32"/>
      <c r="N211" s="27"/>
      <c r="O211" s="29" t="s">
        <v>34</v>
      </c>
      <c r="P211" s="29" t="s">
        <v>34</v>
      </c>
      <c r="Q211" s="29" t="s">
        <v>34</v>
      </c>
      <c r="R211" s="27"/>
      <c r="S211" s="27"/>
      <c r="T211" s="27"/>
      <c r="U211" s="31"/>
      <c r="V211" s="29"/>
      <c r="W211" s="29"/>
    </row>
    <row r="212" spans="1:23" ht="26" x14ac:dyDescent="0.35">
      <c r="A212" s="33">
        <v>211</v>
      </c>
      <c r="B212" s="21" t="s">
        <v>3560</v>
      </c>
      <c r="C212" s="29" t="s">
        <v>3561</v>
      </c>
      <c r="D212" s="29" t="s">
        <v>3561</v>
      </c>
      <c r="E212" s="21" t="s">
        <v>3560</v>
      </c>
      <c r="F212" s="16"/>
      <c r="G212" s="7"/>
      <c r="H212" s="7"/>
      <c r="I212" s="7" t="s">
        <v>34</v>
      </c>
      <c r="J212" s="7"/>
      <c r="K212" s="7"/>
      <c r="L212" s="32"/>
      <c r="M212" s="32"/>
      <c r="N212" s="27"/>
      <c r="O212" s="29" t="s">
        <v>34</v>
      </c>
      <c r="P212" s="29" t="s">
        <v>34</v>
      </c>
      <c r="Q212" s="29" t="s">
        <v>34</v>
      </c>
      <c r="R212" s="27"/>
      <c r="S212" s="27"/>
      <c r="T212" s="27"/>
      <c r="U212" s="31"/>
      <c r="V212" s="29"/>
      <c r="W212" s="29"/>
    </row>
    <row r="213" spans="1:23" ht="78" x14ac:dyDescent="0.35">
      <c r="A213" s="33">
        <v>212</v>
      </c>
      <c r="B213" s="21" t="s">
        <v>3558</v>
      </c>
      <c r="C213" s="29" t="s">
        <v>3559</v>
      </c>
      <c r="D213" s="29" t="s">
        <v>3559</v>
      </c>
      <c r="E213" s="21" t="s">
        <v>3558</v>
      </c>
      <c r="F213" s="16"/>
      <c r="G213" s="7"/>
      <c r="H213" s="7"/>
      <c r="I213" s="7" t="s">
        <v>34</v>
      </c>
      <c r="J213" s="7"/>
      <c r="K213" s="7"/>
      <c r="L213" s="32"/>
      <c r="M213" s="32"/>
      <c r="N213" s="27"/>
      <c r="O213" s="29" t="s">
        <v>34</v>
      </c>
      <c r="P213" s="29" t="s">
        <v>34</v>
      </c>
      <c r="Q213" s="29" t="s">
        <v>34</v>
      </c>
      <c r="R213" s="27"/>
      <c r="S213" s="27"/>
      <c r="T213" s="27"/>
      <c r="U213" s="31"/>
      <c r="V213" s="29"/>
      <c r="W213" s="29"/>
    </row>
    <row r="214" spans="1:23" x14ac:dyDescent="0.35">
      <c r="A214" s="33">
        <v>213</v>
      </c>
      <c r="B214" s="21" t="s">
        <v>3556</v>
      </c>
      <c r="C214" s="29" t="s">
        <v>3557</v>
      </c>
      <c r="D214" s="29" t="s">
        <v>3557</v>
      </c>
      <c r="E214" s="21" t="s">
        <v>3556</v>
      </c>
      <c r="F214" s="16"/>
      <c r="G214" s="7"/>
      <c r="H214" s="7"/>
      <c r="I214" s="7" t="s">
        <v>34</v>
      </c>
      <c r="J214" s="7"/>
      <c r="K214" s="7"/>
      <c r="L214" s="32"/>
      <c r="M214" s="32"/>
      <c r="N214" s="27"/>
      <c r="O214" s="29" t="s">
        <v>34</v>
      </c>
      <c r="P214" s="29" t="s">
        <v>34</v>
      </c>
      <c r="Q214" s="29" t="s">
        <v>34</v>
      </c>
      <c r="R214" s="27"/>
      <c r="S214" s="27"/>
      <c r="T214" s="27"/>
      <c r="U214" s="31"/>
      <c r="V214" s="29"/>
      <c r="W214" s="29"/>
    </row>
    <row r="215" spans="1:23" x14ac:dyDescent="0.35">
      <c r="A215" s="33">
        <v>214</v>
      </c>
      <c r="B215" s="21" t="s">
        <v>3554</v>
      </c>
      <c r="C215" s="29" t="s">
        <v>3555</v>
      </c>
      <c r="D215" s="29" t="s">
        <v>3555</v>
      </c>
      <c r="E215" s="21" t="s">
        <v>3554</v>
      </c>
      <c r="F215" s="16"/>
      <c r="G215" s="7"/>
      <c r="H215" s="7"/>
      <c r="I215" s="7" t="s">
        <v>34</v>
      </c>
      <c r="J215" s="7"/>
      <c r="K215" s="7"/>
      <c r="L215" s="32"/>
      <c r="M215" s="32"/>
      <c r="N215" s="27"/>
      <c r="O215" s="29" t="s">
        <v>34</v>
      </c>
      <c r="P215" s="29" t="s">
        <v>34</v>
      </c>
      <c r="Q215" s="29" t="s">
        <v>34</v>
      </c>
      <c r="R215" s="27"/>
      <c r="S215" s="27"/>
      <c r="T215" s="27"/>
      <c r="U215" s="31"/>
      <c r="V215" s="29"/>
      <c r="W215" s="29"/>
    </row>
    <row r="216" spans="1:23" x14ac:dyDescent="0.35">
      <c r="A216" s="33">
        <v>215</v>
      </c>
      <c r="B216" s="9" t="s">
        <v>3552</v>
      </c>
      <c r="C216" s="37" t="s">
        <v>3553</v>
      </c>
      <c r="D216" s="37" t="s">
        <v>3553</v>
      </c>
      <c r="E216" s="9" t="s">
        <v>3552</v>
      </c>
      <c r="F216" s="15"/>
      <c r="G216" s="10"/>
      <c r="H216" s="10"/>
      <c r="I216" s="7"/>
      <c r="J216" s="10"/>
      <c r="K216" s="10"/>
      <c r="L216" s="36"/>
      <c r="M216" s="32"/>
      <c r="N216" s="27"/>
      <c r="O216" s="27"/>
      <c r="P216" s="27"/>
      <c r="Q216" s="27"/>
      <c r="R216" s="27"/>
      <c r="S216" s="27"/>
      <c r="T216" s="27"/>
      <c r="U216" s="31"/>
      <c r="V216" s="29"/>
      <c r="W216" s="29"/>
    </row>
    <row r="217" spans="1:23" ht="26" x14ac:dyDescent="0.35">
      <c r="A217" s="33">
        <v>216</v>
      </c>
      <c r="B217" s="18" t="s">
        <v>3550</v>
      </c>
      <c r="C217" s="35" t="s">
        <v>3551</v>
      </c>
      <c r="D217" s="35" t="s">
        <v>3551</v>
      </c>
      <c r="E217" s="18" t="s">
        <v>3550</v>
      </c>
      <c r="F217" s="20"/>
      <c r="G217" s="19"/>
      <c r="H217" s="19"/>
      <c r="I217" s="7"/>
      <c r="J217" s="19"/>
      <c r="K217" s="19"/>
      <c r="L217" s="34"/>
      <c r="M217" s="32"/>
      <c r="N217" s="27"/>
      <c r="O217" s="27"/>
      <c r="P217" s="27"/>
      <c r="Q217" s="27"/>
      <c r="R217" s="27"/>
      <c r="S217" s="27"/>
      <c r="T217" s="27"/>
      <c r="U217" s="31"/>
      <c r="V217" s="29"/>
      <c r="W217" s="29"/>
    </row>
    <row r="218" spans="1:23" ht="91" x14ac:dyDescent="0.35">
      <c r="A218" s="33">
        <v>217</v>
      </c>
      <c r="B218" s="21" t="s">
        <v>3548</v>
      </c>
      <c r="C218" s="29" t="s">
        <v>3549</v>
      </c>
      <c r="D218" s="29" t="s">
        <v>3549</v>
      </c>
      <c r="E218" s="21" t="s">
        <v>3548</v>
      </c>
      <c r="F218" s="16"/>
      <c r="G218" s="7"/>
      <c r="H218" s="7"/>
      <c r="I218" s="7" t="s">
        <v>34</v>
      </c>
      <c r="J218" s="7"/>
      <c r="K218" s="7"/>
      <c r="L218" s="32"/>
      <c r="M218" s="30" t="s">
        <v>34</v>
      </c>
      <c r="N218" s="29" t="s">
        <v>34</v>
      </c>
      <c r="O218" s="27"/>
      <c r="P218" s="27"/>
      <c r="Q218" s="27"/>
      <c r="R218" s="27"/>
      <c r="S218" s="27"/>
      <c r="T218" s="27"/>
      <c r="U218" s="31"/>
      <c r="V218" s="29"/>
      <c r="W218" s="29"/>
    </row>
    <row r="219" spans="1:23" ht="52" x14ac:dyDescent="0.35">
      <c r="A219" s="33">
        <v>218</v>
      </c>
      <c r="B219" s="21" t="s">
        <v>3546</v>
      </c>
      <c r="C219" s="29" t="s">
        <v>3547</v>
      </c>
      <c r="D219" s="29" t="s">
        <v>3547</v>
      </c>
      <c r="E219" s="21" t="s">
        <v>3546</v>
      </c>
      <c r="F219" s="16"/>
      <c r="G219" s="7"/>
      <c r="H219" s="7"/>
      <c r="I219" s="7" t="s">
        <v>34</v>
      </c>
      <c r="J219" s="7"/>
      <c r="K219" s="7"/>
      <c r="L219" s="32"/>
      <c r="M219" s="30" t="s">
        <v>34</v>
      </c>
      <c r="N219" s="29" t="s">
        <v>34</v>
      </c>
      <c r="O219" s="27"/>
      <c r="P219" s="27"/>
      <c r="Q219" s="27"/>
      <c r="R219" s="27"/>
      <c r="S219" s="27"/>
      <c r="T219" s="27"/>
      <c r="U219" s="31"/>
      <c r="V219" s="29"/>
      <c r="W219" s="29"/>
    </row>
    <row r="220" spans="1:23" x14ac:dyDescent="0.35">
      <c r="A220" s="33">
        <v>219</v>
      </c>
      <c r="B220" s="21" t="s">
        <v>3544</v>
      </c>
      <c r="C220" s="29" t="s">
        <v>3545</v>
      </c>
      <c r="D220" s="29" t="s">
        <v>3545</v>
      </c>
      <c r="E220" s="21" t="s">
        <v>3544</v>
      </c>
      <c r="F220" s="16"/>
      <c r="G220" s="7"/>
      <c r="H220" s="7"/>
      <c r="I220" s="7" t="s">
        <v>34</v>
      </c>
      <c r="J220" s="7"/>
      <c r="K220" s="7"/>
      <c r="L220" s="32"/>
      <c r="M220" s="30" t="s">
        <v>34</v>
      </c>
      <c r="N220" s="29" t="s">
        <v>34</v>
      </c>
      <c r="O220" s="27"/>
      <c r="P220" s="27"/>
      <c r="Q220" s="27"/>
      <c r="R220" s="27"/>
      <c r="S220" s="27"/>
      <c r="T220" s="27"/>
      <c r="U220" s="31"/>
      <c r="V220" s="29"/>
      <c r="W220" s="29"/>
    </row>
    <row r="221" spans="1:23" ht="52" x14ac:dyDescent="0.35">
      <c r="A221" s="33">
        <v>220</v>
      </c>
      <c r="B221" s="21" t="s">
        <v>3542</v>
      </c>
      <c r="C221" s="29" t="s">
        <v>3543</v>
      </c>
      <c r="D221" s="29" t="s">
        <v>3543</v>
      </c>
      <c r="E221" s="21" t="s">
        <v>3542</v>
      </c>
      <c r="F221" s="16"/>
      <c r="G221" s="7"/>
      <c r="H221" s="7"/>
      <c r="I221" s="7" t="s">
        <v>34</v>
      </c>
      <c r="J221" s="7"/>
      <c r="K221" s="7"/>
      <c r="L221" s="32"/>
      <c r="M221" s="30" t="s">
        <v>34</v>
      </c>
      <c r="N221" s="29" t="s">
        <v>34</v>
      </c>
      <c r="O221" s="27"/>
      <c r="P221" s="27"/>
      <c r="Q221" s="27"/>
      <c r="R221" s="27"/>
      <c r="S221" s="27"/>
      <c r="T221" s="27"/>
      <c r="U221" s="31"/>
      <c r="V221" s="29"/>
      <c r="W221" s="29"/>
    </row>
    <row r="222" spans="1:23" ht="39" x14ac:dyDescent="0.35">
      <c r="A222" s="33">
        <v>221</v>
      </c>
      <c r="B222" s="21" t="s">
        <v>3540</v>
      </c>
      <c r="C222" s="29" t="s">
        <v>3541</v>
      </c>
      <c r="D222" s="29" t="s">
        <v>3541</v>
      </c>
      <c r="E222" s="21" t="s">
        <v>3540</v>
      </c>
      <c r="F222" s="16"/>
      <c r="G222" s="7"/>
      <c r="H222" s="7"/>
      <c r="I222" s="7" t="s">
        <v>34</v>
      </c>
      <c r="J222" s="7"/>
      <c r="K222" s="7"/>
      <c r="L222" s="32"/>
      <c r="M222" s="30" t="s">
        <v>34</v>
      </c>
      <c r="N222" s="29" t="s">
        <v>34</v>
      </c>
      <c r="O222" s="27"/>
      <c r="P222" s="27"/>
      <c r="Q222" s="27"/>
      <c r="R222" s="27"/>
      <c r="S222" s="27"/>
      <c r="T222" s="27"/>
      <c r="U222" s="31"/>
      <c r="V222" s="29"/>
      <c r="W222" s="29"/>
    </row>
    <row r="223" spans="1:23" x14ac:dyDescent="0.35">
      <c r="A223" s="33">
        <v>222</v>
      </c>
      <c r="B223" s="21" t="s">
        <v>88</v>
      </c>
      <c r="C223" s="29" t="s">
        <v>3539</v>
      </c>
      <c r="D223" s="29" t="s">
        <v>3539</v>
      </c>
      <c r="E223" s="21" t="s">
        <v>88</v>
      </c>
      <c r="F223" s="16"/>
      <c r="G223" s="7"/>
      <c r="H223" s="7"/>
      <c r="I223" s="7" t="s">
        <v>34</v>
      </c>
      <c r="J223" s="7"/>
      <c r="K223" s="7"/>
      <c r="L223" s="32"/>
      <c r="M223" s="32"/>
      <c r="N223" s="27"/>
      <c r="O223" s="27"/>
      <c r="P223" s="27"/>
      <c r="Q223" s="27"/>
      <c r="R223" s="27"/>
      <c r="S223" s="27"/>
      <c r="T223" s="27"/>
      <c r="U223" s="31"/>
      <c r="V223" s="29"/>
      <c r="W223" s="29"/>
    </row>
    <row r="224" spans="1:23" ht="52" x14ac:dyDescent="0.35">
      <c r="A224" s="33">
        <v>223</v>
      </c>
      <c r="B224" s="21" t="s">
        <v>3537</v>
      </c>
      <c r="C224" s="29" t="s">
        <v>3538</v>
      </c>
      <c r="D224" s="29" t="s">
        <v>3538</v>
      </c>
      <c r="E224" s="21" t="s">
        <v>3537</v>
      </c>
      <c r="F224" s="16"/>
      <c r="G224" s="7"/>
      <c r="H224" s="7"/>
      <c r="I224" s="7" t="s">
        <v>34</v>
      </c>
      <c r="J224" s="7"/>
      <c r="K224" s="7"/>
      <c r="L224" s="32"/>
      <c r="M224" s="30" t="s">
        <v>34</v>
      </c>
      <c r="N224" s="29" t="s">
        <v>34</v>
      </c>
      <c r="O224" s="27"/>
      <c r="P224" s="27"/>
      <c r="Q224" s="27"/>
      <c r="R224" s="27"/>
      <c r="S224" s="27"/>
      <c r="T224" s="27"/>
      <c r="U224" s="31"/>
      <c r="V224" s="29"/>
      <c r="W224" s="29"/>
    </row>
    <row r="225" spans="1:23" x14ac:dyDescent="0.35">
      <c r="A225" s="33">
        <v>224</v>
      </c>
      <c r="B225" s="21" t="s">
        <v>88</v>
      </c>
      <c r="C225" s="29" t="s">
        <v>3536</v>
      </c>
      <c r="D225" s="29" t="s">
        <v>3536</v>
      </c>
      <c r="E225" s="21" t="s">
        <v>88</v>
      </c>
      <c r="F225" s="16"/>
      <c r="G225" s="7"/>
      <c r="H225" s="7"/>
      <c r="I225" s="7" t="s">
        <v>34</v>
      </c>
      <c r="J225" s="7"/>
      <c r="K225" s="7"/>
      <c r="L225" s="32"/>
      <c r="M225" s="32"/>
      <c r="N225" s="27"/>
      <c r="O225" s="27"/>
      <c r="P225" s="27"/>
      <c r="Q225" s="27"/>
      <c r="R225" s="27"/>
      <c r="S225" s="27"/>
      <c r="T225" s="27"/>
      <c r="U225" s="31"/>
      <c r="V225" s="29"/>
      <c r="W225" s="29"/>
    </row>
    <row r="226" spans="1:23" ht="26" x14ac:dyDescent="0.35">
      <c r="A226" s="33">
        <v>225</v>
      </c>
      <c r="B226" s="21" t="s">
        <v>3534</v>
      </c>
      <c r="C226" s="29" t="s">
        <v>3535</v>
      </c>
      <c r="D226" s="29" t="s">
        <v>3535</v>
      </c>
      <c r="E226" s="21" t="s">
        <v>3534</v>
      </c>
      <c r="F226" s="16"/>
      <c r="G226" s="7"/>
      <c r="H226" s="7"/>
      <c r="I226" s="7" t="s">
        <v>34</v>
      </c>
      <c r="J226" s="7"/>
      <c r="K226" s="7"/>
      <c r="L226" s="32"/>
      <c r="M226" s="30" t="s">
        <v>34</v>
      </c>
      <c r="N226" s="29" t="s">
        <v>34</v>
      </c>
      <c r="O226" s="27"/>
      <c r="P226" s="27"/>
      <c r="Q226" s="27"/>
      <c r="R226" s="27"/>
      <c r="S226" s="27"/>
      <c r="T226" s="27"/>
      <c r="U226" s="31"/>
      <c r="V226" s="29"/>
      <c r="W226" s="29"/>
    </row>
    <row r="227" spans="1:23" ht="26" x14ac:dyDescent="0.35">
      <c r="A227" s="33">
        <v>226</v>
      </c>
      <c r="B227" s="21" t="s">
        <v>3532</v>
      </c>
      <c r="C227" s="29" t="s">
        <v>3533</v>
      </c>
      <c r="D227" s="29" t="s">
        <v>3533</v>
      </c>
      <c r="E227" s="21" t="s">
        <v>3532</v>
      </c>
      <c r="F227" s="16"/>
      <c r="G227" s="7"/>
      <c r="H227" s="7"/>
      <c r="I227" s="7" t="s">
        <v>34</v>
      </c>
      <c r="J227" s="7"/>
      <c r="K227" s="7"/>
      <c r="L227" s="32"/>
      <c r="M227" s="30" t="s">
        <v>34</v>
      </c>
      <c r="N227" s="29" t="s">
        <v>34</v>
      </c>
      <c r="O227" s="27"/>
      <c r="P227" s="27"/>
      <c r="Q227" s="27"/>
      <c r="R227" s="27"/>
      <c r="S227" s="27"/>
      <c r="T227" s="27"/>
      <c r="U227" s="31"/>
      <c r="V227" s="29"/>
      <c r="W227" s="29"/>
    </row>
    <row r="228" spans="1:23" ht="26" x14ac:dyDescent="0.35">
      <c r="A228" s="33">
        <v>227</v>
      </c>
      <c r="B228" s="21" t="s">
        <v>3530</v>
      </c>
      <c r="C228" s="29" t="s">
        <v>3531</v>
      </c>
      <c r="D228" s="29" t="s">
        <v>3531</v>
      </c>
      <c r="E228" s="21" t="s">
        <v>3530</v>
      </c>
      <c r="F228" s="16"/>
      <c r="G228" s="7"/>
      <c r="H228" s="7"/>
      <c r="I228" s="7" t="s">
        <v>34</v>
      </c>
      <c r="J228" s="7"/>
      <c r="K228" s="7"/>
      <c r="L228" s="32"/>
      <c r="M228" s="30" t="s">
        <v>34</v>
      </c>
      <c r="N228" s="29" t="s">
        <v>34</v>
      </c>
      <c r="O228" s="27"/>
      <c r="P228" s="27"/>
      <c r="Q228" s="27"/>
      <c r="R228" s="27"/>
      <c r="S228" s="27"/>
      <c r="T228" s="27"/>
      <c r="U228" s="31"/>
      <c r="V228" s="29"/>
      <c r="W228" s="29"/>
    </row>
    <row r="229" spans="1:23" ht="26" x14ac:dyDescent="0.35">
      <c r="A229" s="33">
        <v>228</v>
      </c>
      <c r="B229" s="9" t="s">
        <v>3528</v>
      </c>
      <c r="C229" s="37" t="s">
        <v>3529</v>
      </c>
      <c r="D229" s="37" t="s">
        <v>3529</v>
      </c>
      <c r="E229" s="9" t="s">
        <v>3528</v>
      </c>
      <c r="F229" s="15"/>
      <c r="G229" s="10"/>
      <c r="H229" s="10"/>
      <c r="I229" s="7"/>
      <c r="J229" s="10"/>
      <c r="K229" s="10"/>
      <c r="L229" s="36"/>
      <c r="M229" s="32"/>
      <c r="N229" s="27"/>
      <c r="O229" s="38" t="s">
        <v>34</v>
      </c>
      <c r="P229" s="38" t="s">
        <v>34</v>
      </c>
      <c r="Q229" s="38" t="s">
        <v>34</v>
      </c>
      <c r="R229" s="27"/>
      <c r="S229" s="27"/>
      <c r="T229" s="27"/>
      <c r="U229" s="31"/>
      <c r="V229" s="29"/>
      <c r="W229" s="29"/>
    </row>
    <row r="230" spans="1:23" ht="26" x14ac:dyDescent="0.35">
      <c r="A230" s="33">
        <v>229</v>
      </c>
      <c r="B230" s="9" t="s">
        <v>3526</v>
      </c>
      <c r="C230" s="37" t="s">
        <v>3527</v>
      </c>
      <c r="D230" s="37" t="s">
        <v>3527</v>
      </c>
      <c r="E230" s="9" t="s">
        <v>3526</v>
      </c>
      <c r="F230" s="15"/>
      <c r="G230" s="10"/>
      <c r="H230" s="10"/>
      <c r="I230" s="7"/>
      <c r="J230" s="10"/>
      <c r="K230" s="10"/>
      <c r="L230" s="36"/>
      <c r="M230" s="32"/>
      <c r="N230" s="27"/>
      <c r="O230" s="27"/>
      <c r="P230" s="27"/>
      <c r="Q230" s="27"/>
      <c r="R230" s="27"/>
      <c r="S230" s="27"/>
      <c r="T230" s="27"/>
      <c r="U230" s="31"/>
      <c r="V230" s="29"/>
      <c r="W230" s="29"/>
    </row>
    <row r="231" spans="1:23" x14ac:dyDescent="0.35">
      <c r="A231" s="33">
        <v>230</v>
      </c>
      <c r="B231" s="9" t="s">
        <v>3524</v>
      </c>
      <c r="C231" s="37" t="s">
        <v>3525</v>
      </c>
      <c r="D231" s="37" t="s">
        <v>3525</v>
      </c>
      <c r="E231" s="9" t="s">
        <v>3524</v>
      </c>
      <c r="F231" s="15"/>
      <c r="G231" s="10"/>
      <c r="H231" s="10"/>
      <c r="I231" s="7"/>
      <c r="J231" s="10"/>
      <c r="K231" s="10"/>
      <c r="L231" s="36"/>
      <c r="M231" s="32"/>
      <c r="N231" s="27"/>
      <c r="O231" s="27"/>
      <c r="P231" s="27"/>
      <c r="Q231" s="27"/>
      <c r="R231" s="27"/>
      <c r="S231" s="27"/>
      <c r="T231" s="27"/>
      <c r="U231" s="31"/>
      <c r="V231" s="29"/>
      <c r="W231" s="29"/>
    </row>
    <row r="232" spans="1:23" x14ac:dyDescent="0.35">
      <c r="A232" s="33">
        <v>231</v>
      </c>
      <c r="B232" s="18" t="s">
        <v>3522</v>
      </c>
      <c r="C232" s="35" t="s">
        <v>3523</v>
      </c>
      <c r="D232" s="35" t="s">
        <v>3523</v>
      </c>
      <c r="E232" s="18" t="s">
        <v>3522</v>
      </c>
      <c r="F232" s="20"/>
      <c r="G232" s="19"/>
      <c r="H232" s="19"/>
      <c r="I232" s="7"/>
      <c r="J232" s="19"/>
      <c r="K232" s="19"/>
      <c r="L232" s="34"/>
      <c r="M232" s="32"/>
      <c r="N232" s="27"/>
      <c r="O232" s="27"/>
      <c r="P232" s="27"/>
      <c r="Q232" s="27"/>
      <c r="R232" s="27"/>
      <c r="S232" s="27"/>
      <c r="T232" s="27"/>
      <c r="U232" s="31"/>
      <c r="V232" s="29"/>
      <c r="W232" s="29"/>
    </row>
    <row r="233" spans="1:23" ht="39" x14ac:dyDescent="0.35">
      <c r="A233" s="33">
        <v>232</v>
      </c>
      <c r="B233" s="21" t="s">
        <v>3520</v>
      </c>
      <c r="C233" s="29" t="s">
        <v>3521</v>
      </c>
      <c r="D233" s="29" t="s">
        <v>3521</v>
      </c>
      <c r="E233" s="21" t="s">
        <v>3520</v>
      </c>
      <c r="F233" s="16"/>
      <c r="G233" s="7"/>
      <c r="H233" s="7"/>
      <c r="I233" s="7" t="s">
        <v>34</v>
      </c>
      <c r="J233" s="7"/>
      <c r="K233" s="7"/>
      <c r="L233" s="32"/>
      <c r="M233" s="30" t="s">
        <v>34</v>
      </c>
      <c r="N233" s="29" t="s">
        <v>34</v>
      </c>
      <c r="O233" s="29" t="s">
        <v>34</v>
      </c>
      <c r="P233" s="29" t="s">
        <v>34</v>
      </c>
      <c r="Q233" s="29" t="s">
        <v>34</v>
      </c>
      <c r="R233" s="27"/>
      <c r="S233" s="27"/>
      <c r="T233" s="27"/>
      <c r="U233" s="31"/>
      <c r="V233" s="29"/>
      <c r="W233" s="29"/>
    </row>
    <row r="234" spans="1:23" ht="26" x14ac:dyDescent="0.35">
      <c r="A234" s="33">
        <v>233</v>
      </c>
      <c r="B234" s="21" t="s">
        <v>3518</v>
      </c>
      <c r="C234" s="29" t="s">
        <v>3519</v>
      </c>
      <c r="D234" s="29" t="s">
        <v>3519</v>
      </c>
      <c r="E234" s="21" t="s">
        <v>3518</v>
      </c>
      <c r="F234" s="16"/>
      <c r="G234" s="7"/>
      <c r="H234" s="7"/>
      <c r="I234" s="7" t="s">
        <v>34</v>
      </c>
      <c r="J234" s="7"/>
      <c r="K234" s="7"/>
      <c r="L234" s="32"/>
      <c r="M234" s="30" t="s">
        <v>34</v>
      </c>
      <c r="N234" s="29" t="s">
        <v>34</v>
      </c>
      <c r="O234" s="29" t="s">
        <v>34</v>
      </c>
      <c r="P234" s="29" t="s">
        <v>34</v>
      </c>
      <c r="Q234" s="29" t="s">
        <v>34</v>
      </c>
      <c r="R234" s="27"/>
      <c r="S234" s="27"/>
      <c r="T234" s="27"/>
      <c r="U234" s="31"/>
      <c r="V234" s="29"/>
      <c r="W234" s="29"/>
    </row>
    <row r="235" spans="1:23" x14ac:dyDescent="0.35">
      <c r="A235" s="33">
        <v>234</v>
      </c>
      <c r="B235" s="18" t="s">
        <v>3516</v>
      </c>
      <c r="C235" s="35" t="s">
        <v>3517</v>
      </c>
      <c r="D235" s="35" t="s">
        <v>3517</v>
      </c>
      <c r="E235" s="18" t="s">
        <v>3516</v>
      </c>
      <c r="F235" s="20"/>
      <c r="G235" s="19"/>
      <c r="H235" s="19"/>
      <c r="I235" s="7"/>
      <c r="J235" s="19"/>
      <c r="K235" s="19"/>
      <c r="L235" s="34"/>
      <c r="M235" s="32"/>
      <c r="N235" s="27"/>
      <c r="O235" s="27"/>
      <c r="P235" s="27"/>
      <c r="Q235" s="27"/>
      <c r="R235" s="27"/>
      <c r="S235" s="27"/>
      <c r="T235" s="27"/>
      <c r="U235" s="31"/>
      <c r="V235" s="29"/>
      <c r="W235" s="29"/>
    </row>
    <row r="236" spans="1:23" ht="39" x14ac:dyDescent="0.35">
      <c r="A236" s="33">
        <v>235</v>
      </c>
      <c r="B236" s="21" t="s">
        <v>3514</v>
      </c>
      <c r="C236" s="29" t="s">
        <v>3515</v>
      </c>
      <c r="D236" s="29" t="s">
        <v>3515</v>
      </c>
      <c r="E236" s="21" t="s">
        <v>3514</v>
      </c>
      <c r="F236" s="16"/>
      <c r="G236" s="7"/>
      <c r="H236" s="7"/>
      <c r="I236" s="7" t="s">
        <v>34</v>
      </c>
      <c r="J236" s="7"/>
      <c r="K236" s="7"/>
      <c r="L236" s="32"/>
      <c r="M236" s="30" t="s">
        <v>34</v>
      </c>
      <c r="N236" s="29" t="s">
        <v>34</v>
      </c>
      <c r="O236" s="29" t="s">
        <v>34</v>
      </c>
      <c r="P236" s="29" t="s">
        <v>34</v>
      </c>
      <c r="Q236" s="29" t="s">
        <v>34</v>
      </c>
      <c r="R236" s="27"/>
      <c r="S236" s="27"/>
      <c r="T236" s="27"/>
      <c r="U236" s="31"/>
      <c r="V236" s="29"/>
      <c r="W236" s="29"/>
    </row>
    <row r="237" spans="1:23" ht="65" x14ac:dyDescent="0.35">
      <c r="A237" s="33">
        <v>236</v>
      </c>
      <c r="B237" s="21" t="s">
        <v>3512</v>
      </c>
      <c r="C237" s="29" t="s">
        <v>3513</v>
      </c>
      <c r="D237" s="29" t="s">
        <v>3513</v>
      </c>
      <c r="E237" s="21" t="s">
        <v>3512</v>
      </c>
      <c r="F237" s="16"/>
      <c r="G237" s="7"/>
      <c r="H237" s="7"/>
      <c r="I237" s="7" t="s">
        <v>34</v>
      </c>
      <c r="J237" s="7"/>
      <c r="K237" s="7"/>
      <c r="L237" s="32"/>
      <c r="M237" s="30" t="s">
        <v>34</v>
      </c>
      <c r="N237" s="29" t="s">
        <v>34</v>
      </c>
      <c r="O237" s="27"/>
      <c r="P237" s="27"/>
      <c r="Q237" s="27"/>
      <c r="R237" s="27"/>
      <c r="S237" s="27"/>
      <c r="T237" s="27"/>
      <c r="U237" s="31"/>
      <c r="V237" s="29"/>
      <c r="W237" s="29"/>
    </row>
    <row r="238" spans="1:23" ht="52" x14ac:dyDescent="0.35">
      <c r="A238" s="33">
        <v>237</v>
      </c>
      <c r="B238" s="21" t="s">
        <v>3510</v>
      </c>
      <c r="C238" s="29" t="s">
        <v>3511</v>
      </c>
      <c r="D238" s="29" t="s">
        <v>3511</v>
      </c>
      <c r="E238" s="21" t="s">
        <v>3510</v>
      </c>
      <c r="F238" s="16"/>
      <c r="G238" s="7"/>
      <c r="H238" s="7"/>
      <c r="I238" s="7" t="s">
        <v>34</v>
      </c>
      <c r="J238" s="7"/>
      <c r="K238" s="7"/>
      <c r="L238" s="32"/>
      <c r="M238" s="32"/>
      <c r="N238" s="27"/>
      <c r="O238" s="29" t="s">
        <v>34</v>
      </c>
      <c r="P238" s="29" t="s">
        <v>34</v>
      </c>
      <c r="Q238" s="29" t="s">
        <v>34</v>
      </c>
      <c r="R238" s="27"/>
      <c r="S238" s="27"/>
      <c r="T238" s="27"/>
      <c r="U238" s="31"/>
      <c r="V238" s="29"/>
      <c r="W238" s="29"/>
    </row>
    <row r="239" spans="1:23" ht="65" x14ac:dyDescent="0.35">
      <c r="A239" s="33">
        <v>238</v>
      </c>
      <c r="B239" s="21" t="s">
        <v>3508</v>
      </c>
      <c r="C239" s="29" t="s">
        <v>3509</v>
      </c>
      <c r="D239" s="29" t="s">
        <v>3509</v>
      </c>
      <c r="E239" s="21" t="s">
        <v>3508</v>
      </c>
      <c r="F239" s="16"/>
      <c r="G239" s="7"/>
      <c r="H239" s="7"/>
      <c r="I239" s="7" t="s">
        <v>34</v>
      </c>
      <c r="J239" s="7"/>
      <c r="K239" s="7"/>
      <c r="L239" s="32"/>
      <c r="M239" s="30" t="s">
        <v>34</v>
      </c>
      <c r="N239" s="29" t="s">
        <v>34</v>
      </c>
      <c r="O239" s="29" t="s">
        <v>34</v>
      </c>
      <c r="P239" s="29" t="s">
        <v>34</v>
      </c>
      <c r="Q239" s="29" t="s">
        <v>34</v>
      </c>
      <c r="R239" s="27"/>
      <c r="S239" s="27"/>
      <c r="T239" s="27"/>
      <c r="U239" s="31"/>
      <c r="V239" s="29"/>
      <c r="W239" s="29"/>
    </row>
    <row r="240" spans="1:23" ht="26" x14ac:dyDescent="0.35">
      <c r="A240" s="33">
        <v>239</v>
      </c>
      <c r="B240" s="21" t="s">
        <v>3506</v>
      </c>
      <c r="C240" s="29" t="s">
        <v>3507</v>
      </c>
      <c r="D240" s="29" t="s">
        <v>3507</v>
      </c>
      <c r="E240" s="21" t="s">
        <v>3506</v>
      </c>
      <c r="F240" s="16"/>
      <c r="G240" s="7"/>
      <c r="H240" s="7"/>
      <c r="I240" s="7" t="s">
        <v>34</v>
      </c>
      <c r="J240" s="7"/>
      <c r="K240" s="7"/>
      <c r="L240" s="32"/>
      <c r="M240" s="30" t="s">
        <v>34</v>
      </c>
      <c r="N240" s="29" t="s">
        <v>34</v>
      </c>
      <c r="O240" s="29" t="s">
        <v>34</v>
      </c>
      <c r="P240" s="29" t="s">
        <v>34</v>
      </c>
      <c r="Q240" s="29" t="s">
        <v>34</v>
      </c>
      <c r="R240" s="27"/>
      <c r="S240" s="27"/>
      <c r="T240" s="27"/>
      <c r="U240" s="31"/>
      <c r="V240" s="29"/>
      <c r="W240" s="29"/>
    </row>
    <row r="241" spans="1:23" ht="26" x14ac:dyDescent="0.35">
      <c r="A241" s="33">
        <v>240</v>
      </c>
      <c r="B241" s="21" t="s">
        <v>3504</v>
      </c>
      <c r="C241" s="29" t="s">
        <v>3505</v>
      </c>
      <c r="D241" s="29" t="s">
        <v>3505</v>
      </c>
      <c r="E241" s="21" t="s">
        <v>3504</v>
      </c>
      <c r="F241" s="16"/>
      <c r="G241" s="7"/>
      <c r="H241" s="7"/>
      <c r="I241" s="7" t="s">
        <v>34</v>
      </c>
      <c r="J241" s="7"/>
      <c r="K241" s="7"/>
      <c r="L241" s="32"/>
      <c r="M241" s="30" t="s">
        <v>34</v>
      </c>
      <c r="N241" s="29" t="s">
        <v>34</v>
      </c>
      <c r="O241" s="29" t="s">
        <v>34</v>
      </c>
      <c r="P241" s="29" t="s">
        <v>34</v>
      </c>
      <c r="Q241" s="29" t="s">
        <v>34</v>
      </c>
      <c r="R241" s="27"/>
      <c r="S241" s="27"/>
      <c r="T241" s="27"/>
      <c r="U241" s="31"/>
      <c r="V241" s="29"/>
      <c r="W241" s="29"/>
    </row>
    <row r="242" spans="1:23" ht="26" x14ac:dyDescent="0.35">
      <c r="A242" s="33">
        <v>241</v>
      </c>
      <c r="B242" s="21" t="s">
        <v>3502</v>
      </c>
      <c r="C242" s="29" t="s">
        <v>3503</v>
      </c>
      <c r="D242" s="29" t="s">
        <v>3503</v>
      </c>
      <c r="E242" s="21" t="s">
        <v>3502</v>
      </c>
      <c r="F242" s="16"/>
      <c r="G242" s="7"/>
      <c r="H242" s="7"/>
      <c r="I242" s="7" t="s">
        <v>34</v>
      </c>
      <c r="J242" s="7"/>
      <c r="K242" s="7"/>
      <c r="L242" s="32"/>
      <c r="M242" s="30" t="s">
        <v>34</v>
      </c>
      <c r="N242" s="29" t="s">
        <v>34</v>
      </c>
      <c r="O242" s="29" t="s">
        <v>34</v>
      </c>
      <c r="P242" s="29" t="s">
        <v>34</v>
      </c>
      <c r="Q242" s="29" t="s">
        <v>34</v>
      </c>
      <c r="R242" s="27"/>
      <c r="S242" s="27"/>
      <c r="T242" s="27"/>
      <c r="U242" s="31"/>
      <c r="V242" s="29"/>
      <c r="W242" s="29"/>
    </row>
    <row r="243" spans="1:23" ht="52" x14ac:dyDescent="0.35">
      <c r="A243" s="33">
        <v>242</v>
      </c>
      <c r="B243" s="21" t="s">
        <v>3500</v>
      </c>
      <c r="C243" s="29" t="s">
        <v>3501</v>
      </c>
      <c r="D243" s="29" t="s">
        <v>3501</v>
      </c>
      <c r="E243" s="21" t="s">
        <v>3500</v>
      </c>
      <c r="F243" s="16"/>
      <c r="G243" s="7"/>
      <c r="H243" s="7"/>
      <c r="I243" s="7" t="s">
        <v>34</v>
      </c>
      <c r="J243" s="7"/>
      <c r="K243" s="7"/>
      <c r="L243" s="32"/>
      <c r="M243" s="30" t="s">
        <v>34</v>
      </c>
      <c r="N243" s="29" t="s">
        <v>34</v>
      </c>
      <c r="O243" s="29" t="s">
        <v>34</v>
      </c>
      <c r="P243" s="29" t="s">
        <v>34</v>
      </c>
      <c r="Q243" s="29" t="s">
        <v>34</v>
      </c>
      <c r="R243" s="27"/>
      <c r="S243" s="27"/>
      <c r="T243" s="27"/>
      <c r="U243" s="31"/>
      <c r="V243" s="29"/>
      <c r="W243" s="29"/>
    </row>
    <row r="244" spans="1:23" x14ac:dyDescent="0.35">
      <c r="A244" s="33">
        <v>243</v>
      </c>
      <c r="B244" s="9" t="s">
        <v>3498</v>
      </c>
      <c r="C244" s="37" t="s">
        <v>3499</v>
      </c>
      <c r="D244" s="37" t="s">
        <v>3499</v>
      </c>
      <c r="E244" s="9" t="s">
        <v>3498</v>
      </c>
      <c r="F244" s="15"/>
      <c r="G244" s="10"/>
      <c r="H244" s="10"/>
      <c r="I244" s="7"/>
      <c r="J244" s="10"/>
      <c r="K244" s="10"/>
      <c r="L244" s="36"/>
      <c r="M244" s="32"/>
      <c r="N244" s="27"/>
      <c r="O244" s="27"/>
      <c r="P244" s="27"/>
      <c r="Q244" s="27"/>
      <c r="R244" s="27"/>
      <c r="S244" s="27"/>
      <c r="T244" s="27"/>
      <c r="U244" s="31"/>
      <c r="V244" s="29"/>
      <c r="W244" s="29"/>
    </row>
    <row r="245" spans="1:23" ht="39" x14ac:dyDescent="0.35">
      <c r="A245" s="33">
        <v>244</v>
      </c>
      <c r="B245" s="18" t="s">
        <v>3496</v>
      </c>
      <c r="C245" s="35" t="s">
        <v>3497</v>
      </c>
      <c r="D245" s="35" t="s">
        <v>3497</v>
      </c>
      <c r="E245" s="18" t="s">
        <v>3496</v>
      </c>
      <c r="F245" s="20"/>
      <c r="G245" s="19"/>
      <c r="H245" s="19"/>
      <c r="I245" s="7"/>
      <c r="J245" s="19"/>
      <c r="K245" s="19"/>
      <c r="L245" s="34"/>
      <c r="M245" s="32"/>
      <c r="N245" s="27"/>
      <c r="O245" s="27"/>
      <c r="P245" s="27"/>
      <c r="Q245" s="27"/>
      <c r="R245" s="27"/>
      <c r="S245" s="27"/>
      <c r="T245" s="27"/>
      <c r="U245" s="31"/>
      <c r="V245" s="29"/>
      <c r="W245" s="29"/>
    </row>
    <row r="246" spans="1:23" x14ac:dyDescent="0.35">
      <c r="A246" s="33">
        <v>245</v>
      </c>
      <c r="B246" s="21" t="s">
        <v>3494</v>
      </c>
      <c r="C246" s="29" t="s">
        <v>3495</v>
      </c>
      <c r="D246" s="29" t="s">
        <v>3495</v>
      </c>
      <c r="E246" s="21" t="s">
        <v>3494</v>
      </c>
      <c r="F246" s="16"/>
      <c r="G246" s="7"/>
      <c r="H246" s="7"/>
      <c r="I246" s="7" t="s">
        <v>34</v>
      </c>
      <c r="J246" s="7"/>
      <c r="K246" s="7"/>
      <c r="L246" s="32"/>
      <c r="M246" s="32"/>
      <c r="N246" s="27"/>
      <c r="O246" s="29" t="s">
        <v>34</v>
      </c>
      <c r="P246" s="29" t="s">
        <v>34</v>
      </c>
      <c r="Q246" s="29" t="s">
        <v>34</v>
      </c>
      <c r="R246" s="27"/>
      <c r="S246" s="27"/>
      <c r="T246" s="27"/>
      <c r="U246" s="31"/>
      <c r="V246" s="29"/>
      <c r="W246" s="29"/>
    </row>
    <row r="247" spans="1:23" x14ac:dyDescent="0.35">
      <c r="A247" s="33">
        <v>246</v>
      </c>
      <c r="B247" s="21" t="s">
        <v>3492</v>
      </c>
      <c r="C247" s="29" t="s">
        <v>3493</v>
      </c>
      <c r="D247" s="29" t="s">
        <v>3493</v>
      </c>
      <c r="E247" s="21" t="s">
        <v>3492</v>
      </c>
      <c r="F247" s="16"/>
      <c r="G247" s="7"/>
      <c r="H247" s="7"/>
      <c r="I247" s="7" t="s">
        <v>34</v>
      </c>
      <c r="J247" s="7"/>
      <c r="K247" s="7"/>
      <c r="L247" s="32"/>
      <c r="M247" s="32"/>
      <c r="N247" s="27"/>
      <c r="O247" s="29" t="s">
        <v>34</v>
      </c>
      <c r="P247" s="29" t="s">
        <v>34</v>
      </c>
      <c r="Q247" s="29" t="s">
        <v>34</v>
      </c>
      <c r="R247" s="27"/>
      <c r="S247" s="27"/>
      <c r="T247" s="27"/>
      <c r="U247" s="31"/>
      <c r="V247" s="29"/>
      <c r="W247" s="29"/>
    </row>
    <row r="248" spans="1:23" ht="52" x14ac:dyDescent="0.35">
      <c r="A248" s="33">
        <v>247</v>
      </c>
      <c r="B248" s="21" t="s">
        <v>3490</v>
      </c>
      <c r="C248" s="29" t="s">
        <v>3491</v>
      </c>
      <c r="D248" s="29" t="s">
        <v>3491</v>
      </c>
      <c r="E248" s="21" t="s">
        <v>3490</v>
      </c>
      <c r="F248" s="16"/>
      <c r="G248" s="7"/>
      <c r="H248" s="7"/>
      <c r="I248" s="7" t="s">
        <v>34</v>
      </c>
      <c r="J248" s="7"/>
      <c r="K248" s="7"/>
      <c r="L248" s="32"/>
      <c r="M248" s="32"/>
      <c r="N248" s="27"/>
      <c r="O248" s="29" t="s">
        <v>34</v>
      </c>
      <c r="P248" s="29" t="s">
        <v>34</v>
      </c>
      <c r="Q248" s="29" t="s">
        <v>34</v>
      </c>
      <c r="R248" s="27"/>
      <c r="S248" s="27"/>
      <c r="T248" s="27"/>
      <c r="U248" s="31"/>
      <c r="V248" s="29"/>
      <c r="W248" s="29"/>
    </row>
    <row r="249" spans="1:23" ht="91" x14ac:dyDescent="0.35">
      <c r="A249" s="33">
        <v>248</v>
      </c>
      <c r="B249" s="21" t="s">
        <v>3488</v>
      </c>
      <c r="C249" s="29" t="s">
        <v>3489</v>
      </c>
      <c r="D249" s="29" t="s">
        <v>3489</v>
      </c>
      <c r="E249" s="21" t="s">
        <v>3488</v>
      </c>
      <c r="F249" s="16"/>
      <c r="G249" s="7"/>
      <c r="H249" s="7"/>
      <c r="I249" s="7" t="s">
        <v>34</v>
      </c>
      <c r="J249" s="7"/>
      <c r="K249" s="7"/>
      <c r="L249" s="32"/>
      <c r="M249" s="32"/>
      <c r="N249" s="27"/>
      <c r="O249" s="29" t="s">
        <v>34</v>
      </c>
      <c r="P249" s="29" t="s">
        <v>34</v>
      </c>
      <c r="Q249" s="29" t="s">
        <v>34</v>
      </c>
      <c r="R249" s="27"/>
      <c r="S249" s="27"/>
      <c r="T249" s="27"/>
      <c r="U249" s="31"/>
      <c r="V249" s="29"/>
      <c r="W249" s="29"/>
    </row>
    <row r="250" spans="1:23" ht="26" x14ac:dyDescent="0.35">
      <c r="A250" s="33">
        <v>249</v>
      </c>
      <c r="B250" s="21" t="s">
        <v>3486</v>
      </c>
      <c r="C250" s="29" t="s">
        <v>3487</v>
      </c>
      <c r="D250" s="29" t="s">
        <v>3487</v>
      </c>
      <c r="E250" s="21" t="s">
        <v>3486</v>
      </c>
      <c r="F250" s="16"/>
      <c r="G250" s="7"/>
      <c r="H250" s="7"/>
      <c r="I250" s="7" t="s">
        <v>34</v>
      </c>
      <c r="J250" s="7"/>
      <c r="K250" s="7"/>
      <c r="L250" s="32"/>
      <c r="M250" s="32"/>
      <c r="N250" s="27"/>
      <c r="O250" s="29" t="s">
        <v>34</v>
      </c>
      <c r="P250" s="29" t="s">
        <v>34</v>
      </c>
      <c r="Q250" s="29" t="s">
        <v>34</v>
      </c>
      <c r="R250" s="27"/>
      <c r="S250" s="27"/>
      <c r="T250" s="27"/>
      <c r="U250" s="31"/>
      <c r="V250" s="29"/>
      <c r="W250" s="29"/>
    </row>
    <row r="251" spans="1:23" ht="26" x14ac:dyDescent="0.35">
      <c r="A251" s="33">
        <v>250</v>
      </c>
      <c r="B251" s="9" t="s">
        <v>3484</v>
      </c>
      <c r="C251" s="37" t="s">
        <v>3485</v>
      </c>
      <c r="D251" s="37" t="s">
        <v>3485</v>
      </c>
      <c r="E251" s="9" t="s">
        <v>3484</v>
      </c>
      <c r="F251" s="15"/>
      <c r="G251" s="10"/>
      <c r="H251" s="10"/>
      <c r="I251" s="7"/>
      <c r="J251" s="10"/>
      <c r="K251" s="10"/>
      <c r="L251" s="36"/>
      <c r="M251" s="32"/>
      <c r="N251" s="27"/>
      <c r="O251" s="27"/>
      <c r="P251" s="27"/>
      <c r="Q251" s="27"/>
      <c r="R251" s="27"/>
      <c r="S251" s="27"/>
      <c r="T251" s="27"/>
      <c r="U251" s="31"/>
      <c r="V251" s="29"/>
      <c r="W251" s="29"/>
    </row>
    <row r="252" spans="1:23" ht="26" x14ac:dyDescent="0.35">
      <c r="A252" s="33">
        <v>251</v>
      </c>
      <c r="B252" s="18" t="s">
        <v>3482</v>
      </c>
      <c r="C252" s="35" t="s">
        <v>3483</v>
      </c>
      <c r="D252" s="35" t="s">
        <v>3483</v>
      </c>
      <c r="E252" s="18" t="s">
        <v>3482</v>
      </c>
      <c r="F252" s="20"/>
      <c r="G252" s="19"/>
      <c r="H252" s="19"/>
      <c r="I252" s="7"/>
      <c r="J252" s="19"/>
      <c r="K252" s="19"/>
      <c r="L252" s="34"/>
      <c r="M252" s="32"/>
      <c r="N252" s="27"/>
      <c r="O252" s="27"/>
      <c r="P252" s="27"/>
      <c r="Q252" s="27"/>
      <c r="R252" s="27"/>
      <c r="S252" s="27"/>
      <c r="T252" s="27"/>
      <c r="U252" s="31"/>
      <c r="V252" s="29"/>
      <c r="W252" s="29"/>
    </row>
    <row r="253" spans="1:23" ht="39" x14ac:dyDescent="0.35">
      <c r="A253" s="33">
        <v>252</v>
      </c>
      <c r="B253" s="21" t="s">
        <v>3480</v>
      </c>
      <c r="C253" s="29" t="s">
        <v>3481</v>
      </c>
      <c r="D253" s="29" t="s">
        <v>3481</v>
      </c>
      <c r="E253" s="21" t="s">
        <v>3480</v>
      </c>
      <c r="F253" s="16"/>
      <c r="G253" s="7"/>
      <c r="H253" s="7"/>
      <c r="I253" s="7" t="s">
        <v>34</v>
      </c>
      <c r="J253" s="7"/>
      <c r="K253" s="7"/>
      <c r="L253" s="32"/>
      <c r="M253" s="30" t="s">
        <v>34</v>
      </c>
      <c r="N253" s="29" t="s">
        <v>34</v>
      </c>
      <c r="O253" s="27"/>
      <c r="P253" s="27"/>
      <c r="Q253" s="27"/>
      <c r="R253" s="27"/>
      <c r="S253" s="27"/>
      <c r="T253" s="27"/>
      <c r="U253" s="31"/>
      <c r="V253" s="29"/>
      <c r="W253" s="29"/>
    </row>
    <row r="254" spans="1:23" x14ac:dyDescent="0.35">
      <c r="A254" s="33">
        <v>253</v>
      </c>
      <c r="B254" s="21" t="s">
        <v>3478</v>
      </c>
      <c r="C254" s="29" t="s">
        <v>3479</v>
      </c>
      <c r="D254" s="29" t="s">
        <v>3479</v>
      </c>
      <c r="E254" s="21" t="s">
        <v>3478</v>
      </c>
      <c r="F254" s="16"/>
      <c r="G254" s="7"/>
      <c r="H254" s="7"/>
      <c r="I254" s="7" t="s">
        <v>34</v>
      </c>
      <c r="J254" s="7"/>
      <c r="K254" s="7"/>
      <c r="L254" s="32"/>
      <c r="M254" s="30" t="s">
        <v>34</v>
      </c>
      <c r="N254" s="29" t="s">
        <v>34</v>
      </c>
      <c r="O254" s="27"/>
      <c r="P254" s="27"/>
      <c r="Q254" s="27"/>
      <c r="R254" s="27"/>
      <c r="S254" s="27"/>
      <c r="T254" s="27"/>
      <c r="U254" s="31"/>
      <c r="V254" s="29"/>
      <c r="W254" s="29"/>
    </row>
    <row r="255" spans="1:23" ht="78" x14ac:dyDescent="0.35">
      <c r="A255" s="33">
        <v>254</v>
      </c>
      <c r="B255" s="21" t="s">
        <v>3476</v>
      </c>
      <c r="C255" s="29" t="s">
        <v>3477</v>
      </c>
      <c r="D255" s="29" t="s">
        <v>3477</v>
      </c>
      <c r="E255" s="21" t="s">
        <v>3476</v>
      </c>
      <c r="F255" s="16"/>
      <c r="G255" s="7"/>
      <c r="H255" s="7"/>
      <c r="I255" s="7" t="s">
        <v>34</v>
      </c>
      <c r="J255" s="7"/>
      <c r="K255" s="7"/>
      <c r="L255" s="32"/>
      <c r="M255" s="30" t="s">
        <v>34</v>
      </c>
      <c r="N255" s="29" t="s">
        <v>34</v>
      </c>
      <c r="O255" s="27"/>
      <c r="P255" s="27"/>
      <c r="Q255" s="27"/>
      <c r="R255" s="27"/>
      <c r="S255" s="27"/>
      <c r="T255" s="27"/>
      <c r="U255" s="31"/>
      <c r="V255" s="29"/>
      <c r="W255" s="29"/>
    </row>
    <row r="256" spans="1:23" ht="130" x14ac:dyDescent="0.35">
      <c r="A256" s="33">
        <v>255</v>
      </c>
      <c r="B256" s="21" t="s">
        <v>3474</v>
      </c>
      <c r="C256" s="29" t="s">
        <v>3475</v>
      </c>
      <c r="D256" s="29" t="s">
        <v>3475</v>
      </c>
      <c r="E256" s="21" t="s">
        <v>3474</v>
      </c>
      <c r="F256" s="16"/>
      <c r="G256" s="7"/>
      <c r="H256" s="7"/>
      <c r="I256" s="7" t="s">
        <v>34</v>
      </c>
      <c r="J256" s="7"/>
      <c r="K256" s="7"/>
      <c r="L256" s="32"/>
      <c r="M256" s="30" t="s">
        <v>34</v>
      </c>
      <c r="N256" s="29" t="s">
        <v>34</v>
      </c>
      <c r="O256" s="27"/>
      <c r="P256" s="27"/>
      <c r="Q256" s="27"/>
      <c r="R256" s="27"/>
      <c r="S256" s="27"/>
      <c r="T256" s="27"/>
      <c r="U256" s="31"/>
      <c r="V256" s="29"/>
      <c r="W256" s="29"/>
    </row>
    <row r="257" spans="1:23" x14ac:dyDescent="0.35">
      <c r="A257" s="33">
        <v>256</v>
      </c>
      <c r="B257" s="21" t="s">
        <v>3472</v>
      </c>
      <c r="C257" s="29" t="s">
        <v>3473</v>
      </c>
      <c r="D257" s="29" t="s">
        <v>3473</v>
      </c>
      <c r="E257" s="21" t="s">
        <v>3472</v>
      </c>
      <c r="F257" s="16"/>
      <c r="G257" s="7"/>
      <c r="H257" s="7"/>
      <c r="I257" s="7" t="s">
        <v>34</v>
      </c>
      <c r="J257" s="7"/>
      <c r="K257" s="7"/>
      <c r="L257" s="32"/>
      <c r="M257" s="30" t="s">
        <v>34</v>
      </c>
      <c r="N257" s="29" t="s">
        <v>34</v>
      </c>
      <c r="O257" s="27"/>
      <c r="P257" s="27"/>
      <c r="Q257" s="27"/>
      <c r="R257" s="27"/>
      <c r="S257" s="27"/>
      <c r="T257" s="27"/>
      <c r="U257" s="31"/>
      <c r="V257" s="29"/>
      <c r="W257" s="29"/>
    </row>
    <row r="258" spans="1:23" ht="39" x14ac:dyDescent="0.35">
      <c r="A258" s="33">
        <v>257</v>
      </c>
      <c r="B258" s="21" t="s">
        <v>3470</v>
      </c>
      <c r="C258" s="29" t="s">
        <v>3471</v>
      </c>
      <c r="D258" s="29" t="s">
        <v>3471</v>
      </c>
      <c r="E258" s="21" t="s">
        <v>3470</v>
      </c>
      <c r="F258" s="16"/>
      <c r="G258" s="7"/>
      <c r="H258" s="7"/>
      <c r="I258" s="7" t="s">
        <v>34</v>
      </c>
      <c r="J258" s="7"/>
      <c r="K258" s="7"/>
      <c r="L258" s="32"/>
      <c r="M258" s="30" t="s">
        <v>34</v>
      </c>
      <c r="N258" s="29" t="s">
        <v>34</v>
      </c>
      <c r="O258" s="27"/>
      <c r="P258" s="27"/>
      <c r="Q258" s="27"/>
      <c r="R258" s="27"/>
      <c r="S258" s="27"/>
      <c r="T258" s="27"/>
      <c r="U258" s="31"/>
      <c r="V258" s="29"/>
      <c r="W258" s="29"/>
    </row>
    <row r="259" spans="1:23" ht="26" x14ac:dyDescent="0.35">
      <c r="A259" s="33">
        <v>258</v>
      </c>
      <c r="B259" s="21" t="s">
        <v>3468</v>
      </c>
      <c r="C259" s="29" t="s">
        <v>3469</v>
      </c>
      <c r="D259" s="29" t="s">
        <v>3469</v>
      </c>
      <c r="E259" s="21" t="s">
        <v>3468</v>
      </c>
      <c r="F259" s="16"/>
      <c r="G259" s="7"/>
      <c r="H259" s="7"/>
      <c r="I259" s="7" t="s">
        <v>34</v>
      </c>
      <c r="J259" s="7"/>
      <c r="K259" s="7"/>
      <c r="L259" s="32"/>
      <c r="M259" s="30" t="s">
        <v>34</v>
      </c>
      <c r="N259" s="29" t="s">
        <v>34</v>
      </c>
      <c r="O259" s="27"/>
      <c r="P259" s="27"/>
      <c r="Q259" s="27"/>
      <c r="R259" s="27"/>
      <c r="S259" s="27"/>
      <c r="T259" s="27"/>
      <c r="U259" s="31"/>
      <c r="V259" s="29"/>
      <c r="W259" s="29"/>
    </row>
    <row r="260" spans="1:23" ht="26" x14ac:dyDescent="0.35">
      <c r="A260" s="33">
        <v>259</v>
      </c>
      <c r="B260" s="21" t="s">
        <v>3466</v>
      </c>
      <c r="C260" s="29" t="s">
        <v>3467</v>
      </c>
      <c r="D260" s="29" t="s">
        <v>3467</v>
      </c>
      <c r="E260" s="21" t="s">
        <v>3466</v>
      </c>
      <c r="F260" s="16"/>
      <c r="G260" s="7"/>
      <c r="H260" s="7"/>
      <c r="I260" s="7" t="s">
        <v>34</v>
      </c>
      <c r="J260" s="7"/>
      <c r="K260" s="7"/>
      <c r="L260" s="32"/>
      <c r="M260" s="30" t="s">
        <v>34</v>
      </c>
      <c r="N260" s="29" t="s">
        <v>34</v>
      </c>
      <c r="O260" s="27"/>
      <c r="P260" s="27"/>
      <c r="Q260" s="27"/>
      <c r="R260" s="27"/>
      <c r="S260" s="27"/>
      <c r="T260" s="27"/>
      <c r="U260" s="31"/>
      <c r="V260" s="29"/>
      <c r="W260" s="29"/>
    </row>
    <row r="261" spans="1:23" ht="26" x14ac:dyDescent="0.35">
      <c r="A261" s="33">
        <v>260</v>
      </c>
      <c r="B261" s="21" t="s">
        <v>3464</v>
      </c>
      <c r="C261" s="29" t="s">
        <v>3465</v>
      </c>
      <c r="D261" s="29" t="s">
        <v>3465</v>
      </c>
      <c r="E261" s="21" t="s">
        <v>3464</v>
      </c>
      <c r="F261" s="16"/>
      <c r="G261" s="7"/>
      <c r="H261" s="7"/>
      <c r="I261" s="7" t="s">
        <v>34</v>
      </c>
      <c r="J261" s="7"/>
      <c r="K261" s="7"/>
      <c r="L261" s="32"/>
      <c r="M261" s="30" t="s">
        <v>34</v>
      </c>
      <c r="N261" s="29" t="s">
        <v>34</v>
      </c>
      <c r="O261" s="27"/>
      <c r="P261" s="27"/>
      <c r="Q261" s="27"/>
      <c r="R261" s="27"/>
      <c r="S261" s="27"/>
      <c r="T261" s="27"/>
      <c r="U261" s="31"/>
      <c r="V261" s="29"/>
      <c r="W261" s="29"/>
    </row>
    <row r="262" spans="1:23" ht="26" x14ac:dyDescent="0.35">
      <c r="A262" s="33">
        <v>261</v>
      </c>
      <c r="B262" s="21" t="s">
        <v>3462</v>
      </c>
      <c r="C262" s="29" t="s">
        <v>3463</v>
      </c>
      <c r="D262" s="29" t="s">
        <v>3463</v>
      </c>
      <c r="E262" s="21" t="s">
        <v>3462</v>
      </c>
      <c r="F262" s="16"/>
      <c r="G262" s="7"/>
      <c r="H262" s="7"/>
      <c r="I262" s="7" t="s">
        <v>34</v>
      </c>
      <c r="J262" s="7"/>
      <c r="K262" s="7"/>
      <c r="L262" s="32"/>
      <c r="M262" s="30" t="s">
        <v>34</v>
      </c>
      <c r="N262" s="29" t="s">
        <v>34</v>
      </c>
      <c r="O262" s="27"/>
      <c r="P262" s="27"/>
      <c r="Q262" s="27"/>
      <c r="R262" s="27"/>
      <c r="S262" s="27"/>
      <c r="T262" s="27"/>
      <c r="U262" s="31"/>
      <c r="V262" s="29"/>
      <c r="W262" s="29"/>
    </row>
    <row r="263" spans="1:23" ht="78" x14ac:dyDescent="0.35">
      <c r="A263" s="33">
        <v>262</v>
      </c>
      <c r="B263" s="21" t="s">
        <v>3460</v>
      </c>
      <c r="C263" s="29" t="s">
        <v>3461</v>
      </c>
      <c r="D263" s="29" t="s">
        <v>3461</v>
      </c>
      <c r="E263" s="21" t="s">
        <v>3460</v>
      </c>
      <c r="F263" s="16"/>
      <c r="G263" s="7"/>
      <c r="H263" s="7"/>
      <c r="I263" s="7" t="s">
        <v>34</v>
      </c>
      <c r="J263" s="7"/>
      <c r="K263" s="7"/>
      <c r="L263" s="32"/>
      <c r="M263" s="30" t="s">
        <v>34</v>
      </c>
      <c r="N263" s="29" t="s">
        <v>34</v>
      </c>
      <c r="O263" s="27"/>
      <c r="P263" s="27"/>
      <c r="Q263" s="27"/>
      <c r="R263" s="27"/>
      <c r="S263" s="27"/>
      <c r="T263" s="27"/>
      <c r="U263" s="31"/>
      <c r="V263" s="29"/>
      <c r="W263" s="29"/>
    </row>
    <row r="264" spans="1:23" ht="26" x14ac:dyDescent="0.35">
      <c r="A264" s="33">
        <v>263</v>
      </c>
      <c r="B264" s="21" t="s">
        <v>3458</v>
      </c>
      <c r="C264" s="29" t="s">
        <v>3459</v>
      </c>
      <c r="D264" s="29" t="s">
        <v>3459</v>
      </c>
      <c r="E264" s="21" t="s">
        <v>3458</v>
      </c>
      <c r="F264" s="16"/>
      <c r="G264" s="7"/>
      <c r="H264" s="7"/>
      <c r="I264" s="7" t="s">
        <v>34</v>
      </c>
      <c r="J264" s="7"/>
      <c r="K264" s="7"/>
      <c r="L264" s="32"/>
      <c r="M264" s="30" t="s">
        <v>34</v>
      </c>
      <c r="N264" s="29" t="s">
        <v>34</v>
      </c>
      <c r="O264" s="27"/>
      <c r="P264" s="27"/>
      <c r="Q264" s="27"/>
      <c r="R264" s="27"/>
      <c r="S264" s="27"/>
      <c r="T264" s="27"/>
      <c r="U264" s="31"/>
      <c r="V264" s="29"/>
      <c r="W264" s="29"/>
    </row>
    <row r="265" spans="1:23" ht="26" x14ac:dyDescent="0.35">
      <c r="A265" s="33">
        <v>264</v>
      </c>
      <c r="B265" s="21" t="s">
        <v>3456</v>
      </c>
      <c r="C265" s="29" t="s">
        <v>3457</v>
      </c>
      <c r="D265" s="29" t="s">
        <v>3457</v>
      </c>
      <c r="E265" s="21" t="s">
        <v>3456</v>
      </c>
      <c r="F265" s="16"/>
      <c r="G265" s="7"/>
      <c r="H265" s="7"/>
      <c r="I265" s="7" t="s">
        <v>34</v>
      </c>
      <c r="J265" s="7"/>
      <c r="K265" s="7"/>
      <c r="L265" s="32"/>
      <c r="M265" s="30" t="s">
        <v>34</v>
      </c>
      <c r="N265" s="29" t="s">
        <v>34</v>
      </c>
      <c r="O265" s="27"/>
      <c r="P265" s="27"/>
      <c r="Q265" s="27"/>
      <c r="R265" s="27"/>
      <c r="S265" s="27"/>
      <c r="T265" s="27"/>
      <c r="U265" s="31"/>
      <c r="V265" s="29"/>
      <c r="W265" s="29"/>
    </row>
    <row r="266" spans="1:23" ht="52" x14ac:dyDescent="0.35">
      <c r="A266" s="33">
        <v>265</v>
      </c>
      <c r="B266" s="21" t="s">
        <v>3454</v>
      </c>
      <c r="C266" s="29" t="s">
        <v>3455</v>
      </c>
      <c r="D266" s="29" t="s">
        <v>3455</v>
      </c>
      <c r="E266" s="21" t="s">
        <v>3454</v>
      </c>
      <c r="F266" s="16"/>
      <c r="G266" s="7"/>
      <c r="H266" s="7"/>
      <c r="I266" s="7" t="s">
        <v>34</v>
      </c>
      <c r="J266" s="7"/>
      <c r="K266" s="7"/>
      <c r="L266" s="32"/>
      <c r="M266" s="30" t="s">
        <v>34</v>
      </c>
      <c r="N266" s="29" t="s">
        <v>34</v>
      </c>
      <c r="O266" s="27"/>
      <c r="P266" s="27"/>
      <c r="Q266" s="27"/>
      <c r="R266" s="27"/>
      <c r="S266" s="27"/>
      <c r="T266" s="27"/>
      <c r="U266" s="31"/>
      <c r="V266" s="29"/>
      <c r="W266" s="29"/>
    </row>
    <row r="267" spans="1:23" x14ac:dyDescent="0.35">
      <c r="A267" s="33">
        <v>266</v>
      </c>
      <c r="B267" s="9" t="s">
        <v>3452</v>
      </c>
      <c r="C267" s="37" t="s">
        <v>3453</v>
      </c>
      <c r="D267" s="37" t="s">
        <v>3453</v>
      </c>
      <c r="E267" s="9" t="s">
        <v>3452</v>
      </c>
      <c r="F267" s="15"/>
      <c r="G267" s="10"/>
      <c r="H267" s="10"/>
      <c r="I267" s="7"/>
      <c r="J267" s="10"/>
      <c r="K267" s="10"/>
      <c r="L267" s="36"/>
      <c r="M267" s="32"/>
      <c r="N267" s="27"/>
      <c r="O267" s="27"/>
      <c r="P267" s="27"/>
      <c r="Q267" s="27"/>
      <c r="R267" s="27"/>
      <c r="S267" s="27"/>
      <c r="T267" s="27"/>
      <c r="U267" s="31"/>
      <c r="V267" s="29"/>
      <c r="W267" s="29"/>
    </row>
    <row r="268" spans="1:23" x14ac:dyDescent="0.35">
      <c r="A268" s="33">
        <v>267</v>
      </c>
      <c r="B268" s="9" t="s">
        <v>3450</v>
      </c>
      <c r="C268" s="37" t="s">
        <v>3451</v>
      </c>
      <c r="D268" s="37" t="s">
        <v>3451</v>
      </c>
      <c r="E268" s="9" t="s">
        <v>3450</v>
      </c>
      <c r="F268" s="15"/>
      <c r="G268" s="10"/>
      <c r="H268" s="10"/>
      <c r="I268" s="7"/>
      <c r="J268" s="10"/>
      <c r="K268" s="10"/>
      <c r="L268" s="36"/>
      <c r="M268" s="32"/>
      <c r="N268" s="27"/>
      <c r="O268" s="27"/>
      <c r="P268" s="27"/>
      <c r="Q268" s="27"/>
      <c r="R268" s="27"/>
      <c r="S268" s="27"/>
      <c r="T268" s="27"/>
      <c r="U268" s="31"/>
      <c r="V268" s="29"/>
      <c r="W268" s="29"/>
    </row>
    <row r="269" spans="1:23" ht="26" x14ac:dyDescent="0.35">
      <c r="A269" s="33">
        <v>268</v>
      </c>
      <c r="B269" s="18" t="s">
        <v>3448</v>
      </c>
      <c r="C269" s="35" t="s">
        <v>3449</v>
      </c>
      <c r="D269" s="35" t="s">
        <v>3449</v>
      </c>
      <c r="E269" s="18" t="s">
        <v>3448</v>
      </c>
      <c r="F269" s="20"/>
      <c r="G269" s="19"/>
      <c r="H269" s="19"/>
      <c r="I269" s="7"/>
      <c r="J269" s="19"/>
      <c r="K269" s="19"/>
      <c r="L269" s="34"/>
      <c r="M269" s="32"/>
      <c r="N269" s="27"/>
      <c r="O269" s="27"/>
      <c r="P269" s="27"/>
      <c r="Q269" s="27"/>
      <c r="R269" s="27"/>
      <c r="S269" s="27"/>
      <c r="T269" s="27"/>
      <c r="U269" s="31"/>
      <c r="V269" s="29"/>
      <c r="W269" s="29"/>
    </row>
    <row r="270" spans="1:23" x14ac:dyDescent="0.35">
      <c r="A270" s="33">
        <v>269</v>
      </c>
      <c r="B270" s="21" t="s">
        <v>3446</v>
      </c>
      <c r="C270" s="29" t="s">
        <v>3447</v>
      </c>
      <c r="D270" s="29" t="s">
        <v>3447</v>
      </c>
      <c r="E270" s="21" t="s">
        <v>3446</v>
      </c>
      <c r="F270" s="16"/>
      <c r="G270" s="7"/>
      <c r="H270" s="7"/>
      <c r="I270" s="7" t="s">
        <v>34</v>
      </c>
      <c r="J270" s="7"/>
      <c r="K270" s="7"/>
      <c r="L270" s="32"/>
      <c r="M270" s="30" t="s">
        <v>34</v>
      </c>
      <c r="N270" s="29" t="s">
        <v>34</v>
      </c>
      <c r="O270" s="29" t="s">
        <v>34</v>
      </c>
      <c r="P270" s="29" t="s">
        <v>34</v>
      </c>
      <c r="Q270" s="29" t="s">
        <v>34</v>
      </c>
      <c r="R270" s="27"/>
      <c r="S270" s="27"/>
      <c r="T270" s="27"/>
      <c r="U270" s="31"/>
      <c r="V270" s="29"/>
      <c r="W270" s="29"/>
    </row>
    <row r="271" spans="1:23" ht="26" x14ac:dyDescent="0.35">
      <c r="A271" s="33">
        <v>270</v>
      </c>
      <c r="B271" s="21" t="s">
        <v>3444</v>
      </c>
      <c r="C271" s="29" t="s">
        <v>3445</v>
      </c>
      <c r="D271" s="29" t="s">
        <v>3445</v>
      </c>
      <c r="E271" s="21" t="s">
        <v>3444</v>
      </c>
      <c r="F271" s="16"/>
      <c r="G271" s="7"/>
      <c r="H271" s="7"/>
      <c r="I271" s="7" t="s">
        <v>34</v>
      </c>
      <c r="J271" s="7"/>
      <c r="K271" s="7"/>
      <c r="L271" s="32"/>
      <c r="M271" s="30" t="s">
        <v>34</v>
      </c>
      <c r="N271" s="29" t="s">
        <v>34</v>
      </c>
      <c r="O271" s="29" t="s">
        <v>34</v>
      </c>
      <c r="P271" s="29" t="s">
        <v>34</v>
      </c>
      <c r="Q271" s="29" t="s">
        <v>34</v>
      </c>
      <c r="R271" s="27"/>
      <c r="S271" s="27"/>
      <c r="T271" s="27"/>
      <c r="U271" s="31"/>
      <c r="V271" s="29"/>
      <c r="W271" s="29"/>
    </row>
    <row r="272" spans="1:23" ht="26" x14ac:dyDescent="0.35">
      <c r="A272" s="33">
        <v>271</v>
      </c>
      <c r="B272" s="21" t="s">
        <v>3442</v>
      </c>
      <c r="C272" s="29" t="s">
        <v>3443</v>
      </c>
      <c r="D272" s="29" t="s">
        <v>3443</v>
      </c>
      <c r="E272" s="21" t="s">
        <v>3442</v>
      </c>
      <c r="F272" s="16"/>
      <c r="G272" s="7"/>
      <c r="H272" s="7"/>
      <c r="I272" s="7" t="s">
        <v>34</v>
      </c>
      <c r="J272" s="7"/>
      <c r="K272" s="7"/>
      <c r="L272" s="32"/>
      <c r="M272" s="30" t="s">
        <v>34</v>
      </c>
      <c r="N272" s="29" t="s">
        <v>34</v>
      </c>
      <c r="O272" s="27"/>
      <c r="P272" s="27"/>
      <c r="Q272" s="27"/>
      <c r="R272" s="27"/>
      <c r="S272" s="27"/>
      <c r="T272" s="27"/>
      <c r="U272" s="31"/>
      <c r="V272" s="29"/>
      <c r="W272" s="29"/>
    </row>
    <row r="273" spans="1:23" ht="39" x14ac:dyDescent="0.35">
      <c r="A273" s="33">
        <v>272</v>
      </c>
      <c r="B273" s="21" t="s">
        <v>3440</v>
      </c>
      <c r="C273" s="29" t="s">
        <v>3441</v>
      </c>
      <c r="D273" s="29" t="s">
        <v>3441</v>
      </c>
      <c r="E273" s="21" t="s">
        <v>3440</v>
      </c>
      <c r="F273" s="16"/>
      <c r="G273" s="7"/>
      <c r="H273" s="7"/>
      <c r="I273" s="7" t="s">
        <v>34</v>
      </c>
      <c r="J273" s="7"/>
      <c r="K273" s="7"/>
      <c r="L273" s="32"/>
      <c r="M273" s="30" t="s">
        <v>34</v>
      </c>
      <c r="N273" s="29" t="s">
        <v>34</v>
      </c>
      <c r="O273" s="29" t="s">
        <v>34</v>
      </c>
      <c r="P273" s="29" t="s">
        <v>34</v>
      </c>
      <c r="Q273" s="29" t="s">
        <v>34</v>
      </c>
      <c r="R273" s="27"/>
      <c r="S273" s="27"/>
      <c r="T273" s="27"/>
      <c r="U273" s="31"/>
      <c r="V273" s="29"/>
      <c r="W273" s="29"/>
    </row>
    <row r="274" spans="1:23" ht="26" x14ac:dyDescent="0.35">
      <c r="A274" s="33">
        <v>273</v>
      </c>
      <c r="B274" s="21" t="s">
        <v>3438</v>
      </c>
      <c r="C274" s="29" t="s">
        <v>3439</v>
      </c>
      <c r="D274" s="29" t="s">
        <v>3439</v>
      </c>
      <c r="E274" s="21" t="s">
        <v>3438</v>
      </c>
      <c r="F274" s="16"/>
      <c r="G274" s="7"/>
      <c r="H274" s="7"/>
      <c r="I274" s="7" t="s">
        <v>34</v>
      </c>
      <c r="J274" s="7"/>
      <c r="K274" s="7"/>
      <c r="L274" s="32"/>
      <c r="M274" s="30" t="s">
        <v>34</v>
      </c>
      <c r="N274" s="29" t="s">
        <v>34</v>
      </c>
      <c r="O274" s="27"/>
      <c r="P274" s="27"/>
      <c r="Q274" s="27"/>
      <c r="R274" s="27"/>
      <c r="S274" s="27"/>
      <c r="T274" s="27"/>
      <c r="U274" s="31"/>
      <c r="V274" s="29"/>
      <c r="W274" s="29"/>
    </row>
    <row r="275" spans="1:23" x14ac:dyDescent="0.35">
      <c r="A275" s="33">
        <v>274</v>
      </c>
      <c r="B275" s="9" t="s">
        <v>3436</v>
      </c>
      <c r="C275" s="37" t="s">
        <v>3437</v>
      </c>
      <c r="D275" s="37" t="s">
        <v>3437</v>
      </c>
      <c r="E275" s="9" t="s">
        <v>3436</v>
      </c>
      <c r="F275" s="15"/>
      <c r="G275" s="10"/>
      <c r="H275" s="10"/>
      <c r="I275" s="7"/>
      <c r="J275" s="10"/>
      <c r="K275" s="10"/>
      <c r="L275" s="36"/>
      <c r="M275" s="32"/>
      <c r="N275" s="27"/>
      <c r="O275" s="27"/>
      <c r="P275" s="27"/>
      <c r="Q275" s="27"/>
      <c r="R275" s="27"/>
      <c r="S275" s="27"/>
      <c r="T275" s="27"/>
      <c r="U275" s="31"/>
      <c r="V275" s="29"/>
      <c r="W275" s="29"/>
    </row>
    <row r="276" spans="1:23" x14ac:dyDescent="0.35">
      <c r="A276" s="33">
        <v>275</v>
      </c>
      <c r="B276" s="18" t="s">
        <v>3434</v>
      </c>
      <c r="C276" s="35" t="s">
        <v>3435</v>
      </c>
      <c r="D276" s="35" t="s">
        <v>3435</v>
      </c>
      <c r="E276" s="18" t="s">
        <v>3434</v>
      </c>
      <c r="F276" s="20"/>
      <c r="G276" s="19"/>
      <c r="H276" s="19"/>
      <c r="I276" s="7"/>
      <c r="J276" s="19"/>
      <c r="K276" s="19"/>
      <c r="L276" s="34"/>
      <c r="M276" s="32"/>
      <c r="N276" s="27"/>
      <c r="O276" s="27"/>
      <c r="P276" s="27"/>
      <c r="Q276" s="27"/>
      <c r="R276" s="27"/>
      <c r="S276" s="27"/>
      <c r="T276" s="27"/>
      <c r="U276" s="31"/>
      <c r="V276" s="29"/>
      <c r="W276" s="29"/>
    </row>
    <row r="277" spans="1:23" ht="52" x14ac:dyDescent="0.35">
      <c r="A277" s="33">
        <v>276</v>
      </c>
      <c r="B277" s="21" t="s">
        <v>3432</v>
      </c>
      <c r="C277" s="29" t="s">
        <v>3433</v>
      </c>
      <c r="D277" s="29" t="s">
        <v>3433</v>
      </c>
      <c r="E277" s="21" t="s">
        <v>3432</v>
      </c>
      <c r="F277" s="16"/>
      <c r="G277" s="7"/>
      <c r="H277" s="7"/>
      <c r="I277" s="7" t="s">
        <v>34</v>
      </c>
      <c r="J277" s="7"/>
      <c r="K277" s="7"/>
      <c r="L277" s="32"/>
      <c r="M277" s="30" t="s">
        <v>34</v>
      </c>
      <c r="N277" s="29" t="s">
        <v>34</v>
      </c>
      <c r="O277" s="27"/>
      <c r="P277" s="27"/>
      <c r="Q277" s="27"/>
      <c r="R277" s="27"/>
      <c r="S277" s="27"/>
      <c r="T277" s="27"/>
      <c r="U277" s="31"/>
      <c r="V277" s="29"/>
      <c r="W277" s="29"/>
    </row>
    <row r="278" spans="1:23" ht="26" x14ac:dyDescent="0.35">
      <c r="A278" s="33">
        <v>277</v>
      </c>
      <c r="B278" s="21" t="s">
        <v>3430</v>
      </c>
      <c r="C278" s="29" t="s">
        <v>3431</v>
      </c>
      <c r="D278" s="29" t="s">
        <v>3431</v>
      </c>
      <c r="E278" s="21" t="s">
        <v>3430</v>
      </c>
      <c r="F278" s="16"/>
      <c r="G278" s="7"/>
      <c r="H278" s="7"/>
      <c r="I278" s="7" t="s">
        <v>34</v>
      </c>
      <c r="J278" s="7"/>
      <c r="K278" s="7"/>
      <c r="L278" s="32"/>
      <c r="M278" s="30" t="s">
        <v>34</v>
      </c>
      <c r="N278" s="29" t="s">
        <v>34</v>
      </c>
      <c r="O278" s="27"/>
      <c r="P278" s="27"/>
      <c r="Q278" s="27"/>
      <c r="R278" s="27"/>
      <c r="S278" s="27"/>
      <c r="T278" s="27"/>
      <c r="U278" s="31"/>
      <c r="V278" s="29"/>
      <c r="W278" s="29"/>
    </row>
    <row r="279" spans="1:23" x14ac:dyDescent="0.35">
      <c r="A279" s="33">
        <v>278</v>
      </c>
      <c r="B279" s="9" t="s">
        <v>3428</v>
      </c>
      <c r="C279" s="37" t="s">
        <v>3429</v>
      </c>
      <c r="D279" s="37" t="s">
        <v>3429</v>
      </c>
      <c r="E279" s="9" t="s">
        <v>3428</v>
      </c>
      <c r="F279" s="15"/>
      <c r="G279" s="10"/>
      <c r="H279" s="10"/>
      <c r="I279" s="7"/>
      <c r="J279" s="10"/>
      <c r="K279" s="10"/>
      <c r="L279" s="36"/>
      <c r="M279" s="32"/>
      <c r="N279" s="27"/>
      <c r="O279" s="27"/>
      <c r="P279" s="27"/>
      <c r="Q279" s="27"/>
      <c r="R279" s="27"/>
      <c r="S279" s="27"/>
      <c r="T279" s="27"/>
      <c r="U279" s="31"/>
      <c r="V279" s="29"/>
      <c r="W279" s="29"/>
    </row>
    <row r="280" spans="1:23" x14ac:dyDescent="0.35">
      <c r="A280" s="33">
        <v>279</v>
      </c>
      <c r="B280" s="18" t="s">
        <v>3426</v>
      </c>
      <c r="C280" s="35" t="s">
        <v>3427</v>
      </c>
      <c r="D280" s="35" t="s">
        <v>3427</v>
      </c>
      <c r="E280" s="18" t="s">
        <v>3426</v>
      </c>
      <c r="F280" s="20"/>
      <c r="G280" s="19"/>
      <c r="H280" s="19"/>
      <c r="I280" s="7"/>
      <c r="J280" s="19"/>
      <c r="K280" s="19"/>
      <c r="L280" s="34"/>
      <c r="M280" s="32"/>
      <c r="N280" s="27"/>
      <c r="O280" s="27"/>
      <c r="P280" s="27"/>
      <c r="Q280" s="27"/>
      <c r="R280" s="27"/>
      <c r="S280" s="27"/>
      <c r="T280" s="27"/>
      <c r="U280" s="31"/>
      <c r="V280" s="29"/>
      <c r="W280" s="29"/>
    </row>
    <row r="281" spans="1:23" ht="39" x14ac:dyDescent="0.35">
      <c r="A281" s="33">
        <v>280</v>
      </c>
      <c r="B281" s="21" t="s">
        <v>3424</v>
      </c>
      <c r="C281" s="29" t="s">
        <v>3425</v>
      </c>
      <c r="D281" s="29" t="s">
        <v>3425</v>
      </c>
      <c r="E281" s="21" t="s">
        <v>3424</v>
      </c>
      <c r="F281" s="16"/>
      <c r="G281" s="7"/>
      <c r="H281" s="7"/>
      <c r="I281" s="7" t="s">
        <v>34</v>
      </c>
      <c r="J281" s="7"/>
      <c r="K281" s="7"/>
      <c r="L281" s="32"/>
      <c r="M281" s="32"/>
      <c r="N281" s="27"/>
      <c r="O281" s="29" t="s">
        <v>34</v>
      </c>
      <c r="P281" s="29" t="s">
        <v>34</v>
      </c>
      <c r="Q281" s="29" t="s">
        <v>34</v>
      </c>
      <c r="R281" s="27"/>
      <c r="S281" s="27"/>
      <c r="T281" s="27"/>
      <c r="U281" s="31"/>
      <c r="V281" s="29"/>
      <c r="W281" s="29"/>
    </row>
    <row r="282" spans="1:23" x14ac:dyDescent="0.35">
      <c r="A282" s="33">
        <v>281</v>
      </c>
      <c r="B282" s="9" t="s">
        <v>3422</v>
      </c>
      <c r="C282" s="37" t="s">
        <v>3423</v>
      </c>
      <c r="D282" s="37" t="s">
        <v>3423</v>
      </c>
      <c r="E282" s="9" t="s">
        <v>3422</v>
      </c>
      <c r="F282" s="15"/>
      <c r="G282" s="10"/>
      <c r="H282" s="10"/>
      <c r="I282" s="7"/>
      <c r="J282" s="10"/>
      <c r="K282" s="10"/>
      <c r="L282" s="36"/>
      <c r="M282" s="32"/>
      <c r="N282" s="27"/>
      <c r="O282" s="27"/>
      <c r="P282" s="27"/>
      <c r="Q282" s="27"/>
      <c r="R282" s="27"/>
      <c r="S282" s="27"/>
      <c r="T282" s="27"/>
      <c r="U282" s="31"/>
      <c r="V282" s="29"/>
      <c r="W282" s="29"/>
    </row>
    <row r="283" spans="1:23" x14ac:dyDescent="0.35">
      <c r="A283" s="33">
        <v>282</v>
      </c>
      <c r="B283" s="9" t="s">
        <v>3420</v>
      </c>
      <c r="C283" s="37" t="s">
        <v>3421</v>
      </c>
      <c r="D283" s="37" t="s">
        <v>3421</v>
      </c>
      <c r="E283" s="9" t="s">
        <v>3420</v>
      </c>
      <c r="F283" s="15"/>
      <c r="G283" s="10"/>
      <c r="H283" s="10"/>
      <c r="I283" s="7"/>
      <c r="J283" s="10"/>
      <c r="K283" s="10"/>
      <c r="L283" s="36"/>
      <c r="M283" s="32"/>
      <c r="N283" s="27"/>
      <c r="O283" s="27"/>
      <c r="P283" s="27"/>
      <c r="Q283" s="27"/>
      <c r="R283" s="27"/>
      <c r="S283" s="27"/>
      <c r="T283" s="27"/>
      <c r="U283" s="31"/>
      <c r="V283" s="29"/>
      <c r="W283" s="29"/>
    </row>
    <row r="284" spans="1:23" x14ac:dyDescent="0.35">
      <c r="A284" s="33">
        <v>283</v>
      </c>
      <c r="B284" s="18" t="s">
        <v>3397</v>
      </c>
      <c r="C284" s="35" t="s">
        <v>3419</v>
      </c>
      <c r="D284" s="35" t="s">
        <v>3419</v>
      </c>
      <c r="E284" s="18" t="s">
        <v>3397</v>
      </c>
      <c r="F284" s="20"/>
      <c r="G284" s="19"/>
      <c r="H284" s="19"/>
      <c r="I284" s="7"/>
      <c r="J284" s="19"/>
      <c r="K284" s="19"/>
      <c r="L284" s="34"/>
      <c r="M284" s="32"/>
      <c r="N284" s="27"/>
      <c r="O284" s="27"/>
      <c r="P284" s="27"/>
      <c r="Q284" s="27"/>
      <c r="R284" s="27"/>
      <c r="S284" s="27"/>
      <c r="T284" s="27"/>
      <c r="U284" s="31"/>
      <c r="V284" s="29"/>
      <c r="W284" s="29"/>
    </row>
    <row r="285" spans="1:23" ht="39" x14ac:dyDescent="0.35">
      <c r="A285" s="33">
        <v>284</v>
      </c>
      <c r="B285" s="21" t="s">
        <v>3417</v>
      </c>
      <c r="C285" s="29" t="s">
        <v>3418</v>
      </c>
      <c r="D285" s="29" t="s">
        <v>3418</v>
      </c>
      <c r="E285" s="21" t="s">
        <v>3417</v>
      </c>
      <c r="F285" s="16"/>
      <c r="G285" s="7"/>
      <c r="H285" s="7"/>
      <c r="I285" s="7" t="s">
        <v>34</v>
      </c>
      <c r="J285" s="7"/>
      <c r="K285" s="7"/>
      <c r="L285" s="32"/>
      <c r="M285" s="30" t="s">
        <v>34</v>
      </c>
      <c r="N285" s="29" t="s">
        <v>34</v>
      </c>
      <c r="O285" s="29" t="s">
        <v>34</v>
      </c>
      <c r="P285" s="29" t="s">
        <v>34</v>
      </c>
      <c r="Q285" s="29" t="s">
        <v>34</v>
      </c>
      <c r="R285" s="27"/>
      <c r="S285" s="27"/>
      <c r="T285" s="27"/>
      <c r="U285" s="31"/>
      <c r="V285" s="29"/>
      <c r="W285" s="29"/>
    </row>
    <row r="286" spans="1:23" ht="39" x14ac:dyDescent="0.35">
      <c r="A286" s="33">
        <v>285</v>
      </c>
      <c r="B286" s="21" t="s">
        <v>3393</v>
      </c>
      <c r="C286" s="29" t="s">
        <v>3416</v>
      </c>
      <c r="D286" s="29" t="s">
        <v>3416</v>
      </c>
      <c r="E286" s="21" t="s">
        <v>3393</v>
      </c>
      <c r="F286" s="16"/>
      <c r="G286" s="7"/>
      <c r="H286" s="7"/>
      <c r="I286" s="7" t="s">
        <v>34</v>
      </c>
      <c r="J286" s="7"/>
      <c r="K286" s="7"/>
      <c r="L286" s="32"/>
      <c r="M286" s="30" t="s">
        <v>34</v>
      </c>
      <c r="N286" s="29" t="s">
        <v>34</v>
      </c>
      <c r="O286" s="29" t="s">
        <v>34</v>
      </c>
      <c r="P286" s="29" t="s">
        <v>34</v>
      </c>
      <c r="Q286" s="29" t="s">
        <v>34</v>
      </c>
      <c r="R286" s="27"/>
      <c r="S286" s="27"/>
      <c r="T286" s="27"/>
      <c r="U286" s="31"/>
      <c r="V286" s="29"/>
      <c r="W286" s="29"/>
    </row>
    <row r="287" spans="1:23" x14ac:dyDescent="0.35">
      <c r="A287" s="33">
        <v>286</v>
      </c>
      <c r="B287" s="18" t="s">
        <v>3389</v>
      </c>
      <c r="C287" s="35" t="s">
        <v>3415</v>
      </c>
      <c r="D287" s="35" t="s">
        <v>3415</v>
      </c>
      <c r="E287" s="18" t="s">
        <v>3389</v>
      </c>
      <c r="F287" s="20"/>
      <c r="G287" s="19"/>
      <c r="H287" s="19"/>
      <c r="I287" s="7"/>
      <c r="J287" s="19"/>
      <c r="K287" s="19"/>
      <c r="L287" s="34"/>
      <c r="M287" s="32"/>
      <c r="N287" s="27"/>
      <c r="O287" s="27"/>
      <c r="P287" s="27"/>
      <c r="Q287" s="27"/>
      <c r="R287" s="27"/>
      <c r="S287" s="27"/>
      <c r="T287" s="27"/>
      <c r="U287" s="31"/>
      <c r="V287" s="29"/>
      <c r="W287" s="29"/>
    </row>
    <row r="288" spans="1:23" x14ac:dyDescent="0.35">
      <c r="A288" s="33">
        <v>287</v>
      </c>
      <c r="B288" s="21" t="s">
        <v>3413</v>
      </c>
      <c r="C288" s="29" t="s">
        <v>3414</v>
      </c>
      <c r="D288" s="29" t="s">
        <v>3414</v>
      </c>
      <c r="E288" s="21" t="s">
        <v>3413</v>
      </c>
      <c r="F288" s="16"/>
      <c r="G288" s="7"/>
      <c r="H288" s="7"/>
      <c r="I288" s="7" t="s">
        <v>34</v>
      </c>
      <c r="J288" s="7"/>
      <c r="K288" s="7"/>
      <c r="L288" s="32"/>
      <c r="M288" s="30" t="s">
        <v>34</v>
      </c>
      <c r="N288" s="29" t="s">
        <v>34</v>
      </c>
      <c r="O288" s="29" t="s">
        <v>34</v>
      </c>
      <c r="P288" s="29" t="s">
        <v>34</v>
      </c>
      <c r="Q288" s="29" t="s">
        <v>34</v>
      </c>
      <c r="R288" s="27"/>
      <c r="S288" s="27"/>
      <c r="T288" s="27"/>
      <c r="U288" s="31"/>
      <c r="V288" s="29"/>
      <c r="W288" s="29"/>
    </row>
    <row r="289" spans="1:23" ht="65" x14ac:dyDescent="0.35">
      <c r="A289" s="33">
        <v>288</v>
      </c>
      <c r="B289" s="21" t="s">
        <v>3411</v>
      </c>
      <c r="C289" s="29" t="s">
        <v>3412</v>
      </c>
      <c r="D289" s="29" t="s">
        <v>3412</v>
      </c>
      <c r="E289" s="21" t="s">
        <v>3411</v>
      </c>
      <c r="F289" s="16"/>
      <c r="G289" s="7"/>
      <c r="H289" s="7"/>
      <c r="I289" s="7" t="s">
        <v>34</v>
      </c>
      <c r="J289" s="7"/>
      <c r="K289" s="7"/>
      <c r="L289" s="32"/>
      <c r="M289" s="30" t="s">
        <v>34</v>
      </c>
      <c r="N289" s="29" t="s">
        <v>34</v>
      </c>
      <c r="O289" s="29" t="s">
        <v>34</v>
      </c>
      <c r="P289" s="29" t="s">
        <v>34</v>
      </c>
      <c r="Q289" s="29" t="s">
        <v>34</v>
      </c>
      <c r="R289" s="27"/>
      <c r="S289" s="27"/>
      <c r="T289" s="27"/>
      <c r="U289" s="31"/>
      <c r="V289" s="29"/>
      <c r="W289" s="29"/>
    </row>
    <row r="290" spans="1:23" ht="26" x14ac:dyDescent="0.35">
      <c r="A290" s="33">
        <v>289</v>
      </c>
      <c r="B290" s="21" t="s">
        <v>3409</v>
      </c>
      <c r="C290" s="29" t="s">
        <v>3410</v>
      </c>
      <c r="D290" s="29" t="s">
        <v>3410</v>
      </c>
      <c r="E290" s="21" t="s">
        <v>3409</v>
      </c>
      <c r="F290" s="16"/>
      <c r="G290" s="7"/>
      <c r="H290" s="7"/>
      <c r="I290" s="7" t="s">
        <v>34</v>
      </c>
      <c r="J290" s="7"/>
      <c r="K290" s="7"/>
      <c r="L290" s="32"/>
      <c r="M290" s="30" t="s">
        <v>34</v>
      </c>
      <c r="N290" s="29" t="s">
        <v>34</v>
      </c>
      <c r="O290" s="29" t="s">
        <v>34</v>
      </c>
      <c r="P290" s="29" t="s">
        <v>34</v>
      </c>
      <c r="Q290" s="29" t="s">
        <v>34</v>
      </c>
      <c r="R290" s="27"/>
      <c r="S290" s="27"/>
      <c r="T290" s="27"/>
      <c r="U290" s="31"/>
      <c r="V290" s="29"/>
      <c r="W290" s="29"/>
    </row>
    <row r="291" spans="1:23" ht="52" x14ac:dyDescent="0.35">
      <c r="A291" s="33">
        <v>290</v>
      </c>
      <c r="B291" s="21" t="s">
        <v>3407</v>
      </c>
      <c r="C291" s="29" t="s">
        <v>3408</v>
      </c>
      <c r="D291" s="29" t="s">
        <v>3408</v>
      </c>
      <c r="E291" s="21" t="s">
        <v>3407</v>
      </c>
      <c r="F291" s="16"/>
      <c r="G291" s="7"/>
      <c r="H291" s="7"/>
      <c r="I291" s="7" t="s">
        <v>34</v>
      </c>
      <c r="J291" s="7"/>
      <c r="K291" s="7"/>
      <c r="L291" s="32"/>
      <c r="M291" s="30" t="s">
        <v>34</v>
      </c>
      <c r="N291" s="29" t="s">
        <v>34</v>
      </c>
      <c r="O291" s="29" t="s">
        <v>34</v>
      </c>
      <c r="P291" s="29" t="s">
        <v>34</v>
      </c>
      <c r="Q291" s="29" t="s">
        <v>34</v>
      </c>
      <c r="R291" s="27"/>
      <c r="S291" s="27"/>
      <c r="T291" s="27"/>
      <c r="U291" s="31"/>
      <c r="V291" s="29"/>
      <c r="W291" s="29"/>
    </row>
    <row r="292" spans="1:23" x14ac:dyDescent="0.35">
      <c r="A292" s="33">
        <v>291</v>
      </c>
      <c r="B292" s="21" t="s">
        <v>3405</v>
      </c>
      <c r="C292" s="29" t="s">
        <v>3406</v>
      </c>
      <c r="D292" s="29" t="s">
        <v>3406</v>
      </c>
      <c r="E292" s="21" t="s">
        <v>3405</v>
      </c>
      <c r="F292" s="16"/>
      <c r="G292" s="7"/>
      <c r="H292" s="7"/>
      <c r="I292" s="7" t="s">
        <v>34</v>
      </c>
      <c r="J292" s="7"/>
      <c r="K292" s="7"/>
      <c r="L292" s="32"/>
      <c r="M292" s="30" t="s">
        <v>34</v>
      </c>
      <c r="N292" s="29" t="s">
        <v>34</v>
      </c>
      <c r="O292" s="29" t="s">
        <v>34</v>
      </c>
      <c r="P292" s="29" t="s">
        <v>34</v>
      </c>
      <c r="Q292" s="29" t="s">
        <v>34</v>
      </c>
      <c r="R292" s="27"/>
      <c r="S292" s="27"/>
      <c r="T292" s="27"/>
      <c r="U292" s="31"/>
      <c r="V292" s="29"/>
      <c r="W292" s="29"/>
    </row>
    <row r="293" spans="1:23" x14ac:dyDescent="0.35">
      <c r="A293" s="33">
        <v>292</v>
      </c>
      <c r="B293" s="21" t="s">
        <v>3403</v>
      </c>
      <c r="C293" s="29" t="s">
        <v>3404</v>
      </c>
      <c r="D293" s="29" t="s">
        <v>3404</v>
      </c>
      <c r="E293" s="21" t="s">
        <v>3403</v>
      </c>
      <c r="F293" s="16"/>
      <c r="G293" s="7"/>
      <c r="H293" s="7"/>
      <c r="I293" s="7" t="s">
        <v>34</v>
      </c>
      <c r="J293" s="7"/>
      <c r="K293" s="7"/>
      <c r="L293" s="32"/>
      <c r="M293" s="30" t="s">
        <v>34</v>
      </c>
      <c r="N293" s="29" t="s">
        <v>34</v>
      </c>
      <c r="O293" s="29" t="s">
        <v>34</v>
      </c>
      <c r="P293" s="29" t="s">
        <v>34</v>
      </c>
      <c r="Q293" s="29" t="s">
        <v>34</v>
      </c>
      <c r="R293" s="27"/>
      <c r="S293" s="27"/>
      <c r="T293" s="27"/>
      <c r="U293" s="31"/>
      <c r="V293" s="29"/>
      <c r="W293" s="29"/>
    </row>
    <row r="294" spans="1:23" ht="39" x14ac:dyDescent="0.35">
      <c r="A294" s="33">
        <v>293</v>
      </c>
      <c r="B294" s="21" t="s">
        <v>3401</v>
      </c>
      <c r="C294" s="29" t="s">
        <v>3402</v>
      </c>
      <c r="D294" s="29" t="s">
        <v>3402</v>
      </c>
      <c r="E294" s="21" t="s">
        <v>3401</v>
      </c>
      <c r="F294" s="16"/>
      <c r="G294" s="7"/>
      <c r="H294" s="7"/>
      <c r="I294" s="7" t="s">
        <v>34</v>
      </c>
      <c r="J294" s="7"/>
      <c r="K294" s="7"/>
      <c r="L294" s="32"/>
      <c r="M294" s="30" t="s">
        <v>34</v>
      </c>
      <c r="N294" s="29" t="s">
        <v>34</v>
      </c>
      <c r="O294" s="29" t="s">
        <v>34</v>
      </c>
      <c r="P294" s="29" t="s">
        <v>34</v>
      </c>
      <c r="Q294" s="29" t="s">
        <v>34</v>
      </c>
      <c r="R294" s="27"/>
      <c r="S294" s="27"/>
      <c r="T294" s="27"/>
      <c r="U294" s="31"/>
      <c r="V294" s="29"/>
      <c r="W294" s="29"/>
    </row>
    <row r="295" spans="1:23" x14ac:dyDescent="0.35">
      <c r="A295" s="33">
        <v>294</v>
      </c>
      <c r="B295" s="9" t="s">
        <v>3399</v>
      </c>
      <c r="C295" s="37" t="s">
        <v>3400</v>
      </c>
      <c r="D295" s="37" t="s">
        <v>3400</v>
      </c>
      <c r="E295" s="9" t="s">
        <v>3399</v>
      </c>
      <c r="F295" s="15"/>
      <c r="G295" s="10"/>
      <c r="H295" s="10"/>
      <c r="I295" s="7"/>
      <c r="J295" s="10"/>
      <c r="K295" s="10"/>
      <c r="L295" s="36"/>
      <c r="M295" s="32"/>
      <c r="N295" s="27"/>
      <c r="O295" s="27"/>
      <c r="P295" s="27"/>
      <c r="Q295" s="27"/>
      <c r="R295" s="27"/>
      <c r="S295" s="27"/>
      <c r="T295" s="27"/>
      <c r="U295" s="31"/>
      <c r="V295" s="29"/>
      <c r="W295" s="29"/>
    </row>
    <row r="296" spans="1:23" x14ac:dyDescent="0.35">
      <c r="A296" s="33">
        <v>295</v>
      </c>
      <c r="B296" s="18" t="s">
        <v>3397</v>
      </c>
      <c r="C296" s="35" t="s">
        <v>3398</v>
      </c>
      <c r="D296" s="35" t="s">
        <v>3398</v>
      </c>
      <c r="E296" s="18" t="s">
        <v>3397</v>
      </c>
      <c r="F296" s="20"/>
      <c r="G296" s="19"/>
      <c r="H296" s="19"/>
      <c r="I296" s="7"/>
      <c r="J296" s="19"/>
      <c r="K296" s="19"/>
      <c r="L296" s="34"/>
      <c r="M296" s="32"/>
      <c r="N296" s="27"/>
      <c r="O296" s="27"/>
      <c r="P296" s="27"/>
      <c r="Q296" s="27"/>
      <c r="R296" s="27"/>
      <c r="S296" s="27"/>
      <c r="T296" s="27"/>
      <c r="U296" s="31"/>
      <c r="V296" s="29"/>
      <c r="W296" s="29"/>
    </row>
    <row r="297" spans="1:23" ht="26" x14ac:dyDescent="0.35">
      <c r="A297" s="33">
        <v>296</v>
      </c>
      <c r="B297" s="21" t="s">
        <v>3395</v>
      </c>
      <c r="C297" s="29" t="s">
        <v>3396</v>
      </c>
      <c r="D297" s="29" t="s">
        <v>3396</v>
      </c>
      <c r="E297" s="21" t="s">
        <v>3395</v>
      </c>
      <c r="F297" s="16"/>
      <c r="G297" s="7"/>
      <c r="H297" s="7"/>
      <c r="I297" s="7" t="s">
        <v>34</v>
      </c>
      <c r="J297" s="7"/>
      <c r="K297" s="7"/>
      <c r="L297" s="32"/>
      <c r="M297" s="30" t="s">
        <v>34</v>
      </c>
      <c r="N297" s="29" t="s">
        <v>34</v>
      </c>
      <c r="O297" s="29" t="s">
        <v>34</v>
      </c>
      <c r="P297" s="29" t="s">
        <v>34</v>
      </c>
      <c r="Q297" s="29" t="s">
        <v>34</v>
      </c>
      <c r="R297" s="27"/>
      <c r="S297" s="27"/>
      <c r="T297" s="27"/>
      <c r="U297" s="31"/>
      <c r="V297" s="29"/>
      <c r="W297" s="29"/>
    </row>
    <row r="298" spans="1:23" ht="39" x14ac:dyDescent="0.35">
      <c r="A298" s="33">
        <v>297</v>
      </c>
      <c r="B298" s="21" t="s">
        <v>3393</v>
      </c>
      <c r="C298" s="29" t="s">
        <v>3394</v>
      </c>
      <c r="D298" s="29" t="s">
        <v>3394</v>
      </c>
      <c r="E298" s="21" t="s">
        <v>3393</v>
      </c>
      <c r="F298" s="16"/>
      <c r="G298" s="7"/>
      <c r="H298" s="7"/>
      <c r="I298" s="7" t="s">
        <v>34</v>
      </c>
      <c r="J298" s="7"/>
      <c r="K298" s="7"/>
      <c r="L298" s="32"/>
      <c r="M298" s="30" t="s">
        <v>34</v>
      </c>
      <c r="N298" s="29" t="s">
        <v>34</v>
      </c>
      <c r="O298" s="29" t="s">
        <v>34</v>
      </c>
      <c r="P298" s="29" t="s">
        <v>34</v>
      </c>
      <c r="Q298" s="29" t="s">
        <v>34</v>
      </c>
      <c r="R298" s="27"/>
      <c r="S298" s="27"/>
      <c r="T298" s="27"/>
      <c r="U298" s="31"/>
      <c r="V298" s="29"/>
      <c r="W298" s="29"/>
    </row>
    <row r="299" spans="1:23" x14ac:dyDescent="0.35">
      <c r="A299" s="33">
        <v>298</v>
      </c>
      <c r="B299" s="21" t="s">
        <v>3391</v>
      </c>
      <c r="C299" s="29" t="s">
        <v>3392</v>
      </c>
      <c r="D299" s="29" t="s">
        <v>3392</v>
      </c>
      <c r="E299" s="21" t="s">
        <v>3391</v>
      </c>
      <c r="F299" s="16"/>
      <c r="G299" s="7"/>
      <c r="H299" s="7"/>
      <c r="I299" s="7" t="s">
        <v>34</v>
      </c>
      <c r="J299" s="7"/>
      <c r="K299" s="7"/>
      <c r="L299" s="32"/>
      <c r="M299" s="30" t="s">
        <v>34</v>
      </c>
      <c r="N299" s="29" t="s">
        <v>34</v>
      </c>
      <c r="O299" s="29" t="s">
        <v>34</v>
      </c>
      <c r="P299" s="29" t="s">
        <v>34</v>
      </c>
      <c r="Q299" s="29" t="s">
        <v>34</v>
      </c>
      <c r="R299" s="27"/>
      <c r="S299" s="27"/>
      <c r="T299" s="27"/>
      <c r="U299" s="31"/>
      <c r="V299" s="29"/>
      <c r="W299" s="29"/>
    </row>
    <row r="300" spans="1:23" x14ac:dyDescent="0.35">
      <c r="A300" s="33">
        <v>299</v>
      </c>
      <c r="B300" s="18" t="s">
        <v>3389</v>
      </c>
      <c r="C300" s="35" t="s">
        <v>3390</v>
      </c>
      <c r="D300" s="35" t="s">
        <v>3390</v>
      </c>
      <c r="E300" s="18" t="s">
        <v>3389</v>
      </c>
      <c r="F300" s="20"/>
      <c r="G300" s="19"/>
      <c r="H300" s="19"/>
      <c r="I300" s="7"/>
      <c r="J300" s="19"/>
      <c r="K300" s="19"/>
      <c r="L300" s="34"/>
      <c r="M300" s="32"/>
      <c r="N300" s="27"/>
      <c r="O300" s="27"/>
      <c r="P300" s="27"/>
      <c r="Q300" s="27"/>
      <c r="R300" s="27"/>
      <c r="S300" s="27"/>
      <c r="T300" s="27"/>
      <c r="U300" s="31"/>
      <c r="V300" s="29"/>
      <c r="W300" s="29"/>
    </row>
    <row r="301" spans="1:23" ht="91" x14ac:dyDescent="0.35">
      <c r="A301" s="33">
        <v>300</v>
      </c>
      <c r="B301" s="21" t="s">
        <v>3387</v>
      </c>
      <c r="C301" s="29" t="s">
        <v>3388</v>
      </c>
      <c r="D301" s="29" t="s">
        <v>3388</v>
      </c>
      <c r="E301" s="21" t="s">
        <v>3387</v>
      </c>
      <c r="F301" s="16"/>
      <c r="G301" s="7"/>
      <c r="H301" s="7"/>
      <c r="I301" s="7" t="s">
        <v>34</v>
      </c>
      <c r="J301" s="7"/>
      <c r="K301" s="7"/>
      <c r="L301" s="32"/>
      <c r="M301" s="30" t="s">
        <v>34</v>
      </c>
      <c r="N301" s="29" t="s">
        <v>34</v>
      </c>
      <c r="O301" s="29" t="s">
        <v>34</v>
      </c>
      <c r="P301" s="29" t="s">
        <v>34</v>
      </c>
      <c r="Q301" s="29" t="s">
        <v>34</v>
      </c>
      <c r="R301" s="27"/>
      <c r="S301" s="27"/>
      <c r="T301" s="27"/>
      <c r="U301" s="31"/>
      <c r="V301" s="29"/>
      <c r="W301" s="29"/>
    </row>
    <row r="302" spans="1:23" ht="65" x14ac:dyDescent="0.35">
      <c r="A302" s="33">
        <v>301</v>
      </c>
      <c r="B302" s="21" t="s">
        <v>3385</v>
      </c>
      <c r="C302" s="29" t="s">
        <v>3386</v>
      </c>
      <c r="D302" s="29" t="s">
        <v>3386</v>
      </c>
      <c r="E302" s="21" t="s">
        <v>3385</v>
      </c>
      <c r="F302" s="16"/>
      <c r="G302" s="7"/>
      <c r="H302" s="7"/>
      <c r="I302" s="7" t="s">
        <v>34</v>
      </c>
      <c r="J302" s="7"/>
      <c r="K302" s="7"/>
      <c r="L302" s="32"/>
      <c r="M302" s="30" t="s">
        <v>34</v>
      </c>
      <c r="N302" s="29" t="s">
        <v>34</v>
      </c>
      <c r="O302" s="29" t="s">
        <v>34</v>
      </c>
      <c r="P302" s="29" t="s">
        <v>34</v>
      </c>
      <c r="Q302" s="29" t="s">
        <v>34</v>
      </c>
      <c r="R302" s="27"/>
      <c r="S302" s="27"/>
      <c r="T302" s="27"/>
      <c r="U302" s="31"/>
      <c r="V302" s="29"/>
      <c r="W302" s="29"/>
    </row>
    <row r="303" spans="1:23" ht="26" x14ac:dyDescent="0.35">
      <c r="A303" s="33">
        <v>302</v>
      </c>
      <c r="B303" s="21" t="s">
        <v>3383</v>
      </c>
      <c r="C303" s="29" t="s">
        <v>3384</v>
      </c>
      <c r="D303" s="29" t="s">
        <v>3384</v>
      </c>
      <c r="E303" s="21" t="s">
        <v>3383</v>
      </c>
      <c r="F303" s="16"/>
      <c r="G303" s="7"/>
      <c r="H303" s="7"/>
      <c r="I303" s="7" t="s">
        <v>34</v>
      </c>
      <c r="J303" s="7"/>
      <c r="K303" s="7"/>
      <c r="L303" s="32"/>
      <c r="M303" s="30" t="s">
        <v>34</v>
      </c>
      <c r="N303" s="29" t="s">
        <v>34</v>
      </c>
      <c r="O303" s="29" t="s">
        <v>34</v>
      </c>
      <c r="P303" s="29" t="s">
        <v>34</v>
      </c>
      <c r="Q303" s="29" t="s">
        <v>34</v>
      </c>
      <c r="R303" s="27"/>
      <c r="S303" s="27"/>
      <c r="T303" s="27"/>
      <c r="U303" s="31"/>
      <c r="V303" s="29"/>
      <c r="W303" s="29"/>
    </row>
    <row r="304" spans="1:23" ht="26" x14ac:dyDescent="0.35">
      <c r="A304" s="33">
        <v>303</v>
      </c>
      <c r="B304" s="21" t="s">
        <v>3381</v>
      </c>
      <c r="C304" s="29" t="s">
        <v>3382</v>
      </c>
      <c r="D304" s="29" t="s">
        <v>3382</v>
      </c>
      <c r="E304" s="21" t="s">
        <v>3381</v>
      </c>
      <c r="F304" s="16"/>
      <c r="G304" s="7"/>
      <c r="H304" s="7"/>
      <c r="I304" s="7" t="s">
        <v>34</v>
      </c>
      <c r="J304" s="7"/>
      <c r="K304" s="7"/>
      <c r="L304" s="32"/>
      <c r="M304" s="30" t="s">
        <v>34</v>
      </c>
      <c r="N304" s="29" t="s">
        <v>34</v>
      </c>
      <c r="O304" s="29" t="s">
        <v>34</v>
      </c>
      <c r="P304" s="29" t="s">
        <v>34</v>
      </c>
      <c r="Q304" s="29" t="s">
        <v>34</v>
      </c>
      <c r="R304" s="27"/>
      <c r="S304" s="27"/>
      <c r="T304" s="27"/>
      <c r="U304" s="31"/>
      <c r="V304" s="29"/>
      <c r="W304" s="29"/>
    </row>
    <row r="305" spans="1:23" ht="39" x14ac:dyDescent="0.35">
      <c r="A305" s="33">
        <v>304</v>
      </c>
      <c r="B305" s="21" t="s">
        <v>3379</v>
      </c>
      <c r="C305" s="29" t="s">
        <v>3380</v>
      </c>
      <c r="D305" s="29" t="s">
        <v>3380</v>
      </c>
      <c r="E305" s="21" t="s">
        <v>3379</v>
      </c>
      <c r="F305" s="16"/>
      <c r="G305" s="7"/>
      <c r="H305" s="7"/>
      <c r="I305" s="7" t="s">
        <v>34</v>
      </c>
      <c r="J305" s="7"/>
      <c r="K305" s="7"/>
      <c r="L305" s="32"/>
      <c r="M305" s="30" t="s">
        <v>34</v>
      </c>
      <c r="N305" s="29" t="s">
        <v>34</v>
      </c>
      <c r="O305" s="27"/>
      <c r="P305" s="27"/>
      <c r="Q305" s="27"/>
      <c r="R305" s="27"/>
      <c r="S305" s="27"/>
      <c r="T305" s="27"/>
      <c r="U305" s="31"/>
      <c r="V305" s="29"/>
      <c r="W305" s="29"/>
    </row>
    <row r="306" spans="1:23" ht="26" x14ac:dyDescent="0.35">
      <c r="A306" s="33">
        <v>305</v>
      </c>
      <c r="B306" s="21" t="s">
        <v>3377</v>
      </c>
      <c r="C306" s="29" t="s">
        <v>3378</v>
      </c>
      <c r="D306" s="29" t="s">
        <v>3378</v>
      </c>
      <c r="E306" s="21" t="s">
        <v>3377</v>
      </c>
      <c r="F306" s="16"/>
      <c r="G306" s="7"/>
      <c r="H306" s="7"/>
      <c r="I306" s="7" t="s">
        <v>34</v>
      </c>
      <c r="J306" s="7"/>
      <c r="K306" s="7"/>
      <c r="L306" s="32"/>
      <c r="M306" s="30" t="s">
        <v>34</v>
      </c>
      <c r="N306" s="29" t="s">
        <v>34</v>
      </c>
      <c r="O306" s="29" t="s">
        <v>34</v>
      </c>
      <c r="P306" s="29" t="s">
        <v>34</v>
      </c>
      <c r="Q306" s="29" t="s">
        <v>34</v>
      </c>
      <c r="R306" s="27"/>
      <c r="S306" s="27"/>
      <c r="T306" s="27"/>
      <c r="U306" s="31"/>
      <c r="V306" s="29"/>
      <c r="W306" s="29"/>
    </row>
    <row r="307" spans="1:23" ht="39" x14ac:dyDescent="0.35">
      <c r="A307" s="33">
        <v>306</v>
      </c>
      <c r="B307" s="9" t="s">
        <v>3375</v>
      </c>
      <c r="C307" s="37" t="s">
        <v>3376</v>
      </c>
      <c r="D307" s="37" t="s">
        <v>3376</v>
      </c>
      <c r="E307" s="9" t="s">
        <v>3375</v>
      </c>
      <c r="F307" s="15"/>
      <c r="G307" s="10"/>
      <c r="H307" s="10"/>
      <c r="I307" s="7"/>
      <c r="J307" s="10"/>
      <c r="K307" s="10"/>
      <c r="L307" s="36"/>
      <c r="M307" s="32"/>
      <c r="N307" s="27"/>
      <c r="O307" s="27"/>
      <c r="P307" s="27"/>
      <c r="Q307" s="27"/>
      <c r="R307" s="27"/>
      <c r="S307" s="27"/>
      <c r="T307" s="27"/>
      <c r="U307" s="31"/>
      <c r="V307" s="29"/>
      <c r="W307" s="29"/>
    </row>
    <row r="308" spans="1:23" ht="26" x14ac:dyDescent="0.35">
      <c r="A308" s="33">
        <v>307</v>
      </c>
      <c r="B308" s="9" t="s">
        <v>3373</v>
      </c>
      <c r="C308" s="37" t="s">
        <v>3374</v>
      </c>
      <c r="D308" s="37" t="s">
        <v>3374</v>
      </c>
      <c r="E308" s="9" t="s">
        <v>3373</v>
      </c>
      <c r="F308" s="15"/>
      <c r="G308" s="10"/>
      <c r="H308" s="10"/>
      <c r="I308" s="7"/>
      <c r="J308" s="10"/>
      <c r="K308" s="10"/>
      <c r="L308" s="36"/>
      <c r="M308" s="32"/>
      <c r="N308" s="27"/>
      <c r="O308" s="27"/>
      <c r="P308" s="27"/>
      <c r="Q308" s="27"/>
      <c r="R308" s="27"/>
      <c r="S308" s="27"/>
      <c r="T308" s="27"/>
      <c r="U308" s="31"/>
      <c r="V308" s="29"/>
      <c r="W308" s="29"/>
    </row>
    <row r="309" spans="1:23" x14ac:dyDescent="0.35">
      <c r="A309" s="33">
        <v>308</v>
      </c>
      <c r="B309" s="18" t="s">
        <v>3371</v>
      </c>
      <c r="C309" s="35" t="s">
        <v>3372</v>
      </c>
      <c r="D309" s="35" t="s">
        <v>3372</v>
      </c>
      <c r="E309" s="18" t="s">
        <v>3371</v>
      </c>
      <c r="F309" s="20"/>
      <c r="G309" s="19"/>
      <c r="H309" s="19"/>
      <c r="I309" s="7"/>
      <c r="J309" s="19"/>
      <c r="K309" s="19"/>
      <c r="L309" s="34"/>
      <c r="M309" s="32"/>
      <c r="N309" s="27"/>
      <c r="O309" s="27"/>
      <c r="P309" s="27"/>
      <c r="Q309" s="27"/>
      <c r="R309" s="27"/>
      <c r="S309" s="27"/>
      <c r="T309" s="27"/>
      <c r="U309" s="31"/>
      <c r="V309" s="29"/>
      <c r="W309" s="29"/>
    </row>
    <row r="310" spans="1:23" ht="39" x14ac:dyDescent="0.35">
      <c r="A310" s="33">
        <v>309</v>
      </c>
      <c r="B310" s="21" t="s">
        <v>3369</v>
      </c>
      <c r="C310" s="29" t="s">
        <v>3370</v>
      </c>
      <c r="D310" s="29" t="s">
        <v>3370</v>
      </c>
      <c r="E310" s="21" t="s">
        <v>3369</v>
      </c>
      <c r="F310" s="16"/>
      <c r="G310" s="7"/>
      <c r="H310" s="7"/>
      <c r="I310" s="7" t="s">
        <v>34</v>
      </c>
      <c r="J310" s="7"/>
      <c r="K310" s="7"/>
      <c r="L310" s="32"/>
      <c r="M310" s="30" t="s">
        <v>34</v>
      </c>
      <c r="N310" s="29" t="s">
        <v>34</v>
      </c>
      <c r="O310" s="29" t="s">
        <v>34</v>
      </c>
      <c r="P310" s="29" t="s">
        <v>34</v>
      </c>
      <c r="Q310" s="29" t="s">
        <v>34</v>
      </c>
      <c r="R310" s="27"/>
      <c r="S310" s="27"/>
      <c r="T310" s="27"/>
      <c r="U310" s="31"/>
      <c r="V310" s="29"/>
      <c r="W310" s="29"/>
    </row>
    <row r="311" spans="1:23" ht="39" x14ac:dyDescent="0.35">
      <c r="A311" s="33">
        <v>310</v>
      </c>
      <c r="B311" s="21" t="s">
        <v>3367</v>
      </c>
      <c r="C311" s="29" t="s">
        <v>3368</v>
      </c>
      <c r="D311" s="29" t="s">
        <v>3368</v>
      </c>
      <c r="E311" s="21" t="s">
        <v>3367</v>
      </c>
      <c r="F311" s="16"/>
      <c r="G311" s="7"/>
      <c r="H311" s="7"/>
      <c r="I311" s="7" t="s">
        <v>34</v>
      </c>
      <c r="J311" s="7"/>
      <c r="K311" s="7"/>
      <c r="L311" s="32"/>
      <c r="M311" s="30" t="s">
        <v>34</v>
      </c>
      <c r="N311" s="29" t="s">
        <v>34</v>
      </c>
      <c r="O311" s="29" t="s">
        <v>34</v>
      </c>
      <c r="P311" s="29" t="s">
        <v>34</v>
      </c>
      <c r="Q311" s="29" t="s">
        <v>34</v>
      </c>
      <c r="R311" s="27"/>
      <c r="S311" s="27"/>
      <c r="T311" s="27"/>
      <c r="U311" s="31"/>
      <c r="V311" s="29"/>
      <c r="W311" s="29"/>
    </row>
    <row r="312" spans="1:23" ht="26" x14ac:dyDescent="0.35">
      <c r="A312" s="33">
        <v>311</v>
      </c>
      <c r="B312" s="21" t="s">
        <v>3365</v>
      </c>
      <c r="C312" s="29" t="s">
        <v>3366</v>
      </c>
      <c r="D312" s="29" t="s">
        <v>3366</v>
      </c>
      <c r="E312" s="21" t="s">
        <v>3365</v>
      </c>
      <c r="F312" s="16"/>
      <c r="G312" s="7"/>
      <c r="H312" s="7"/>
      <c r="I312" s="7" t="s">
        <v>34</v>
      </c>
      <c r="J312" s="7"/>
      <c r="K312" s="7"/>
      <c r="L312" s="32"/>
      <c r="M312" s="30" t="s">
        <v>34</v>
      </c>
      <c r="N312" s="29" t="s">
        <v>34</v>
      </c>
      <c r="O312" s="29" t="s">
        <v>34</v>
      </c>
      <c r="P312" s="29" t="s">
        <v>34</v>
      </c>
      <c r="Q312" s="29" t="s">
        <v>34</v>
      </c>
      <c r="R312" s="27"/>
      <c r="S312" s="27"/>
      <c r="T312" s="27"/>
      <c r="U312" s="31"/>
      <c r="V312" s="29"/>
      <c r="W312" s="29"/>
    </row>
    <row r="313" spans="1:23" x14ac:dyDescent="0.35">
      <c r="A313" s="33">
        <v>312</v>
      </c>
      <c r="B313" s="21" t="s">
        <v>3363</v>
      </c>
      <c r="C313" s="29" t="s">
        <v>3364</v>
      </c>
      <c r="D313" s="29" t="s">
        <v>3364</v>
      </c>
      <c r="E313" s="21" t="s">
        <v>3363</v>
      </c>
      <c r="F313" s="16"/>
      <c r="G313" s="7"/>
      <c r="H313" s="7"/>
      <c r="I313" s="7" t="s">
        <v>34</v>
      </c>
      <c r="J313" s="7"/>
      <c r="K313" s="7"/>
      <c r="L313" s="32"/>
      <c r="M313" s="30" t="s">
        <v>34</v>
      </c>
      <c r="N313" s="29" t="s">
        <v>34</v>
      </c>
      <c r="O313" s="29" t="s">
        <v>34</v>
      </c>
      <c r="P313" s="29" t="s">
        <v>34</v>
      </c>
      <c r="Q313" s="29" t="s">
        <v>34</v>
      </c>
      <c r="R313" s="27"/>
      <c r="S313" s="27"/>
      <c r="T313" s="27"/>
      <c r="U313" s="31"/>
      <c r="V313" s="29"/>
      <c r="W313" s="29"/>
    </row>
    <row r="314" spans="1:23" x14ac:dyDescent="0.35">
      <c r="A314" s="33">
        <v>313</v>
      </c>
      <c r="B314" s="18" t="s">
        <v>3361</v>
      </c>
      <c r="C314" s="35" t="s">
        <v>3362</v>
      </c>
      <c r="D314" s="35" t="s">
        <v>3362</v>
      </c>
      <c r="E314" s="18" t="s">
        <v>3361</v>
      </c>
      <c r="F314" s="20"/>
      <c r="G314" s="19"/>
      <c r="H314" s="19"/>
      <c r="I314" s="7"/>
      <c r="J314" s="19"/>
      <c r="K314" s="19"/>
      <c r="L314" s="34"/>
      <c r="M314" s="32"/>
      <c r="N314" s="27"/>
      <c r="O314" s="27"/>
      <c r="P314" s="27"/>
      <c r="Q314" s="27"/>
      <c r="R314" s="27"/>
      <c r="S314" s="27"/>
      <c r="T314" s="27"/>
      <c r="U314" s="31"/>
      <c r="V314" s="29"/>
      <c r="W314" s="29"/>
    </row>
    <row r="315" spans="1:23" ht="26" x14ac:dyDescent="0.35">
      <c r="A315" s="33">
        <v>314</v>
      </c>
      <c r="B315" s="21" t="s">
        <v>3359</v>
      </c>
      <c r="C315" s="29" t="s">
        <v>3360</v>
      </c>
      <c r="D315" s="29" t="s">
        <v>3360</v>
      </c>
      <c r="E315" s="21" t="s">
        <v>3359</v>
      </c>
      <c r="F315" s="16"/>
      <c r="G315" s="7"/>
      <c r="H315" s="7"/>
      <c r="I315" s="7" t="s">
        <v>34</v>
      </c>
      <c r="J315" s="7"/>
      <c r="K315" s="7"/>
      <c r="L315" s="32"/>
      <c r="M315" s="30" t="s">
        <v>34</v>
      </c>
      <c r="N315" s="29" t="s">
        <v>34</v>
      </c>
      <c r="O315" s="29" t="s">
        <v>34</v>
      </c>
      <c r="P315" s="29" t="s">
        <v>34</v>
      </c>
      <c r="Q315" s="29" t="s">
        <v>34</v>
      </c>
      <c r="R315" s="27"/>
      <c r="S315" s="27"/>
      <c r="T315" s="27"/>
      <c r="U315" s="31"/>
      <c r="V315" s="29"/>
      <c r="W315" s="29"/>
    </row>
    <row r="316" spans="1:23" ht="39" x14ac:dyDescent="0.35">
      <c r="A316" s="33">
        <v>315</v>
      </c>
      <c r="B316" s="21" t="s">
        <v>3357</v>
      </c>
      <c r="C316" s="29" t="s">
        <v>3358</v>
      </c>
      <c r="D316" s="29" t="s">
        <v>3358</v>
      </c>
      <c r="E316" s="21" t="s">
        <v>3357</v>
      </c>
      <c r="F316" s="16"/>
      <c r="G316" s="7"/>
      <c r="H316" s="7"/>
      <c r="I316" s="7" t="s">
        <v>34</v>
      </c>
      <c r="J316" s="7"/>
      <c r="K316" s="7"/>
      <c r="L316" s="30" t="s">
        <v>34</v>
      </c>
      <c r="M316" s="30" t="s">
        <v>34</v>
      </c>
      <c r="N316" s="29" t="s">
        <v>34</v>
      </c>
      <c r="O316" s="29" t="s">
        <v>34</v>
      </c>
      <c r="P316" s="29" t="s">
        <v>34</v>
      </c>
      <c r="Q316" s="29" t="s">
        <v>34</v>
      </c>
      <c r="R316" s="27"/>
      <c r="S316" s="27"/>
      <c r="T316" s="27"/>
      <c r="U316" s="31"/>
      <c r="V316" s="29"/>
      <c r="W316" s="29"/>
    </row>
    <row r="317" spans="1:23" ht="91" x14ac:dyDescent="0.35">
      <c r="A317" s="33">
        <v>316</v>
      </c>
      <c r="B317" s="21" t="s">
        <v>3355</v>
      </c>
      <c r="C317" s="29" t="s">
        <v>3356</v>
      </c>
      <c r="D317" s="29" t="s">
        <v>3356</v>
      </c>
      <c r="E317" s="21" t="s">
        <v>3355</v>
      </c>
      <c r="F317" s="16"/>
      <c r="G317" s="7"/>
      <c r="H317" s="7"/>
      <c r="I317" s="7" t="s">
        <v>34</v>
      </c>
      <c r="J317" s="7"/>
      <c r="K317" s="7"/>
      <c r="L317" s="32"/>
      <c r="M317" s="30" t="s">
        <v>34</v>
      </c>
      <c r="N317" s="29" t="s">
        <v>34</v>
      </c>
      <c r="O317" s="29" t="s">
        <v>34</v>
      </c>
      <c r="P317" s="29" t="s">
        <v>34</v>
      </c>
      <c r="Q317" s="29" t="s">
        <v>34</v>
      </c>
      <c r="R317" s="27"/>
      <c r="S317" s="27"/>
      <c r="T317" s="27"/>
      <c r="U317" s="31"/>
      <c r="V317" s="29"/>
      <c r="W317" s="29"/>
    </row>
    <row r="318" spans="1:23" ht="26" x14ac:dyDescent="0.35">
      <c r="A318" s="33">
        <v>317</v>
      </c>
      <c r="B318" s="21" t="s">
        <v>3353</v>
      </c>
      <c r="C318" s="29" t="s">
        <v>3354</v>
      </c>
      <c r="D318" s="29" t="s">
        <v>3354</v>
      </c>
      <c r="E318" s="21" t="s">
        <v>3353</v>
      </c>
      <c r="F318" s="16"/>
      <c r="G318" s="7"/>
      <c r="H318" s="7"/>
      <c r="I318" s="7" t="s">
        <v>34</v>
      </c>
      <c r="J318" s="7"/>
      <c r="K318" s="7"/>
      <c r="L318" s="32"/>
      <c r="M318" s="30" t="s">
        <v>34</v>
      </c>
      <c r="N318" s="29" t="s">
        <v>34</v>
      </c>
      <c r="O318" s="29" t="s">
        <v>34</v>
      </c>
      <c r="P318" s="29" t="s">
        <v>34</v>
      </c>
      <c r="Q318" s="29" t="s">
        <v>34</v>
      </c>
      <c r="R318" s="27"/>
      <c r="S318" s="27"/>
      <c r="T318" s="27"/>
      <c r="U318" s="31"/>
      <c r="V318" s="29"/>
      <c r="W318" s="29"/>
    </row>
    <row r="319" spans="1:23" x14ac:dyDescent="0.35">
      <c r="A319" s="33">
        <v>318</v>
      </c>
      <c r="B319" s="21" t="s">
        <v>3351</v>
      </c>
      <c r="C319" s="29" t="s">
        <v>3352</v>
      </c>
      <c r="D319" s="29" t="s">
        <v>3352</v>
      </c>
      <c r="E319" s="21" t="s">
        <v>3351</v>
      </c>
      <c r="F319" s="16"/>
      <c r="G319" s="7"/>
      <c r="H319" s="7"/>
      <c r="I319" s="7" t="s">
        <v>34</v>
      </c>
      <c r="J319" s="7"/>
      <c r="K319" s="7"/>
      <c r="L319" s="30" t="s">
        <v>34</v>
      </c>
      <c r="M319" s="30" t="s">
        <v>34</v>
      </c>
      <c r="N319" s="29" t="s">
        <v>34</v>
      </c>
      <c r="O319" s="29" t="s">
        <v>34</v>
      </c>
      <c r="P319" s="29" t="s">
        <v>34</v>
      </c>
      <c r="Q319" s="29" t="s">
        <v>34</v>
      </c>
      <c r="R319" s="27"/>
      <c r="S319" s="27"/>
      <c r="T319" s="27"/>
      <c r="U319" s="31"/>
      <c r="V319" s="29"/>
      <c r="W319" s="29"/>
    </row>
    <row r="320" spans="1:23" ht="26" x14ac:dyDescent="0.35">
      <c r="A320" s="33">
        <v>319</v>
      </c>
      <c r="B320" s="21" t="s">
        <v>3349</v>
      </c>
      <c r="C320" s="29" t="s">
        <v>3350</v>
      </c>
      <c r="D320" s="29" t="s">
        <v>3350</v>
      </c>
      <c r="E320" s="21" t="s">
        <v>3349</v>
      </c>
      <c r="F320" s="16"/>
      <c r="G320" s="7"/>
      <c r="H320" s="7"/>
      <c r="I320" s="7" t="s">
        <v>34</v>
      </c>
      <c r="J320" s="7"/>
      <c r="K320" s="7"/>
      <c r="L320" s="30" t="s">
        <v>34</v>
      </c>
      <c r="M320" s="30" t="s">
        <v>34</v>
      </c>
      <c r="N320" s="29" t="s">
        <v>34</v>
      </c>
      <c r="O320" s="29" t="s">
        <v>34</v>
      </c>
      <c r="P320" s="29" t="s">
        <v>34</v>
      </c>
      <c r="Q320" s="29" t="s">
        <v>34</v>
      </c>
      <c r="R320" s="27"/>
      <c r="S320" s="27"/>
      <c r="T320" s="27"/>
      <c r="U320" s="31"/>
      <c r="V320" s="29"/>
      <c r="W320" s="29"/>
    </row>
    <row r="321" spans="1:23" ht="39" x14ac:dyDescent="0.35">
      <c r="A321" s="33">
        <v>320</v>
      </c>
      <c r="B321" s="21" t="s">
        <v>3347</v>
      </c>
      <c r="C321" s="29" t="s">
        <v>3348</v>
      </c>
      <c r="D321" s="29" t="s">
        <v>3348</v>
      </c>
      <c r="E321" s="21" t="s">
        <v>3347</v>
      </c>
      <c r="F321" s="16"/>
      <c r="G321" s="7"/>
      <c r="H321" s="7"/>
      <c r="I321" s="7" t="s">
        <v>34</v>
      </c>
      <c r="J321" s="7"/>
      <c r="K321" s="7"/>
      <c r="L321" s="30" t="s">
        <v>34</v>
      </c>
      <c r="M321" s="30" t="s">
        <v>34</v>
      </c>
      <c r="N321" s="29" t="s">
        <v>34</v>
      </c>
      <c r="O321" s="29" t="s">
        <v>34</v>
      </c>
      <c r="P321" s="29" t="s">
        <v>34</v>
      </c>
      <c r="Q321" s="29" t="s">
        <v>34</v>
      </c>
      <c r="R321" s="27"/>
      <c r="S321" s="27"/>
      <c r="T321" s="27"/>
      <c r="U321" s="31"/>
      <c r="V321" s="29"/>
      <c r="W321" s="29"/>
    </row>
    <row r="322" spans="1:23" ht="26" x14ac:dyDescent="0.35">
      <c r="A322" s="33">
        <v>321</v>
      </c>
      <c r="B322" s="21" t="s">
        <v>3345</v>
      </c>
      <c r="C322" s="29" t="s">
        <v>3346</v>
      </c>
      <c r="D322" s="29" t="s">
        <v>3346</v>
      </c>
      <c r="E322" s="21" t="s">
        <v>3345</v>
      </c>
      <c r="F322" s="16"/>
      <c r="G322" s="7"/>
      <c r="H322" s="7"/>
      <c r="I322" s="7" t="s">
        <v>34</v>
      </c>
      <c r="J322" s="7"/>
      <c r="K322" s="7"/>
      <c r="L322" s="32"/>
      <c r="M322" s="30" t="s">
        <v>34</v>
      </c>
      <c r="N322" s="29" t="s">
        <v>34</v>
      </c>
      <c r="O322" s="29" t="s">
        <v>34</v>
      </c>
      <c r="P322" s="29" t="s">
        <v>34</v>
      </c>
      <c r="Q322" s="29" t="s">
        <v>34</v>
      </c>
      <c r="R322" s="27"/>
      <c r="S322" s="27"/>
      <c r="T322" s="27"/>
      <c r="U322" s="31"/>
      <c r="V322" s="29"/>
      <c r="W322" s="29"/>
    </row>
    <row r="323" spans="1:23" x14ac:dyDescent="0.35">
      <c r="A323" s="33">
        <v>322</v>
      </c>
      <c r="B323" s="18" t="s">
        <v>3343</v>
      </c>
      <c r="C323" s="35" t="s">
        <v>3344</v>
      </c>
      <c r="D323" s="35" t="s">
        <v>3344</v>
      </c>
      <c r="E323" s="18" t="s">
        <v>3343</v>
      </c>
      <c r="F323" s="20"/>
      <c r="G323" s="19"/>
      <c r="H323" s="19"/>
      <c r="I323" s="7"/>
      <c r="J323" s="19"/>
      <c r="K323" s="19"/>
      <c r="L323" s="34"/>
      <c r="M323" s="32"/>
      <c r="N323" s="27"/>
      <c r="O323" s="27"/>
      <c r="P323" s="27"/>
      <c r="Q323" s="27"/>
      <c r="R323" s="27"/>
      <c r="S323" s="27"/>
      <c r="T323" s="27"/>
      <c r="U323" s="31"/>
      <c r="V323" s="29"/>
      <c r="W323" s="29"/>
    </row>
    <row r="324" spans="1:23" ht="26" x14ac:dyDescent="0.35">
      <c r="A324" s="33">
        <v>323</v>
      </c>
      <c r="B324" s="21" t="s">
        <v>3341</v>
      </c>
      <c r="C324" s="29" t="s">
        <v>3342</v>
      </c>
      <c r="D324" s="29" t="s">
        <v>3342</v>
      </c>
      <c r="E324" s="21" t="s">
        <v>3341</v>
      </c>
      <c r="F324" s="16"/>
      <c r="G324" s="7"/>
      <c r="H324" s="7"/>
      <c r="I324" s="7" t="s">
        <v>34</v>
      </c>
      <c r="J324" s="7"/>
      <c r="K324" s="7"/>
      <c r="L324" s="30" t="s">
        <v>34</v>
      </c>
      <c r="M324" s="30" t="s">
        <v>34</v>
      </c>
      <c r="N324" s="29" t="s">
        <v>34</v>
      </c>
      <c r="O324" s="29" t="s">
        <v>34</v>
      </c>
      <c r="P324" s="29" t="s">
        <v>34</v>
      </c>
      <c r="Q324" s="29" t="s">
        <v>34</v>
      </c>
      <c r="R324" s="27"/>
      <c r="S324" s="27"/>
      <c r="T324" s="27"/>
      <c r="U324" s="31"/>
      <c r="V324" s="29"/>
      <c r="W324" s="29"/>
    </row>
    <row r="325" spans="1:23" ht="26" x14ac:dyDescent="0.35">
      <c r="A325" s="33">
        <v>324</v>
      </c>
      <c r="B325" s="21" t="s">
        <v>3339</v>
      </c>
      <c r="C325" s="29" t="s">
        <v>3340</v>
      </c>
      <c r="D325" s="29" t="s">
        <v>3340</v>
      </c>
      <c r="E325" s="21" t="s">
        <v>3339</v>
      </c>
      <c r="F325" s="16"/>
      <c r="G325" s="7"/>
      <c r="H325" s="7"/>
      <c r="I325" s="7" t="s">
        <v>34</v>
      </c>
      <c r="J325" s="7"/>
      <c r="K325" s="7"/>
      <c r="L325" s="32"/>
      <c r="M325" s="30" t="s">
        <v>34</v>
      </c>
      <c r="N325" s="29" t="s">
        <v>34</v>
      </c>
      <c r="O325" s="29" t="s">
        <v>34</v>
      </c>
      <c r="P325" s="29" t="s">
        <v>34</v>
      </c>
      <c r="Q325" s="29" t="s">
        <v>34</v>
      </c>
      <c r="R325" s="27"/>
      <c r="S325" s="27"/>
      <c r="T325" s="27"/>
      <c r="U325" s="31"/>
      <c r="V325" s="29"/>
      <c r="W325" s="29"/>
    </row>
    <row r="326" spans="1:23" ht="26" x14ac:dyDescent="0.35">
      <c r="A326" s="33">
        <v>325</v>
      </c>
      <c r="B326" s="21" t="s">
        <v>3337</v>
      </c>
      <c r="C326" s="29" t="s">
        <v>3338</v>
      </c>
      <c r="D326" s="29" t="s">
        <v>3338</v>
      </c>
      <c r="E326" s="21" t="s">
        <v>3337</v>
      </c>
      <c r="F326" s="16"/>
      <c r="G326" s="7"/>
      <c r="H326" s="7"/>
      <c r="I326" s="7" t="s">
        <v>34</v>
      </c>
      <c r="J326" s="7"/>
      <c r="K326" s="7"/>
      <c r="L326" s="32"/>
      <c r="M326" s="30" t="s">
        <v>34</v>
      </c>
      <c r="N326" s="29" t="s">
        <v>34</v>
      </c>
      <c r="O326" s="29" t="s">
        <v>34</v>
      </c>
      <c r="P326" s="29" t="s">
        <v>34</v>
      </c>
      <c r="Q326" s="29" t="s">
        <v>34</v>
      </c>
      <c r="R326" s="27"/>
      <c r="S326" s="27"/>
      <c r="T326" s="27"/>
      <c r="U326" s="31"/>
      <c r="V326" s="29"/>
      <c r="W326" s="29"/>
    </row>
    <row r="327" spans="1:23" ht="26" x14ac:dyDescent="0.35">
      <c r="A327" s="33">
        <v>326</v>
      </c>
      <c r="B327" s="21" t="s">
        <v>3335</v>
      </c>
      <c r="C327" s="29" t="s">
        <v>3336</v>
      </c>
      <c r="D327" s="29" t="s">
        <v>3336</v>
      </c>
      <c r="E327" s="21" t="s">
        <v>3335</v>
      </c>
      <c r="F327" s="16"/>
      <c r="G327" s="7"/>
      <c r="H327" s="7"/>
      <c r="I327" s="7" t="s">
        <v>34</v>
      </c>
      <c r="J327" s="7"/>
      <c r="K327" s="7"/>
      <c r="L327" s="32"/>
      <c r="M327" s="30" t="s">
        <v>34</v>
      </c>
      <c r="N327" s="29" t="s">
        <v>34</v>
      </c>
      <c r="O327" s="29" t="s">
        <v>34</v>
      </c>
      <c r="P327" s="29" t="s">
        <v>34</v>
      </c>
      <c r="Q327" s="29" t="s">
        <v>34</v>
      </c>
      <c r="R327" s="27"/>
      <c r="S327" s="27"/>
      <c r="T327" s="27"/>
      <c r="U327" s="31"/>
      <c r="V327" s="29"/>
      <c r="W327" s="29"/>
    </row>
    <row r="328" spans="1:23" x14ac:dyDescent="0.35">
      <c r="A328" s="33">
        <v>327</v>
      </c>
      <c r="B328" s="21" t="s">
        <v>3333</v>
      </c>
      <c r="C328" s="29" t="s">
        <v>3334</v>
      </c>
      <c r="D328" s="29" t="s">
        <v>3334</v>
      </c>
      <c r="E328" s="21" t="s">
        <v>3333</v>
      </c>
      <c r="F328" s="16"/>
      <c r="G328" s="7"/>
      <c r="H328" s="7"/>
      <c r="I328" s="7" t="s">
        <v>34</v>
      </c>
      <c r="J328" s="7"/>
      <c r="K328" s="7"/>
      <c r="L328" s="30" t="s">
        <v>34</v>
      </c>
      <c r="M328" s="30" t="s">
        <v>34</v>
      </c>
      <c r="N328" s="29" t="s">
        <v>34</v>
      </c>
      <c r="O328" s="29" t="s">
        <v>34</v>
      </c>
      <c r="P328" s="29" t="s">
        <v>34</v>
      </c>
      <c r="Q328" s="29" t="s">
        <v>34</v>
      </c>
      <c r="R328" s="27"/>
      <c r="S328" s="27"/>
      <c r="T328" s="27"/>
      <c r="U328" s="31"/>
      <c r="V328" s="29"/>
      <c r="W328" s="29"/>
    </row>
    <row r="329" spans="1:23" x14ac:dyDescent="0.35">
      <c r="A329" s="33">
        <v>328</v>
      </c>
      <c r="B329" s="18" t="s">
        <v>88</v>
      </c>
      <c r="C329" s="35" t="s">
        <v>3332</v>
      </c>
      <c r="D329" s="35" t="s">
        <v>3332</v>
      </c>
      <c r="E329" s="18" t="s">
        <v>88</v>
      </c>
      <c r="F329" s="20"/>
      <c r="G329" s="19"/>
      <c r="H329" s="19"/>
      <c r="I329" s="7"/>
      <c r="J329" s="19"/>
      <c r="K329" s="19"/>
      <c r="L329" s="34"/>
      <c r="M329" s="32"/>
      <c r="N329" s="27"/>
      <c r="O329" s="27"/>
      <c r="P329" s="27"/>
      <c r="Q329" s="27"/>
      <c r="R329" s="27"/>
      <c r="S329" s="27"/>
      <c r="T329" s="27"/>
      <c r="U329" s="31"/>
      <c r="V329" s="29"/>
      <c r="W329" s="29"/>
    </row>
    <row r="330" spans="1:23" x14ac:dyDescent="0.35">
      <c r="A330" s="33">
        <v>329</v>
      </c>
      <c r="B330" s="18" t="s">
        <v>88</v>
      </c>
      <c r="C330" s="35" t="s">
        <v>3331</v>
      </c>
      <c r="D330" s="35" t="s">
        <v>3331</v>
      </c>
      <c r="E330" s="18" t="s">
        <v>88</v>
      </c>
      <c r="F330" s="20"/>
      <c r="G330" s="19"/>
      <c r="H330" s="19"/>
      <c r="I330" s="7"/>
      <c r="J330" s="19"/>
      <c r="K330" s="19"/>
      <c r="L330" s="34"/>
      <c r="M330" s="32"/>
      <c r="N330" s="27"/>
      <c r="O330" s="27"/>
      <c r="P330" s="27"/>
      <c r="Q330" s="27"/>
      <c r="R330" s="27"/>
      <c r="S330" s="27"/>
      <c r="T330" s="27"/>
      <c r="U330" s="31"/>
      <c r="V330" s="29"/>
      <c r="W330" s="29"/>
    </row>
    <row r="331" spans="1:23" x14ac:dyDescent="0.35">
      <c r="A331" s="33">
        <v>330</v>
      </c>
      <c r="B331" s="18" t="s">
        <v>3329</v>
      </c>
      <c r="C331" s="35" t="s">
        <v>3330</v>
      </c>
      <c r="D331" s="35" t="s">
        <v>3330</v>
      </c>
      <c r="E331" s="18" t="s">
        <v>3329</v>
      </c>
      <c r="F331" s="20"/>
      <c r="G331" s="19"/>
      <c r="H331" s="19"/>
      <c r="I331" s="7"/>
      <c r="J331" s="19"/>
      <c r="K331" s="19"/>
      <c r="L331" s="34"/>
      <c r="M331" s="32"/>
      <c r="N331" s="27"/>
      <c r="O331" s="27"/>
      <c r="P331" s="27"/>
      <c r="Q331" s="27"/>
      <c r="R331" s="27"/>
      <c r="S331" s="27"/>
      <c r="T331" s="27"/>
      <c r="U331" s="31"/>
      <c r="V331" s="29"/>
      <c r="W331" s="29"/>
    </row>
    <row r="332" spans="1:23" ht="26" x14ac:dyDescent="0.35">
      <c r="A332" s="33">
        <v>331</v>
      </c>
      <c r="B332" s="21" t="s">
        <v>3327</v>
      </c>
      <c r="C332" s="29" t="s">
        <v>3328</v>
      </c>
      <c r="D332" s="29" t="s">
        <v>3328</v>
      </c>
      <c r="E332" s="21" t="s">
        <v>3327</v>
      </c>
      <c r="F332" s="16"/>
      <c r="G332" s="7"/>
      <c r="H332" s="7"/>
      <c r="I332" s="7" t="s">
        <v>34</v>
      </c>
      <c r="J332" s="7"/>
      <c r="K332" s="7"/>
      <c r="L332" s="32"/>
      <c r="M332" s="30" t="s">
        <v>34</v>
      </c>
      <c r="N332" s="29" t="s">
        <v>34</v>
      </c>
      <c r="O332" s="29" t="s">
        <v>34</v>
      </c>
      <c r="P332" s="29" t="s">
        <v>34</v>
      </c>
      <c r="Q332" s="29" t="s">
        <v>34</v>
      </c>
      <c r="R332" s="27"/>
      <c r="S332" s="27"/>
      <c r="T332" s="27"/>
      <c r="U332" s="31"/>
      <c r="V332" s="29"/>
      <c r="W332" s="29"/>
    </row>
    <row r="333" spans="1:23" ht="26" x14ac:dyDescent="0.35">
      <c r="A333" s="33">
        <v>332</v>
      </c>
      <c r="B333" s="21" t="s">
        <v>3325</v>
      </c>
      <c r="C333" s="29" t="s">
        <v>3326</v>
      </c>
      <c r="D333" s="29" t="s">
        <v>3326</v>
      </c>
      <c r="E333" s="21" t="s">
        <v>3325</v>
      </c>
      <c r="F333" s="16"/>
      <c r="G333" s="7"/>
      <c r="H333" s="7"/>
      <c r="I333" s="7" t="s">
        <v>34</v>
      </c>
      <c r="J333" s="7"/>
      <c r="K333" s="7"/>
      <c r="L333" s="32"/>
      <c r="M333" s="30" t="s">
        <v>34</v>
      </c>
      <c r="N333" s="29" t="s">
        <v>34</v>
      </c>
      <c r="O333" s="29" t="s">
        <v>34</v>
      </c>
      <c r="P333" s="29" t="s">
        <v>34</v>
      </c>
      <c r="Q333" s="29" t="s">
        <v>34</v>
      </c>
      <c r="R333" s="27"/>
      <c r="S333" s="27"/>
      <c r="T333" s="27"/>
      <c r="U333" s="31"/>
      <c r="V333" s="29"/>
      <c r="W333" s="29"/>
    </row>
    <row r="334" spans="1:23" ht="26" x14ac:dyDescent="0.35">
      <c r="A334" s="33">
        <v>333</v>
      </c>
      <c r="B334" s="21" t="s">
        <v>3323</v>
      </c>
      <c r="C334" s="29" t="s">
        <v>3324</v>
      </c>
      <c r="D334" s="29" t="s">
        <v>3324</v>
      </c>
      <c r="E334" s="21" t="s">
        <v>3323</v>
      </c>
      <c r="F334" s="16"/>
      <c r="G334" s="7"/>
      <c r="H334" s="7"/>
      <c r="I334" s="7" t="s">
        <v>34</v>
      </c>
      <c r="J334" s="7"/>
      <c r="K334" s="7"/>
      <c r="L334" s="32"/>
      <c r="M334" s="30" t="s">
        <v>34</v>
      </c>
      <c r="N334" s="29" t="s">
        <v>34</v>
      </c>
      <c r="O334" s="29" t="s">
        <v>34</v>
      </c>
      <c r="P334" s="29" t="s">
        <v>34</v>
      </c>
      <c r="Q334" s="29" t="s">
        <v>34</v>
      </c>
      <c r="R334" s="27"/>
      <c r="S334" s="27"/>
      <c r="T334" s="27"/>
      <c r="U334" s="31"/>
      <c r="V334" s="29"/>
      <c r="W334" s="29"/>
    </row>
    <row r="335" spans="1:23" ht="26" x14ac:dyDescent="0.35">
      <c r="A335" s="33">
        <v>334</v>
      </c>
      <c r="B335" s="21" t="s">
        <v>3321</v>
      </c>
      <c r="C335" s="29" t="s">
        <v>3322</v>
      </c>
      <c r="D335" s="29" t="s">
        <v>3322</v>
      </c>
      <c r="E335" s="21" t="s">
        <v>3321</v>
      </c>
      <c r="F335" s="16"/>
      <c r="G335" s="7"/>
      <c r="H335" s="7"/>
      <c r="I335" s="7" t="s">
        <v>34</v>
      </c>
      <c r="J335" s="7"/>
      <c r="K335" s="7"/>
      <c r="L335" s="32"/>
      <c r="M335" s="30" t="s">
        <v>34</v>
      </c>
      <c r="N335" s="29" t="s">
        <v>34</v>
      </c>
      <c r="O335" s="29" t="s">
        <v>34</v>
      </c>
      <c r="P335" s="29" t="s">
        <v>34</v>
      </c>
      <c r="Q335" s="29" t="s">
        <v>34</v>
      </c>
      <c r="R335" s="27"/>
      <c r="S335" s="27"/>
      <c r="T335" s="27"/>
      <c r="U335" s="31"/>
      <c r="V335" s="29"/>
      <c r="W335" s="29"/>
    </row>
    <row r="336" spans="1:23" ht="39" x14ac:dyDescent="0.35">
      <c r="A336" s="33">
        <v>335</v>
      </c>
      <c r="B336" s="21" t="s">
        <v>3319</v>
      </c>
      <c r="C336" s="29" t="s">
        <v>3320</v>
      </c>
      <c r="D336" s="29" t="s">
        <v>3320</v>
      </c>
      <c r="E336" s="21" t="s">
        <v>3319</v>
      </c>
      <c r="F336" s="16"/>
      <c r="G336" s="7"/>
      <c r="H336" s="7"/>
      <c r="I336" s="7" t="s">
        <v>34</v>
      </c>
      <c r="J336" s="7"/>
      <c r="K336" s="7"/>
      <c r="L336" s="32"/>
      <c r="M336" s="30" t="s">
        <v>34</v>
      </c>
      <c r="N336" s="29" t="s">
        <v>34</v>
      </c>
      <c r="O336" s="29" t="s">
        <v>34</v>
      </c>
      <c r="P336" s="29" t="s">
        <v>34</v>
      </c>
      <c r="Q336" s="29" t="s">
        <v>34</v>
      </c>
      <c r="R336" s="27"/>
      <c r="S336" s="27"/>
      <c r="T336" s="27"/>
      <c r="U336" s="31"/>
      <c r="V336" s="29"/>
      <c r="W336" s="29"/>
    </row>
    <row r="337" spans="1:23" x14ac:dyDescent="0.35">
      <c r="A337" s="33">
        <v>336</v>
      </c>
      <c r="B337" s="18" t="s">
        <v>3317</v>
      </c>
      <c r="C337" s="35" t="s">
        <v>3318</v>
      </c>
      <c r="D337" s="35" t="s">
        <v>3318</v>
      </c>
      <c r="E337" s="18" t="s">
        <v>3317</v>
      </c>
      <c r="F337" s="20"/>
      <c r="G337" s="19"/>
      <c r="H337" s="19"/>
      <c r="I337" s="7"/>
      <c r="J337" s="19"/>
      <c r="K337" s="19"/>
      <c r="L337" s="34"/>
      <c r="M337" s="32"/>
      <c r="N337" s="27"/>
      <c r="O337" s="27"/>
      <c r="P337" s="27"/>
      <c r="Q337" s="27"/>
      <c r="R337" s="27"/>
      <c r="S337" s="27"/>
      <c r="T337" s="27"/>
      <c r="U337" s="31"/>
      <c r="V337" s="29"/>
      <c r="W337" s="29"/>
    </row>
    <row r="338" spans="1:23" ht="26" x14ac:dyDescent="0.35">
      <c r="A338" s="33">
        <v>337</v>
      </c>
      <c r="B338" s="21" t="s">
        <v>3315</v>
      </c>
      <c r="C338" s="29" t="s">
        <v>3316</v>
      </c>
      <c r="D338" s="29" t="s">
        <v>3316</v>
      </c>
      <c r="E338" s="21" t="s">
        <v>3315</v>
      </c>
      <c r="F338" s="16"/>
      <c r="G338" s="7"/>
      <c r="H338" s="7"/>
      <c r="I338" s="7" t="s">
        <v>34</v>
      </c>
      <c r="J338" s="7"/>
      <c r="K338" s="7"/>
      <c r="L338" s="32"/>
      <c r="M338" s="30" t="s">
        <v>34</v>
      </c>
      <c r="N338" s="29" t="s">
        <v>34</v>
      </c>
      <c r="O338" s="29" t="s">
        <v>34</v>
      </c>
      <c r="P338" s="29" t="s">
        <v>34</v>
      </c>
      <c r="Q338" s="29" t="s">
        <v>34</v>
      </c>
      <c r="R338" s="27"/>
      <c r="S338" s="27"/>
      <c r="T338" s="27"/>
      <c r="U338" s="31"/>
      <c r="V338" s="29"/>
      <c r="W338" s="29"/>
    </row>
    <row r="339" spans="1:23" x14ac:dyDescent="0.35">
      <c r="A339" s="33">
        <v>338</v>
      </c>
      <c r="B339" s="21" t="s">
        <v>3313</v>
      </c>
      <c r="C339" s="29" t="s">
        <v>3314</v>
      </c>
      <c r="D339" s="29" t="s">
        <v>3314</v>
      </c>
      <c r="E339" s="21" t="s">
        <v>3313</v>
      </c>
      <c r="F339" s="16"/>
      <c r="G339" s="7"/>
      <c r="H339" s="7"/>
      <c r="I339" s="7" t="s">
        <v>34</v>
      </c>
      <c r="J339" s="7"/>
      <c r="K339" s="7"/>
      <c r="L339" s="32"/>
      <c r="M339" s="30" t="s">
        <v>34</v>
      </c>
      <c r="N339" s="29" t="s">
        <v>34</v>
      </c>
      <c r="O339" s="29" t="s">
        <v>34</v>
      </c>
      <c r="P339" s="29" t="s">
        <v>34</v>
      </c>
      <c r="Q339" s="29" t="s">
        <v>34</v>
      </c>
      <c r="R339" s="27"/>
      <c r="S339" s="27"/>
      <c r="T339" s="27"/>
      <c r="U339" s="31"/>
      <c r="V339" s="29"/>
      <c r="W339" s="29"/>
    </row>
    <row r="340" spans="1:23" ht="52" x14ac:dyDescent="0.35">
      <c r="A340" s="33">
        <v>339</v>
      </c>
      <c r="B340" s="21" t="s">
        <v>3311</v>
      </c>
      <c r="C340" s="29" t="s">
        <v>3312</v>
      </c>
      <c r="D340" s="29" t="s">
        <v>3312</v>
      </c>
      <c r="E340" s="21" t="s">
        <v>3311</v>
      </c>
      <c r="F340" s="16"/>
      <c r="G340" s="7"/>
      <c r="H340" s="7"/>
      <c r="I340" s="7" t="s">
        <v>34</v>
      </c>
      <c r="J340" s="7"/>
      <c r="K340" s="7"/>
      <c r="L340" s="32"/>
      <c r="M340" s="30" t="s">
        <v>34</v>
      </c>
      <c r="N340" s="29" t="s">
        <v>34</v>
      </c>
      <c r="O340" s="29" t="s">
        <v>34</v>
      </c>
      <c r="P340" s="29" t="s">
        <v>34</v>
      </c>
      <c r="Q340" s="29" t="s">
        <v>34</v>
      </c>
      <c r="R340" s="27"/>
      <c r="S340" s="27"/>
      <c r="T340" s="27"/>
      <c r="U340" s="31"/>
      <c r="V340" s="29"/>
      <c r="W340" s="29"/>
    </row>
    <row r="341" spans="1:23" ht="39" x14ac:dyDescent="0.35">
      <c r="A341" s="33">
        <v>340</v>
      </c>
      <c r="B341" s="21" t="s">
        <v>3309</v>
      </c>
      <c r="C341" s="29" t="s">
        <v>3310</v>
      </c>
      <c r="D341" s="29" t="s">
        <v>3310</v>
      </c>
      <c r="E341" s="21" t="s">
        <v>3309</v>
      </c>
      <c r="F341" s="16"/>
      <c r="G341" s="7"/>
      <c r="H341" s="7"/>
      <c r="I341" s="7" t="s">
        <v>34</v>
      </c>
      <c r="J341" s="7"/>
      <c r="K341" s="7"/>
      <c r="L341" s="32"/>
      <c r="M341" s="30" t="s">
        <v>34</v>
      </c>
      <c r="N341" s="29" t="s">
        <v>34</v>
      </c>
      <c r="O341" s="29" t="s">
        <v>34</v>
      </c>
      <c r="P341" s="29" t="s">
        <v>34</v>
      </c>
      <c r="Q341" s="29" t="s">
        <v>34</v>
      </c>
      <c r="R341" s="27"/>
      <c r="S341" s="27"/>
      <c r="T341" s="27"/>
      <c r="U341" s="31"/>
      <c r="V341" s="29"/>
      <c r="W341" s="29"/>
    </row>
    <row r="342" spans="1:23" ht="52" x14ac:dyDescent="0.35">
      <c r="A342" s="33">
        <v>341</v>
      </c>
      <c r="B342" s="21" t="s">
        <v>3307</v>
      </c>
      <c r="C342" s="29" t="s">
        <v>3308</v>
      </c>
      <c r="D342" s="29" t="s">
        <v>3308</v>
      </c>
      <c r="E342" s="21" t="s">
        <v>3307</v>
      </c>
      <c r="F342" s="16"/>
      <c r="G342" s="7"/>
      <c r="H342" s="7"/>
      <c r="I342" s="7" t="s">
        <v>34</v>
      </c>
      <c r="J342" s="7"/>
      <c r="K342" s="7"/>
      <c r="L342" s="32"/>
      <c r="M342" s="30" t="s">
        <v>34</v>
      </c>
      <c r="N342" s="29" t="s">
        <v>34</v>
      </c>
      <c r="O342" s="29" t="s">
        <v>34</v>
      </c>
      <c r="P342" s="29" t="s">
        <v>34</v>
      </c>
      <c r="Q342" s="29" t="s">
        <v>34</v>
      </c>
      <c r="R342" s="27"/>
      <c r="S342" s="27"/>
      <c r="T342" s="27"/>
      <c r="U342" s="31"/>
      <c r="V342" s="29"/>
      <c r="W342" s="29"/>
    </row>
    <row r="343" spans="1:23" ht="26" x14ac:dyDescent="0.35">
      <c r="A343" s="33">
        <v>342</v>
      </c>
      <c r="B343" s="21" t="s">
        <v>3305</v>
      </c>
      <c r="C343" s="29" t="s">
        <v>3306</v>
      </c>
      <c r="D343" s="29" t="s">
        <v>3306</v>
      </c>
      <c r="E343" s="21" t="s">
        <v>3305</v>
      </c>
      <c r="F343" s="16"/>
      <c r="G343" s="7"/>
      <c r="H343" s="7"/>
      <c r="I343" s="7" t="s">
        <v>34</v>
      </c>
      <c r="J343" s="7"/>
      <c r="K343" s="7"/>
      <c r="L343" s="32"/>
      <c r="M343" s="30" t="s">
        <v>34</v>
      </c>
      <c r="N343" s="29" t="s">
        <v>34</v>
      </c>
      <c r="O343" s="29" t="s">
        <v>34</v>
      </c>
      <c r="P343" s="29" t="s">
        <v>34</v>
      </c>
      <c r="Q343" s="29" t="s">
        <v>34</v>
      </c>
      <c r="R343" s="27"/>
      <c r="S343" s="27"/>
      <c r="T343" s="27"/>
      <c r="U343" s="31"/>
      <c r="V343" s="29"/>
      <c r="W343" s="29"/>
    </row>
    <row r="344" spans="1:23" ht="26" x14ac:dyDescent="0.35">
      <c r="A344" s="33">
        <v>343</v>
      </c>
      <c r="B344" s="21" t="s">
        <v>3303</v>
      </c>
      <c r="C344" s="29" t="s">
        <v>3304</v>
      </c>
      <c r="D344" s="29" t="s">
        <v>3304</v>
      </c>
      <c r="E344" s="21" t="s">
        <v>3303</v>
      </c>
      <c r="F344" s="16"/>
      <c r="G344" s="7"/>
      <c r="H344" s="7"/>
      <c r="I344" s="7" t="s">
        <v>34</v>
      </c>
      <c r="J344" s="7"/>
      <c r="K344" s="7"/>
      <c r="L344" s="32"/>
      <c r="M344" s="30" t="s">
        <v>34</v>
      </c>
      <c r="N344" s="29" t="s">
        <v>34</v>
      </c>
      <c r="O344" s="29" t="s">
        <v>34</v>
      </c>
      <c r="P344" s="29" t="s">
        <v>34</v>
      </c>
      <c r="Q344" s="29" t="s">
        <v>34</v>
      </c>
      <c r="R344" s="27"/>
      <c r="S344" s="27"/>
      <c r="T344" s="27"/>
      <c r="U344" s="31"/>
      <c r="V344" s="29"/>
      <c r="W344" s="29"/>
    </row>
    <row r="345" spans="1:23" ht="39" x14ac:dyDescent="0.35">
      <c r="A345" s="33">
        <v>344</v>
      </c>
      <c r="B345" s="21" t="s">
        <v>3301</v>
      </c>
      <c r="C345" s="29" t="s">
        <v>3302</v>
      </c>
      <c r="D345" s="29" t="s">
        <v>3302</v>
      </c>
      <c r="E345" s="21" t="s">
        <v>3301</v>
      </c>
      <c r="F345" s="16"/>
      <c r="G345" s="7"/>
      <c r="H345" s="7"/>
      <c r="I345" s="7" t="s">
        <v>34</v>
      </c>
      <c r="J345" s="7"/>
      <c r="K345" s="7"/>
      <c r="L345" s="32"/>
      <c r="M345" s="30" t="s">
        <v>34</v>
      </c>
      <c r="N345" s="29" t="s">
        <v>34</v>
      </c>
      <c r="O345" s="29" t="s">
        <v>34</v>
      </c>
      <c r="P345" s="29" t="s">
        <v>34</v>
      </c>
      <c r="Q345" s="29" t="s">
        <v>34</v>
      </c>
      <c r="R345" s="27"/>
      <c r="S345" s="27"/>
      <c r="T345" s="27"/>
      <c r="U345" s="31"/>
      <c r="V345" s="29"/>
      <c r="W345" s="29"/>
    </row>
    <row r="346" spans="1:23" x14ac:dyDescent="0.35">
      <c r="A346" s="33">
        <v>345</v>
      </c>
      <c r="B346" s="18" t="s">
        <v>3299</v>
      </c>
      <c r="C346" s="35" t="s">
        <v>3300</v>
      </c>
      <c r="D346" s="35" t="s">
        <v>3300</v>
      </c>
      <c r="E346" s="18" t="s">
        <v>3299</v>
      </c>
      <c r="F346" s="20"/>
      <c r="G346" s="19"/>
      <c r="H346" s="19"/>
      <c r="I346" s="7"/>
      <c r="J346" s="19"/>
      <c r="K346" s="19"/>
      <c r="L346" s="34"/>
      <c r="M346" s="32"/>
      <c r="N346" s="27"/>
      <c r="O346" s="27"/>
      <c r="P346" s="27"/>
      <c r="Q346" s="27"/>
      <c r="R346" s="27"/>
      <c r="S346" s="27"/>
      <c r="T346" s="27"/>
      <c r="U346" s="31"/>
      <c r="V346" s="29"/>
      <c r="W346" s="29"/>
    </row>
    <row r="347" spans="1:23" ht="39" x14ac:dyDescent="0.35">
      <c r="A347" s="33">
        <v>346</v>
      </c>
      <c r="B347" s="21" t="s">
        <v>3297</v>
      </c>
      <c r="C347" s="29" t="s">
        <v>3298</v>
      </c>
      <c r="D347" s="29" t="s">
        <v>3298</v>
      </c>
      <c r="E347" s="21" t="s">
        <v>3297</v>
      </c>
      <c r="F347" s="16"/>
      <c r="G347" s="7"/>
      <c r="H347" s="7"/>
      <c r="I347" s="7" t="s">
        <v>34</v>
      </c>
      <c r="J347" s="7"/>
      <c r="K347" s="7"/>
      <c r="L347" s="32"/>
      <c r="M347" s="30" t="s">
        <v>34</v>
      </c>
      <c r="N347" s="29" t="s">
        <v>34</v>
      </c>
      <c r="O347" s="29" t="s">
        <v>34</v>
      </c>
      <c r="P347" s="29" t="s">
        <v>34</v>
      </c>
      <c r="Q347" s="29" t="s">
        <v>34</v>
      </c>
      <c r="R347" s="27"/>
      <c r="S347" s="27"/>
      <c r="T347" s="27"/>
      <c r="U347" s="31"/>
      <c r="V347" s="29"/>
      <c r="W347" s="29"/>
    </row>
    <row r="348" spans="1:23" ht="52" x14ac:dyDescent="0.35">
      <c r="A348" s="33">
        <v>347</v>
      </c>
      <c r="B348" s="21" t="s">
        <v>3295</v>
      </c>
      <c r="C348" s="29" t="s">
        <v>3296</v>
      </c>
      <c r="D348" s="29" t="s">
        <v>3296</v>
      </c>
      <c r="E348" s="21" t="s">
        <v>3295</v>
      </c>
      <c r="F348" s="16"/>
      <c r="G348" s="7"/>
      <c r="H348" s="7"/>
      <c r="I348" s="7" t="s">
        <v>34</v>
      </c>
      <c r="J348" s="7"/>
      <c r="K348" s="7"/>
      <c r="L348" s="32"/>
      <c r="M348" s="30" t="s">
        <v>34</v>
      </c>
      <c r="N348" s="29" t="s">
        <v>34</v>
      </c>
      <c r="O348" s="29" t="s">
        <v>34</v>
      </c>
      <c r="P348" s="29" t="s">
        <v>34</v>
      </c>
      <c r="Q348" s="29" t="s">
        <v>34</v>
      </c>
      <c r="R348" s="27"/>
      <c r="S348" s="27"/>
      <c r="T348" s="27"/>
      <c r="U348" s="31"/>
      <c r="V348" s="29"/>
      <c r="W348" s="29"/>
    </row>
    <row r="349" spans="1:23" ht="26" x14ac:dyDescent="0.35">
      <c r="A349" s="33">
        <v>348</v>
      </c>
      <c r="B349" s="21" t="s">
        <v>3293</v>
      </c>
      <c r="C349" s="29" t="s">
        <v>3294</v>
      </c>
      <c r="D349" s="29" t="s">
        <v>3294</v>
      </c>
      <c r="E349" s="21" t="s">
        <v>3293</v>
      </c>
      <c r="F349" s="16"/>
      <c r="G349" s="7"/>
      <c r="H349" s="7"/>
      <c r="I349" s="7" t="s">
        <v>34</v>
      </c>
      <c r="J349" s="7"/>
      <c r="K349" s="7"/>
      <c r="L349" s="32"/>
      <c r="M349" s="30" t="s">
        <v>34</v>
      </c>
      <c r="N349" s="29" t="s">
        <v>34</v>
      </c>
      <c r="O349" s="29" t="s">
        <v>34</v>
      </c>
      <c r="P349" s="29" t="s">
        <v>34</v>
      </c>
      <c r="Q349" s="29" t="s">
        <v>34</v>
      </c>
      <c r="R349" s="27"/>
      <c r="S349" s="27"/>
      <c r="T349" s="27"/>
      <c r="U349" s="31"/>
      <c r="V349" s="29"/>
      <c r="W349" s="29"/>
    </row>
    <row r="350" spans="1:23" x14ac:dyDescent="0.35">
      <c r="A350" s="33">
        <v>349</v>
      </c>
      <c r="B350" s="9" t="s">
        <v>3291</v>
      </c>
      <c r="C350" s="37" t="s">
        <v>3292</v>
      </c>
      <c r="D350" s="37" t="s">
        <v>3292</v>
      </c>
      <c r="E350" s="9" t="s">
        <v>3291</v>
      </c>
      <c r="F350" s="15"/>
      <c r="G350" s="10"/>
      <c r="H350" s="10"/>
      <c r="I350" s="7"/>
      <c r="J350" s="10"/>
      <c r="K350" s="10"/>
      <c r="L350" s="36"/>
      <c r="M350" s="32"/>
      <c r="N350" s="27"/>
      <c r="O350" s="27"/>
      <c r="P350" s="27"/>
      <c r="Q350" s="27"/>
      <c r="R350" s="27"/>
      <c r="S350" s="27"/>
      <c r="T350" s="27"/>
      <c r="U350" s="31"/>
      <c r="V350" s="29"/>
      <c r="W350" s="29"/>
    </row>
    <row r="351" spans="1:23" x14ac:dyDescent="0.35">
      <c r="A351" s="33">
        <v>350</v>
      </c>
      <c r="B351" s="18" t="s">
        <v>3289</v>
      </c>
      <c r="C351" s="35" t="s">
        <v>3290</v>
      </c>
      <c r="D351" s="35" t="s">
        <v>3290</v>
      </c>
      <c r="E351" s="18" t="s">
        <v>3289</v>
      </c>
      <c r="F351" s="20"/>
      <c r="G351" s="19"/>
      <c r="H351" s="19"/>
      <c r="I351" s="7"/>
      <c r="J351" s="19"/>
      <c r="K351" s="19"/>
      <c r="L351" s="34"/>
      <c r="M351" s="32"/>
      <c r="N351" s="27"/>
      <c r="O351" s="27"/>
      <c r="P351" s="27"/>
      <c r="Q351" s="27"/>
      <c r="R351" s="27"/>
      <c r="S351" s="27"/>
      <c r="T351" s="27"/>
      <c r="U351" s="31"/>
      <c r="V351" s="29"/>
      <c r="W351" s="29"/>
    </row>
    <row r="352" spans="1:23" x14ac:dyDescent="0.35">
      <c r="A352" s="33">
        <v>351</v>
      </c>
      <c r="B352" s="21" t="s">
        <v>3287</v>
      </c>
      <c r="C352" s="29" t="s">
        <v>3288</v>
      </c>
      <c r="D352" s="29" t="s">
        <v>3288</v>
      </c>
      <c r="E352" s="21" t="s">
        <v>3287</v>
      </c>
      <c r="F352" s="16"/>
      <c r="G352" s="7"/>
      <c r="H352" s="7"/>
      <c r="I352" s="7" t="s">
        <v>34</v>
      </c>
      <c r="J352" s="7"/>
      <c r="K352" s="7"/>
      <c r="L352" s="32"/>
      <c r="M352" s="30" t="s">
        <v>34</v>
      </c>
      <c r="N352" s="29" t="s">
        <v>34</v>
      </c>
      <c r="O352" s="29" t="s">
        <v>34</v>
      </c>
      <c r="P352" s="29" t="s">
        <v>34</v>
      </c>
      <c r="Q352" s="29" t="s">
        <v>34</v>
      </c>
      <c r="R352" s="27"/>
      <c r="S352" s="27"/>
      <c r="T352" s="27"/>
      <c r="U352" s="31"/>
      <c r="V352" s="29"/>
      <c r="W352" s="29"/>
    </row>
    <row r="353" spans="1:23" ht="39" x14ac:dyDescent="0.35">
      <c r="A353" s="33">
        <v>352</v>
      </c>
      <c r="B353" s="21" t="s">
        <v>3285</v>
      </c>
      <c r="C353" s="29" t="s">
        <v>3286</v>
      </c>
      <c r="D353" s="29" t="s">
        <v>3286</v>
      </c>
      <c r="E353" s="21" t="s">
        <v>3285</v>
      </c>
      <c r="F353" s="16"/>
      <c r="G353" s="7"/>
      <c r="H353" s="7"/>
      <c r="I353" s="7" t="s">
        <v>34</v>
      </c>
      <c r="J353" s="7"/>
      <c r="K353" s="7"/>
      <c r="L353" s="32"/>
      <c r="M353" s="30" t="s">
        <v>34</v>
      </c>
      <c r="N353" s="29" t="s">
        <v>34</v>
      </c>
      <c r="O353" s="29" t="s">
        <v>34</v>
      </c>
      <c r="P353" s="29" t="s">
        <v>34</v>
      </c>
      <c r="Q353" s="29" t="s">
        <v>34</v>
      </c>
      <c r="R353" s="27"/>
      <c r="S353" s="27"/>
      <c r="T353" s="27"/>
      <c r="U353" s="31"/>
      <c r="V353" s="29"/>
      <c r="W353" s="29"/>
    </row>
    <row r="354" spans="1:23" ht="39" x14ac:dyDescent="0.35">
      <c r="A354" s="33">
        <v>353</v>
      </c>
      <c r="B354" s="21" t="s">
        <v>3283</v>
      </c>
      <c r="C354" s="29" t="s">
        <v>3284</v>
      </c>
      <c r="D354" s="29" t="s">
        <v>3284</v>
      </c>
      <c r="E354" s="21" t="s">
        <v>3283</v>
      </c>
      <c r="F354" s="16"/>
      <c r="G354" s="7"/>
      <c r="H354" s="7"/>
      <c r="I354" s="7" t="s">
        <v>34</v>
      </c>
      <c r="J354" s="7"/>
      <c r="K354" s="7"/>
      <c r="L354" s="32"/>
      <c r="M354" s="30" t="s">
        <v>34</v>
      </c>
      <c r="N354" s="29" t="s">
        <v>34</v>
      </c>
      <c r="O354" s="29" t="s">
        <v>34</v>
      </c>
      <c r="P354" s="29" t="s">
        <v>34</v>
      </c>
      <c r="Q354" s="29" t="s">
        <v>34</v>
      </c>
      <c r="R354" s="27"/>
      <c r="S354" s="27"/>
      <c r="T354" s="27"/>
      <c r="U354" s="31"/>
      <c r="V354" s="29"/>
      <c r="W354" s="29"/>
    </row>
    <row r="355" spans="1:23" ht="39" x14ac:dyDescent="0.35">
      <c r="A355" s="33">
        <v>354</v>
      </c>
      <c r="B355" s="21" t="s">
        <v>3281</v>
      </c>
      <c r="C355" s="29" t="s">
        <v>3282</v>
      </c>
      <c r="D355" s="29" t="s">
        <v>3282</v>
      </c>
      <c r="E355" s="21" t="s">
        <v>3281</v>
      </c>
      <c r="F355" s="16"/>
      <c r="G355" s="7"/>
      <c r="H355" s="7"/>
      <c r="I355" s="7" t="s">
        <v>34</v>
      </c>
      <c r="J355" s="7"/>
      <c r="K355" s="7"/>
      <c r="L355" s="32"/>
      <c r="M355" s="30" t="s">
        <v>34</v>
      </c>
      <c r="N355" s="29" t="s">
        <v>34</v>
      </c>
      <c r="O355" s="29" t="s">
        <v>34</v>
      </c>
      <c r="P355" s="29" t="s">
        <v>34</v>
      </c>
      <c r="Q355" s="29" t="s">
        <v>34</v>
      </c>
      <c r="R355" s="27"/>
      <c r="S355" s="27"/>
      <c r="T355" s="27"/>
      <c r="U355" s="31"/>
      <c r="V355" s="29"/>
      <c r="W355" s="29"/>
    </row>
    <row r="356" spans="1:23" ht="26" x14ac:dyDescent="0.35">
      <c r="A356" s="33">
        <v>355</v>
      </c>
      <c r="B356" s="21" t="s">
        <v>3279</v>
      </c>
      <c r="C356" s="29" t="s">
        <v>3280</v>
      </c>
      <c r="D356" s="29" t="s">
        <v>3280</v>
      </c>
      <c r="E356" s="21" t="s">
        <v>3279</v>
      </c>
      <c r="F356" s="16"/>
      <c r="G356" s="7"/>
      <c r="H356" s="7"/>
      <c r="I356" s="7" t="s">
        <v>34</v>
      </c>
      <c r="J356" s="7"/>
      <c r="K356" s="7"/>
      <c r="L356" s="32"/>
      <c r="M356" s="30" t="s">
        <v>34</v>
      </c>
      <c r="N356" s="29" t="s">
        <v>34</v>
      </c>
      <c r="O356" s="29" t="s">
        <v>34</v>
      </c>
      <c r="P356" s="29" t="s">
        <v>34</v>
      </c>
      <c r="Q356" s="29" t="s">
        <v>34</v>
      </c>
      <c r="R356" s="27"/>
      <c r="S356" s="27"/>
      <c r="T356" s="27"/>
      <c r="U356" s="31"/>
      <c r="V356" s="29"/>
      <c r="W356" s="29"/>
    </row>
    <row r="357" spans="1:23" ht="26" x14ac:dyDescent="0.35">
      <c r="A357" s="33">
        <v>356</v>
      </c>
      <c r="B357" s="21" t="s">
        <v>3277</v>
      </c>
      <c r="C357" s="29" t="s">
        <v>3278</v>
      </c>
      <c r="D357" s="29" t="s">
        <v>3278</v>
      </c>
      <c r="E357" s="21" t="s">
        <v>3277</v>
      </c>
      <c r="F357" s="16"/>
      <c r="G357" s="7"/>
      <c r="H357" s="7"/>
      <c r="I357" s="7" t="s">
        <v>34</v>
      </c>
      <c r="J357" s="7"/>
      <c r="K357" s="7"/>
      <c r="L357" s="32"/>
      <c r="M357" s="30" t="s">
        <v>34</v>
      </c>
      <c r="N357" s="29" t="s">
        <v>34</v>
      </c>
      <c r="O357" s="29" t="s">
        <v>34</v>
      </c>
      <c r="P357" s="29" t="s">
        <v>34</v>
      </c>
      <c r="Q357" s="29" t="s">
        <v>34</v>
      </c>
      <c r="R357" s="27"/>
      <c r="S357" s="27"/>
      <c r="T357" s="27"/>
      <c r="U357" s="31"/>
      <c r="V357" s="29"/>
      <c r="W357" s="29"/>
    </row>
    <row r="358" spans="1:23" ht="26" x14ac:dyDescent="0.35">
      <c r="A358" s="33">
        <v>357</v>
      </c>
      <c r="B358" s="21" t="s">
        <v>3275</v>
      </c>
      <c r="C358" s="29" t="s">
        <v>3276</v>
      </c>
      <c r="D358" s="29" t="s">
        <v>3276</v>
      </c>
      <c r="E358" s="21" t="s">
        <v>3275</v>
      </c>
      <c r="F358" s="16"/>
      <c r="G358" s="7"/>
      <c r="H358" s="7"/>
      <c r="I358" s="7" t="s">
        <v>34</v>
      </c>
      <c r="J358" s="7"/>
      <c r="K358" s="7"/>
      <c r="L358" s="32"/>
      <c r="M358" s="30" t="s">
        <v>34</v>
      </c>
      <c r="N358" s="29" t="s">
        <v>34</v>
      </c>
      <c r="O358" s="29" t="s">
        <v>34</v>
      </c>
      <c r="P358" s="29" t="s">
        <v>34</v>
      </c>
      <c r="Q358" s="29" t="s">
        <v>34</v>
      </c>
      <c r="R358" s="27"/>
      <c r="S358" s="27"/>
      <c r="T358" s="27"/>
      <c r="U358" s="31"/>
      <c r="V358" s="29"/>
      <c r="W358" s="29"/>
    </row>
    <row r="359" spans="1:23" ht="39" x14ac:dyDescent="0.35">
      <c r="A359" s="33">
        <v>358</v>
      </c>
      <c r="B359" s="21" t="s">
        <v>3273</v>
      </c>
      <c r="C359" s="29" t="s">
        <v>3274</v>
      </c>
      <c r="D359" s="29" t="s">
        <v>3274</v>
      </c>
      <c r="E359" s="21" t="s">
        <v>3273</v>
      </c>
      <c r="F359" s="16"/>
      <c r="G359" s="7"/>
      <c r="H359" s="7"/>
      <c r="I359" s="7" t="s">
        <v>34</v>
      </c>
      <c r="J359" s="7"/>
      <c r="K359" s="7"/>
      <c r="L359" s="32"/>
      <c r="M359" s="30" t="s">
        <v>34</v>
      </c>
      <c r="N359" s="29" t="s">
        <v>34</v>
      </c>
      <c r="O359" s="29" t="s">
        <v>34</v>
      </c>
      <c r="P359" s="29" t="s">
        <v>34</v>
      </c>
      <c r="Q359" s="29" t="s">
        <v>34</v>
      </c>
      <c r="R359" s="27"/>
      <c r="S359" s="27"/>
      <c r="T359" s="27"/>
      <c r="U359" s="31"/>
      <c r="V359" s="29"/>
      <c r="W359" s="29"/>
    </row>
    <row r="360" spans="1:23" ht="78" x14ac:dyDescent="0.35">
      <c r="A360" s="33">
        <v>359</v>
      </c>
      <c r="B360" s="21" t="s">
        <v>3271</v>
      </c>
      <c r="C360" s="29" t="s">
        <v>3272</v>
      </c>
      <c r="D360" s="29" t="s">
        <v>3272</v>
      </c>
      <c r="E360" s="21" t="s">
        <v>3271</v>
      </c>
      <c r="F360" s="16"/>
      <c r="G360" s="7"/>
      <c r="H360" s="7"/>
      <c r="I360" s="7" t="s">
        <v>34</v>
      </c>
      <c r="J360" s="7"/>
      <c r="K360" s="7"/>
      <c r="L360" s="32"/>
      <c r="M360" s="30" t="s">
        <v>34</v>
      </c>
      <c r="N360" s="29" t="s">
        <v>34</v>
      </c>
      <c r="O360" s="29" t="s">
        <v>34</v>
      </c>
      <c r="P360" s="29" t="s">
        <v>34</v>
      </c>
      <c r="Q360" s="29" t="s">
        <v>34</v>
      </c>
      <c r="R360" s="27"/>
      <c r="S360" s="27"/>
      <c r="T360" s="27"/>
      <c r="U360" s="31"/>
      <c r="V360" s="29"/>
      <c r="W360" s="29"/>
    </row>
    <row r="361" spans="1:23" ht="52" x14ac:dyDescent="0.35">
      <c r="A361" s="33">
        <v>360</v>
      </c>
      <c r="B361" s="21" t="s">
        <v>3269</v>
      </c>
      <c r="C361" s="29" t="s">
        <v>3270</v>
      </c>
      <c r="D361" s="29" t="s">
        <v>3270</v>
      </c>
      <c r="E361" s="21" t="s">
        <v>3269</v>
      </c>
      <c r="F361" s="16"/>
      <c r="G361" s="7"/>
      <c r="H361" s="7"/>
      <c r="I361" s="7" t="s">
        <v>34</v>
      </c>
      <c r="J361" s="7"/>
      <c r="K361" s="7"/>
      <c r="L361" s="32"/>
      <c r="M361" s="30" t="s">
        <v>34</v>
      </c>
      <c r="N361" s="29" t="s">
        <v>34</v>
      </c>
      <c r="O361" s="29" t="s">
        <v>34</v>
      </c>
      <c r="P361" s="29" t="s">
        <v>34</v>
      </c>
      <c r="Q361" s="29" t="s">
        <v>34</v>
      </c>
      <c r="R361" s="27"/>
      <c r="S361" s="27"/>
      <c r="T361" s="27"/>
      <c r="U361" s="31"/>
      <c r="V361" s="29"/>
      <c r="W361" s="29"/>
    </row>
    <row r="362" spans="1:23" ht="130" x14ac:dyDescent="0.35">
      <c r="A362" s="33">
        <v>361</v>
      </c>
      <c r="B362" s="9" t="s">
        <v>3267</v>
      </c>
      <c r="C362" s="37" t="s">
        <v>3268</v>
      </c>
      <c r="D362" s="37" t="s">
        <v>3268</v>
      </c>
      <c r="E362" s="9" t="s">
        <v>3267</v>
      </c>
      <c r="F362" s="15"/>
      <c r="G362" s="10"/>
      <c r="H362" s="10"/>
      <c r="I362" s="7"/>
      <c r="J362" s="10"/>
      <c r="K362" s="10"/>
      <c r="L362" s="36"/>
      <c r="M362" s="32"/>
      <c r="N362" s="27"/>
      <c r="O362" s="27"/>
      <c r="P362" s="27"/>
      <c r="Q362" s="27"/>
      <c r="R362" s="27"/>
      <c r="S362" s="27"/>
      <c r="T362" s="27"/>
      <c r="U362" s="31"/>
      <c r="V362" s="29"/>
      <c r="W362" s="29"/>
    </row>
    <row r="363" spans="1:23" x14ac:dyDescent="0.35">
      <c r="A363" s="33">
        <v>362</v>
      </c>
      <c r="B363" s="18" t="s">
        <v>3265</v>
      </c>
      <c r="C363" s="35" t="s">
        <v>3266</v>
      </c>
      <c r="D363" s="35" t="s">
        <v>3266</v>
      </c>
      <c r="E363" s="18" t="s">
        <v>3265</v>
      </c>
      <c r="F363" s="20"/>
      <c r="G363" s="19"/>
      <c r="H363" s="19"/>
      <c r="I363" s="7"/>
      <c r="J363" s="19"/>
      <c r="K363" s="19"/>
      <c r="L363" s="34"/>
      <c r="M363" s="32"/>
      <c r="N363" s="27"/>
      <c r="O363" s="27"/>
      <c r="P363" s="27"/>
      <c r="Q363" s="27"/>
      <c r="R363" s="27"/>
      <c r="S363" s="27"/>
      <c r="T363" s="27"/>
      <c r="U363" s="31"/>
      <c r="V363" s="29"/>
      <c r="W363" s="29"/>
    </row>
    <row r="364" spans="1:23" ht="26" x14ac:dyDescent="0.35">
      <c r="A364" s="33">
        <v>363</v>
      </c>
      <c r="B364" s="21" t="s">
        <v>3263</v>
      </c>
      <c r="C364" s="29" t="s">
        <v>3264</v>
      </c>
      <c r="D364" s="29" t="s">
        <v>3264</v>
      </c>
      <c r="E364" s="21" t="s">
        <v>3263</v>
      </c>
      <c r="F364" s="16"/>
      <c r="G364" s="7"/>
      <c r="H364" s="7"/>
      <c r="I364" s="7" t="s">
        <v>34</v>
      </c>
      <c r="J364" s="7"/>
      <c r="K364" s="7"/>
      <c r="L364" s="32"/>
      <c r="M364" s="30" t="s">
        <v>34</v>
      </c>
      <c r="N364" s="29" t="s">
        <v>34</v>
      </c>
      <c r="O364" s="29" t="s">
        <v>34</v>
      </c>
      <c r="P364" s="29" t="s">
        <v>34</v>
      </c>
      <c r="Q364" s="29" t="s">
        <v>34</v>
      </c>
      <c r="R364" s="27"/>
      <c r="S364" s="27"/>
      <c r="T364" s="27"/>
      <c r="U364" s="31"/>
      <c r="V364" s="29"/>
      <c r="W364" s="29"/>
    </row>
    <row r="365" spans="1:23" ht="26" x14ac:dyDescent="0.35">
      <c r="A365" s="33">
        <v>364</v>
      </c>
      <c r="B365" s="21" t="s">
        <v>3261</v>
      </c>
      <c r="C365" s="29" t="s">
        <v>3262</v>
      </c>
      <c r="D365" s="29" t="s">
        <v>3262</v>
      </c>
      <c r="E365" s="21" t="s">
        <v>3261</v>
      </c>
      <c r="F365" s="16"/>
      <c r="G365" s="7"/>
      <c r="H365" s="7"/>
      <c r="I365" s="7" t="s">
        <v>34</v>
      </c>
      <c r="J365" s="7"/>
      <c r="K365" s="7"/>
      <c r="L365" s="32"/>
      <c r="M365" s="30" t="s">
        <v>34</v>
      </c>
      <c r="N365" s="29" t="s">
        <v>34</v>
      </c>
      <c r="O365" s="29" t="s">
        <v>34</v>
      </c>
      <c r="P365" s="29" t="s">
        <v>34</v>
      </c>
      <c r="Q365" s="29" t="s">
        <v>34</v>
      </c>
      <c r="R365" s="27"/>
      <c r="S365" s="27"/>
      <c r="T365" s="27"/>
      <c r="U365" s="31"/>
      <c r="V365" s="29"/>
      <c r="W365" s="29"/>
    </row>
    <row r="366" spans="1:23" ht="26" x14ac:dyDescent="0.35">
      <c r="A366" s="33">
        <v>365</v>
      </c>
      <c r="B366" s="21" t="s">
        <v>3259</v>
      </c>
      <c r="C366" s="29" t="s">
        <v>3260</v>
      </c>
      <c r="D366" s="29" t="s">
        <v>3260</v>
      </c>
      <c r="E366" s="21" t="s">
        <v>3259</v>
      </c>
      <c r="F366" s="16"/>
      <c r="G366" s="7"/>
      <c r="H366" s="7"/>
      <c r="I366" s="7" t="s">
        <v>34</v>
      </c>
      <c r="J366" s="7"/>
      <c r="K366" s="7"/>
      <c r="L366" s="32"/>
      <c r="M366" s="30" t="s">
        <v>34</v>
      </c>
      <c r="N366" s="29" t="s">
        <v>34</v>
      </c>
      <c r="O366" s="29" t="s">
        <v>34</v>
      </c>
      <c r="P366" s="29" t="s">
        <v>34</v>
      </c>
      <c r="Q366" s="29" t="s">
        <v>34</v>
      </c>
      <c r="R366" s="27"/>
      <c r="S366" s="27"/>
      <c r="T366" s="27"/>
      <c r="U366" s="31"/>
      <c r="V366" s="29"/>
      <c r="W366" s="29"/>
    </row>
    <row r="367" spans="1:23" ht="26" x14ac:dyDescent="0.35">
      <c r="A367" s="33">
        <v>366</v>
      </c>
      <c r="B367" s="21" t="s">
        <v>3257</v>
      </c>
      <c r="C367" s="29" t="s">
        <v>3258</v>
      </c>
      <c r="D367" s="29" t="s">
        <v>3258</v>
      </c>
      <c r="E367" s="21" t="s">
        <v>3257</v>
      </c>
      <c r="F367" s="16"/>
      <c r="G367" s="7"/>
      <c r="H367" s="7"/>
      <c r="I367" s="7" t="s">
        <v>34</v>
      </c>
      <c r="J367" s="7"/>
      <c r="K367" s="7"/>
      <c r="L367" s="32"/>
      <c r="M367" s="30" t="s">
        <v>34</v>
      </c>
      <c r="N367" s="29" t="s">
        <v>34</v>
      </c>
      <c r="O367" s="29" t="s">
        <v>34</v>
      </c>
      <c r="P367" s="29" t="s">
        <v>34</v>
      </c>
      <c r="Q367" s="29" t="s">
        <v>34</v>
      </c>
      <c r="R367" s="27"/>
      <c r="S367" s="27"/>
      <c r="T367" s="27"/>
      <c r="U367" s="31"/>
      <c r="V367" s="29"/>
      <c r="W367" s="29"/>
    </row>
    <row r="368" spans="1:23" x14ac:dyDescent="0.35">
      <c r="A368" s="33">
        <v>367</v>
      </c>
      <c r="B368" s="18" t="s">
        <v>3255</v>
      </c>
      <c r="C368" s="35" t="s">
        <v>3256</v>
      </c>
      <c r="D368" s="35" t="s">
        <v>3256</v>
      </c>
      <c r="E368" s="18" t="s">
        <v>3255</v>
      </c>
      <c r="F368" s="20"/>
      <c r="G368" s="19"/>
      <c r="H368" s="19"/>
      <c r="I368" s="7"/>
      <c r="J368" s="19"/>
      <c r="K368" s="19"/>
      <c r="L368" s="34"/>
      <c r="M368" s="32"/>
      <c r="N368" s="27"/>
      <c r="O368" s="27"/>
      <c r="P368" s="27"/>
      <c r="Q368" s="27"/>
      <c r="R368" s="27"/>
      <c r="S368" s="27"/>
      <c r="T368" s="27"/>
      <c r="U368" s="31"/>
      <c r="V368" s="29"/>
      <c r="W368" s="29"/>
    </row>
    <row r="369" spans="1:23" ht="26" x14ac:dyDescent="0.35">
      <c r="A369" s="33">
        <v>368</v>
      </c>
      <c r="B369" s="21" t="s">
        <v>3253</v>
      </c>
      <c r="C369" s="29" t="s">
        <v>3254</v>
      </c>
      <c r="D369" s="29" t="s">
        <v>3254</v>
      </c>
      <c r="E369" s="21" t="s">
        <v>3253</v>
      </c>
      <c r="F369" s="16"/>
      <c r="G369" s="7"/>
      <c r="H369" s="7"/>
      <c r="I369" s="7" t="s">
        <v>34</v>
      </c>
      <c r="J369" s="7"/>
      <c r="K369" s="7"/>
      <c r="L369" s="32"/>
      <c r="M369" s="30" t="s">
        <v>34</v>
      </c>
      <c r="N369" s="29" t="s">
        <v>34</v>
      </c>
      <c r="O369" s="29" t="s">
        <v>34</v>
      </c>
      <c r="P369" s="29" t="s">
        <v>34</v>
      </c>
      <c r="Q369" s="29" t="s">
        <v>34</v>
      </c>
      <c r="R369" s="27"/>
      <c r="S369" s="27"/>
      <c r="T369" s="27"/>
      <c r="U369" s="31"/>
      <c r="V369" s="29"/>
      <c r="W369" s="29"/>
    </row>
    <row r="370" spans="1:23" ht="26" x14ac:dyDescent="0.35">
      <c r="A370" s="33">
        <v>369</v>
      </c>
      <c r="B370" s="21" t="s">
        <v>3251</v>
      </c>
      <c r="C370" s="29" t="s">
        <v>3252</v>
      </c>
      <c r="D370" s="29" t="s">
        <v>3252</v>
      </c>
      <c r="E370" s="21" t="s">
        <v>3251</v>
      </c>
      <c r="F370" s="16"/>
      <c r="G370" s="7"/>
      <c r="H370" s="7"/>
      <c r="I370" s="7" t="s">
        <v>34</v>
      </c>
      <c r="J370" s="7"/>
      <c r="K370" s="7"/>
      <c r="L370" s="32"/>
      <c r="M370" s="30" t="s">
        <v>34</v>
      </c>
      <c r="N370" s="29" t="s">
        <v>34</v>
      </c>
      <c r="O370" s="29" t="s">
        <v>34</v>
      </c>
      <c r="P370" s="29" t="s">
        <v>34</v>
      </c>
      <c r="Q370" s="29" t="s">
        <v>34</v>
      </c>
      <c r="R370" s="27"/>
      <c r="S370" s="27"/>
      <c r="T370" s="27"/>
      <c r="U370" s="31"/>
      <c r="V370" s="29"/>
      <c r="W370" s="29"/>
    </row>
    <row r="371" spans="1:23" ht="26" x14ac:dyDescent="0.35">
      <c r="A371" s="33">
        <v>370</v>
      </c>
      <c r="B371" s="21" t="s">
        <v>3249</v>
      </c>
      <c r="C371" s="29" t="s">
        <v>3250</v>
      </c>
      <c r="D371" s="29" t="s">
        <v>3250</v>
      </c>
      <c r="E371" s="21" t="s">
        <v>3249</v>
      </c>
      <c r="F371" s="16"/>
      <c r="G371" s="7"/>
      <c r="H371" s="7"/>
      <c r="I371" s="7" t="s">
        <v>34</v>
      </c>
      <c r="J371" s="7"/>
      <c r="K371" s="7"/>
      <c r="L371" s="32"/>
      <c r="M371" s="30" t="s">
        <v>34</v>
      </c>
      <c r="N371" s="29" t="s">
        <v>34</v>
      </c>
      <c r="O371" s="29" t="s">
        <v>34</v>
      </c>
      <c r="P371" s="29" t="s">
        <v>34</v>
      </c>
      <c r="Q371" s="29" t="s">
        <v>34</v>
      </c>
      <c r="R371" s="27"/>
      <c r="S371" s="27"/>
      <c r="T371" s="27"/>
      <c r="U371" s="31"/>
      <c r="V371" s="29"/>
      <c r="W371" s="29"/>
    </row>
    <row r="372" spans="1:23" x14ac:dyDescent="0.35">
      <c r="A372" s="33">
        <v>371</v>
      </c>
      <c r="B372" s="21" t="s">
        <v>3247</v>
      </c>
      <c r="C372" s="29" t="s">
        <v>3248</v>
      </c>
      <c r="D372" s="29" t="s">
        <v>3248</v>
      </c>
      <c r="E372" s="21" t="s">
        <v>3247</v>
      </c>
      <c r="F372" s="16"/>
      <c r="G372" s="7"/>
      <c r="H372" s="7"/>
      <c r="I372" s="7" t="s">
        <v>34</v>
      </c>
      <c r="J372" s="7"/>
      <c r="K372" s="7"/>
      <c r="L372" s="32"/>
      <c r="M372" s="30" t="s">
        <v>34</v>
      </c>
      <c r="N372" s="29" t="s">
        <v>34</v>
      </c>
      <c r="O372" s="29" t="s">
        <v>34</v>
      </c>
      <c r="P372" s="29" t="s">
        <v>34</v>
      </c>
      <c r="Q372" s="29" t="s">
        <v>34</v>
      </c>
      <c r="R372" s="27"/>
      <c r="S372" s="27"/>
      <c r="T372" s="27"/>
      <c r="U372" s="31"/>
      <c r="V372" s="29"/>
      <c r="W372" s="29"/>
    </row>
    <row r="373" spans="1:23" ht="39" x14ac:dyDescent="0.35">
      <c r="A373" s="33">
        <v>372</v>
      </c>
      <c r="B373" s="21" t="s">
        <v>3245</v>
      </c>
      <c r="C373" s="29" t="s">
        <v>3246</v>
      </c>
      <c r="D373" s="29" t="s">
        <v>3246</v>
      </c>
      <c r="E373" s="21" t="s">
        <v>3245</v>
      </c>
      <c r="F373" s="16"/>
      <c r="G373" s="7"/>
      <c r="H373" s="7"/>
      <c r="I373" s="7" t="s">
        <v>34</v>
      </c>
      <c r="J373" s="7"/>
      <c r="K373" s="7"/>
      <c r="L373" s="32"/>
      <c r="M373" s="30" t="s">
        <v>34</v>
      </c>
      <c r="N373" s="29" t="s">
        <v>34</v>
      </c>
      <c r="O373" s="27"/>
      <c r="P373" s="27"/>
      <c r="Q373" s="27"/>
      <c r="R373" s="27"/>
      <c r="S373" s="27"/>
      <c r="T373" s="27"/>
      <c r="U373" s="31"/>
      <c r="V373" s="29"/>
      <c r="W373" s="29"/>
    </row>
    <row r="374" spans="1:23" ht="39" x14ac:dyDescent="0.35">
      <c r="A374" s="33">
        <v>373</v>
      </c>
      <c r="B374" s="21" t="s">
        <v>3243</v>
      </c>
      <c r="C374" s="29" t="s">
        <v>3244</v>
      </c>
      <c r="D374" s="29" t="s">
        <v>3244</v>
      </c>
      <c r="E374" s="21" t="s">
        <v>3243</v>
      </c>
      <c r="F374" s="16"/>
      <c r="G374" s="7"/>
      <c r="H374" s="7"/>
      <c r="I374" s="7" t="s">
        <v>34</v>
      </c>
      <c r="J374" s="7"/>
      <c r="K374" s="7"/>
      <c r="L374" s="32"/>
      <c r="M374" s="32"/>
      <c r="N374" s="27"/>
      <c r="O374" s="29" t="s">
        <v>34</v>
      </c>
      <c r="P374" s="29" t="s">
        <v>34</v>
      </c>
      <c r="Q374" s="29" t="s">
        <v>34</v>
      </c>
      <c r="R374" s="27"/>
      <c r="S374" s="27"/>
      <c r="T374" s="27"/>
      <c r="U374" s="31"/>
      <c r="V374" s="29"/>
      <c r="W374" s="29"/>
    </row>
    <row r="375" spans="1:23" ht="26" x14ac:dyDescent="0.35">
      <c r="A375" s="33">
        <v>374</v>
      </c>
      <c r="B375" s="18" t="s">
        <v>3241</v>
      </c>
      <c r="C375" s="35" t="s">
        <v>3242</v>
      </c>
      <c r="D375" s="35" t="s">
        <v>3242</v>
      </c>
      <c r="E375" s="18" t="s">
        <v>3241</v>
      </c>
      <c r="F375" s="20"/>
      <c r="G375" s="19"/>
      <c r="H375" s="19"/>
      <c r="I375" s="7"/>
      <c r="J375" s="19"/>
      <c r="K375" s="19"/>
      <c r="L375" s="34"/>
      <c r="M375" s="32"/>
      <c r="N375" s="27"/>
      <c r="O375" s="27"/>
      <c r="P375" s="27"/>
      <c r="Q375" s="27"/>
      <c r="R375" s="27"/>
      <c r="S375" s="27"/>
      <c r="T375" s="27"/>
      <c r="U375" s="31"/>
      <c r="V375" s="29"/>
      <c r="W375" s="29"/>
    </row>
    <row r="376" spans="1:23" x14ac:dyDescent="0.35">
      <c r="A376" s="33">
        <v>375</v>
      </c>
      <c r="B376" s="21" t="s">
        <v>3239</v>
      </c>
      <c r="C376" s="29" t="s">
        <v>3240</v>
      </c>
      <c r="D376" s="29" t="s">
        <v>3240</v>
      </c>
      <c r="E376" s="21" t="s">
        <v>3239</v>
      </c>
      <c r="F376" s="16"/>
      <c r="G376" s="7"/>
      <c r="H376" s="7"/>
      <c r="I376" s="7" t="s">
        <v>34</v>
      </c>
      <c r="J376" s="7"/>
      <c r="K376" s="7"/>
      <c r="L376" s="32"/>
      <c r="M376" s="30" t="s">
        <v>34</v>
      </c>
      <c r="N376" s="29" t="s">
        <v>34</v>
      </c>
      <c r="O376" s="27"/>
      <c r="P376" s="27"/>
      <c r="Q376" s="27"/>
      <c r="R376" s="27"/>
      <c r="S376" s="27"/>
      <c r="T376" s="27"/>
      <c r="U376" s="31"/>
      <c r="V376" s="29"/>
      <c r="W376" s="29"/>
    </row>
    <row r="377" spans="1:23" x14ac:dyDescent="0.35">
      <c r="A377" s="33">
        <v>376</v>
      </c>
      <c r="B377" s="21" t="s">
        <v>3237</v>
      </c>
      <c r="C377" s="29" t="s">
        <v>3238</v>
      </c>
      <c r="D377" s="29" t="s">
        <v>3238</v>
      </c>
      <c r="E377" s="21" t="s">
        <v>3237</v>
      </c>
      <c r="F377" s="16"/>
      <c r="G377" s="7"/>
      <c r="H377" s="7"/>
      <c r="I377" s="7" t="s">
        <v>34</v>
      </c>
      <c r="J377" s="7"/>
      <c r="K377" s="7"/>
      <c r="L377" s="32"/>
      <c r="M377" s="30" t="s">
        <v>34</v>
      </c>
      <c r="N377" s="29" t="s">
        <v>34</v>
      </c>
      <c r="O377" s="27"/>
      <c r="P377" s="27"/>
      <c r="Q377" s="27"/>
      <c r="R377" s="27"/>
      <c r="S377" s="27"/>
      <c r="T377" s="27"/>
      <c r="U377" s="31"/>
      <c r="V377" s="29"/>
      <c r="W377" s="29"/>
    </row>
    <row r="378" spans="1:23" x14ac:dyDescent="0.35">
      <c r="A378" s="33">
        <v>377</v>
      </c>
      <c r="B378" s="21" t="s">
        <v>3235</v>
      </c>
      <c r="C378" s="29" t="s">
        <v>3236</v>
      </c>
      <c r="D378" s="29" t="s">
        <v>3236</v>
      </c>
      <c r="E378" s="21" t="s">
        <v>3235</v>
      </c>
      <c r="F378" s="16"/>
      <c r="G378" s="7"/>
      <c r="H378" s="7"/>
      <c r="I378" s="7" t="s">
        <v>34</v>
      </c>
      <c r="J378" s="7"/>
      <c r="K378" s="7"/>
      <c r="L378" s="32"/>
      <c r="M378" s="30" t="s">
        <v>34</v>
      </c>
      <c r="N378" s="29" t="s">
        <v>34</v>
      </c>
      <c r="O378" s="27"/>
      <c r="P378" s="27"/>
      <c r="Q378" s="27"/>
      <c r="R378" s="27"/>
      <c r="S378" s="27"/>
      <c r="T378" s="27"/>
      <c r="U378" s="31"/>
      <c r="V378" s="29"/>
      <c r="W378" s="29"/>
    </row>
    <row r="379" spans="1:23" ht="26" x14ac:dyDescent="0.35">
      <c r="A379" s="33">
        <v>378</v>
      </c>
      <c r="B379" s="21" t="s">
        <v>3233</v>
      </c>
      <c r="C379" s="29" t="s">
        <v>3234</v>
      </c>
      <c r="D379" s="29" t="s">
        <v>3234</v>
      </c>
      <c r="E379" s="21" t="s">
        <v>3233</v>
      </c>
      <c r="F379" s="16"/>
      <c r="G379" s="7"/>
      <c r="H379" s="7"/>
      <c r="I379" s="7" t="s">
        <v>34</v>
      </c>
      <c r="J379" s="7"/>
      <c r="K379" s="7"/>
      <c r="L379" s="32"/>
      <c r="M379" s="30" t="s">
        <v>34</v>
      </c>
      <c r="N379" s="29" t="s">
        <v>34</v>
      </c>
      <c r="O379" s="27"/>
      <c r="P379" s="27"/>
      <c r="Q379" s="27"/>
      <c r="R379" s="27"/>
      <c r="S379" s="27"/>
      <c r="T379" s="27"/>
      <c r="U379" s="31"/>
      <c r="V379" s="29"/>
      <c r="W379" s="29"/>
    </row>
    <row r="380" spans="1:23" ht="39" x14ac:dyDescent="0.35">
      <c r="A380" s="33">
        <v>379</v>
      </c>
      <c r="B380" s="21" t="s">
        <v>3231</v>
      </c>
      <c r="C380" s="29" t="s">
        <v>3232</v>
      </c>
      <c r="D380" s="29" t="s">
        <v>3232</v>
      </c>
      <c r="E380" s="21" t="s">
        <v>3231</v>
      </c>
      <c r="F380" s="16"/>
      <c r="G380" s="7"/>
      <c r="H380" s="7"/>
      <c r="I380" s="7" t="s">
        <v>34</v>
      </c>
      <c r="J380" s="7"/>
      <c r="K380" s="7"/>
      <c r="L380" s="32"/>
      <c r="M380" s="30" t="s">
        <v>34</v>
      </c>
      <c r="N380" s="29" t="s">
        <v>34</v>
      </c>
      <c r="O380" s="27"/>
      <c r="P380" s="27"/>
      <c r="Q380" s="27"/>
      <c r="R380" s="27"/>
      <c r="S380" s="27"/>
      <c r="T380" s="27"/>
      <c r="U380" s="31"/>
      <c r="V380" s="29"/>
      <c r="W380" s="29"/>
    </row>
    <row r="381" spans="1:23" ht="26" x14ac:dyDescent="0.35">
      <c r="A381" s="33">
        <v>380</v>
      </c>
      <c r="B381" s="18" t="s">
        <v>3229</v>
      </c>
      <c r="C381" s="35" t="s">
        <v>3230</v>
      </c>
      <c r="D381" s="35" t="s">
        <v>3230</v>
      </c>
      <c r="E381" s="18" t="s">
        <v>3229</v>
      </c>
      <c r="F381" s="20"/>
      <c r="G381" s="19"/>
      <c r="H381" s="19"/>
      <c r="I381" s="7"/>
      <c r="J381" s="19"/>
      <c r="K381" s="19"/>
      <c r="L381" s="34"/>
      <c r="M381" s="32"/>
      <c r="N381" s="27"/>
      <c r="O381" s="27"/>
      <c r="P381" s="27"/>
      <c r="Q381" s="27"/>
      <c r="R381" s="27"/>
      <c r="S381" s="27"/>
      <c r="T381" s="27"/>
      <c r="U381" s="31"/>
      <c r="V381" s="29"/>
      <c r="W381" s="29"/>
    </row>
    <row r="382" spans="1:23" x14ac:dyDescent="0.35">
      <c r="A382" s="33">
        <v>381</v>
      </c>
      <c r="B382" s="21" t="s">
        <v>3227</v>
      </c>
      <c r="C382" s="29" t="s">
        <v>3228</v>
      </c>
      <c r="D382" s="29" t="s">
        <v>3228</v>
      </c>
      <c r="E382" s="21" t="s">
        <v>3227</v>
      </c>
      <c r="F382" s="16"/>
      <c r="G382" s="7"/>
      <c r="H382" s="7"/>
      <c r="I382" s="7" t="s">
        <v>34</v>
      </c>
      <c r="J382" s="7"/>
      <c r="K382" s="7"/>
      <c r="L382" s="32"/>
      <c r="M382" s="30" t="s">
        <v>34</v>
      </c>
      <c r="N382" s="29" t="s">
        <v>34</v>
      </c>
      <c r="O382" s="29" t="s">
        <v>34</v>
      </c>
      <c r="P382" s="29" t="s">
        <v>34</v>
      </c>
      <c r="Q382" s="29" t="s">
        <v>34</v>
      </c>
      <c r="R382" s="27"/>
      <c r="S382" s="27"/>
      <c r="T382" s="27"/>
      <c r="U382" s="31"/>
      <c r="V382" s="29"/>
      <c r="W382" s="29"/>
    </row>
    <row r="383" spans="1:23" ht="26" x14ac:dyDescent="0.35">
      <c r="A383" s="33">
        <v>382</v>
      </c>
      <c r="B383" s="21" t="s">
        <v>3225</v>
      </c>
      <c r="C383" s="29" t="s">
        <v>3226</v>
      </c>
      <c r="D383" s="29" t="s">
        <v>3226</v>
      </c>
      <c r="E383" s="21" t="s">
        <v>3225</v>
      </c>
      <c r="F383" s="16"/>
      <c r="G383" s="7"/>
      <c r="H383" s="7"/>
      <c r="I383" s="7" t="s">
        <v>34</v>
      </c>
      <c r="J383" s="7"/>
      <c r="K383" s="7"/>
      <c r="L383" s="32"/>
      <c r="M383" s="30" t="s">
        <v>34</v>
      </c>
      <c r="N383" s="29" t="s">
        <v>34</v>
      </c>
      <c r="O383" s="29" t="s">
        <v>34</v>
      </c>
      <c r="P383" s="29" t="s">
        <v>34</v>
      </c>
      <c r="Q383" s="29" t="s">
        <v>34</v>
      </c>
      <c r="R383" s="27"/>
      <c r="S383" s="27"/>
      <c r="T383" s="27"/>
      <c r="U383" s="31"/>
      <c r="V383" s="29"/>
      <c r="W383" s="29"/>
    </row>
    <row r="384" spans="1:23" ht="26" x14ac:dyDescent="0.35">
      <c r="A384" s="33">
        <v>383</v>
      </c>
      <c r="B384" s="21" t="s">
        <v>3223</v>
      </c>
      <c r="C384" s="29" t="s">
        <v>3224</v>
      </c>
      <c r="D384" s="29" t="s">
        <v>3224</v>
      </c>
      <c r="E384" s="21" t="s">
        <v>3223</v>
      </c>
      <c r="F384" s="16"/>
      <c r="G384" s="7"/>
      <c r="H384" s="7"/>
      <c r="I384" s="7" t="s">
        <v>34</v>
      </c>
      <c r="J384" s="7"/>
      <c r="K384" s="7"/>
      <c r="L384" s="32"/>
      <c r="M384" s="30" t="s">
        <v>34</v>
      </c>
      <c r="N384" s="29" t="s">
        <v>34</v>
      </c>
      <c r="O384" s="29" t="s">
        <v>34</v>
      </c>
      <c r="P384" s="29" t="s">
        <v>34</v>
      </c>
      <c r="Q384" s="29" t="s">
        <v>34</v>
      </c>
      <c r="R384" s="27"/>
      <c r="S384" s="27"/>
      <c r="T384" s="27"/>
      <c r="U384" s="31"/>
      <c r="V384" s="29"/>
      <c r="W384" s="29"/>
    </row>
    <row r="385" spans="1:23" x14ac:dyDescent="0.35">
      <c r="A385" s="33">
        <v>384</v>
      </c>
      <c r="B385" s="9" t="s">
        <v>3221</v>
      </c>
      <c r="C385" s="37" t="s">
        <v>3222</v>
      </c>
      <c r="D385" s="37" t="s">
        <v>3222</v>
      </c>
      <c r="E385" s="9" t="s">
        <v>3221</v>
      </c>
      <c r="F385" s="15"/>
      <c r="G385" s="10"/>
      <c r="H385" s="10"/>
      <c r="I385" s="7"/>
      <c r="J385" s="10"/>
      <c r="K385" s="10"/>
      <c r="L385" s="36"/>
      <c r="M385" s="32"/>
      <c r="N385" s="27"/>
      <c r="O385" s="27"/>
      <c r="P385" s="27"/>
      <c r="Q385" s="27"/>
      <c r="R385" s="27"/>
      <c r="S385" s="27"/>
      <c r="T385" s="27"/>
      <c r="U385" s="31"/>
      <c r="V385" s="29"/>
      <c r="W385" s="29"/>
    </row>
    <row r="386" spans="1:23" x14ac:dyDescent="0.35">
      <c r="A386" s="33">
        <v>385</v>
      </c>
      <c r="B386" s="18" t="s">
        <v>890</v>
      </c>
      <c r="C386" s="35" t="s">
        <v>3220</v>
      </c>
      <c r="D386" s="35" t="s">
        <v>3220</v>
      </c>
      <c r="E386" s="18" t="s">
        <v>890</v>
      </c>
      <c r="F386" s="20"/>
      <c r="G386" s="19"/>
      <c r="H386" s="19"/>
      <c r="I386" s="7"/>
      <c r="J386" s="19"/>
      <c r="K386" s="19"/>
      <c r="L386" s="34"/>
      <c r="M386" s="32"/>
      <c r="N386" s="27"/>
      <c r="O386" s="27"/>
      <c r="P386" s="27"/>
      <c r="Q386" s="27"/>
      <c r="R386" s="27"/>
      <c r="S386" s="27"/>
      <c r="T386" s="27"/>
      <c r="U386" s="31"/>
      <c r="V386" s="29"/>
      <c r="W386" s="29"/>
    </row>
    <row r="387" spans="1:23" x14ac:dyDescent="0.35">
      <c r="A387" s="33">
        <v>386</v>
      </c>
      <c r="B387" s="21" t="s">
        <v>3218</v>
      </c>
      <c r="C387" s="29" t="s">
        <v>3219</v>
      </c>
      <c r="D387" s="29" t="s">
        <v>3219</v>
      </c>
      <c r="E387" s="21" t="s">
        <v>3218</v>
      </c>
      <c r="F387" s="16"/>
      <c r="G387" s="7"/>
      <c r="H387" s="7"/>
      <c r="I387" s="7" t="s">
        <v>34</v>
      </c>
      <c r="J387" s="7"/>
      <c r="K387" s="7"/>
      <c r="L387" s="32"/>
      <c r="M387" s="30" t="s">
        <v>34</v>
      </c>
      <c r="N387" s="29" t="s">
        <v>34</v>
      </c>
      <c r="O387" s="29" t="s">
        <v>34</v>
      </c>
      <c r="P387" s="29" t="s">
        <v>34</v>
      </c>
      <c r="Q387" s="29" t="s">
        <v>34</v>
      </c>
      <c r="R387" s="27"/>
      <c r="S387" s="27"/>
      <c r="T387" s="27"/>
      <c r="U387" s="31"/>
      <c r="V387" s="29"/>
      <c r="W387" s="29"/>
    </row>
    <row r="388" spans="1:23" ht="52" x14ac:dyDescent="0.35">
      <c r="A388" s="33">
        <v>387</v>
      </c>
      <c r="B388" s="21" t="s">
        <v>3216</v>
      </c>
      <c r="C388" s="29" t="s">
        <v>3217</v>
      </c>
      <c r="D388" s="29" t="s">
        <v>3217</v>
      </c>
      <c r="E388" s="21" t="s">
        <v>3216</v>
      </c>
      <c r="F388" s="16"/>
      <c r="G388" s="7"/>
      <c r="H388" s="7"/>
      <c r="I388" s="7" t="s">
        <v>34</v>
      </c>
      <c r="J388" s="7"/>
      <c r="K388" s="7"/>
      <c r="L388" s="32"/>
      <c r="M388" s="30" t="s">
        <v>34</v>
      </c>
      <c r="N388" s="29" t="s">
        <v>34</v>
      </c>
      <c r="O388" s="29" t="s">
        <v>34</v>
      </c>
      <c r="P388" s="29" t="s">
        <v>34</v>
      </c>
      <c r="Q388" s="29" t="s">
        <v>34</v>
      </c>
      <c r="R388" s="27"/>
      <c r="S388" s="27"/>
      <c r="T388" s="27"/>
      <c r="U388" s="31"/>
      <c r="V388" s="29"/>
      <c r="W388" s="29"/>
    </row>
    <row r="389" spans="1:23" ht="39" x14ac:dyDescent="0.35">
      <c r="A389" s="33">
        <v>388</v>
      </c>
      <c r="B389" s="21" t="s">
        <v>3214</v>
      </c>
      <c r="C389" s="29" t="s">
        <v>3215</v>
      </c>
      <c r="D389" s="29" t="s">
        <v>3215</v>
      </c>
      <c r="E389" s="21" t="s">
        <v>3214</v>
      </c>
      <c r="F389" s="16"/>
      <c r="G389" s="7"/>
      <c r="H389" s="7"/>
      <c r="I389" s="7" t="s">
        <v>34</v>
      </c>
      <c r="J389" s="7"/>
      <c r="K389" s="7"/>
      <c r="L389" s="32"/>
      <c r="M389" s="30" t="s">
        <v>34</v>
      </c>
      <c r="N389" s="29" t="s">
        <v>34</v>
      </c>
      <c r="O389" s="29" t="s">
        <v>34</v>
      </c>
      <c r="P389" s="29" t="s">
        <v>34</v>
      </c>
      <c r="Q389" s="29" t="s">
        <v>34</v>
      </c>
      <c r="R389" s="27"/>
      <c r="S389" s="27"/>
      <c r="T389" s="27"/>
      <c r="U389" s="31"/>
      <c r="V389" s="29"/>
      <c r="W389" s="29"/>
    </row>
    <row r="390" spans="1:23" x14ac:dyDescent="0.35">
      <c r="A390" s="33">
        <v>389</v>
      </c>
      <c r="B390" s="21" t="s">
        <v>3212</v>
      </c>
      <c r="C390" s="29" t="s">
        <v>3213</v>
      </c>
      <c r="D390" s="29" t="s">
        <v>3213</v>
      </c>
      <c r="E390" s="21" t="s">
        <v>3212</v>
      </c>
      <c r="F390" s="16"/>
      <c r="G390" s="7"/>
      <c r="H390" s="7"/>
      <c r="I390" s="7" t="s">
        <v>34</v>
      </c>
      <c r="J390" s="7"/>
      <c r="K390" s="7"/>
      <c r="L390" s="32"/>
      <c r="M390" s="30" t="s">
        <v>34</v>
      </c>
      <c r="N390" s="29" t="s">
        <v>34</v>
      </c>
      <c r="O390" s="29" t="s">
        <v>34</v>
      </c>
      <c r="P390" s="29" t="s">
        <v>34</v>
      </c>
      <c r="Q390" s="29" t="s">
        <v>34</v>
      </c>
      <c r="R390" s="27"/>
      <c r="S390" s="27"/>
      <c r="T390" s="27"/>
      <c r="U390" s="31"/>
      <c r="V390" s="29"/>
      <c r="W390" s="29"/>
    </row>
    <row r="391" spans="1:23" ht="39" x14ac:dyDescent="0.35">
      <c r="A391" s="33">
        <v>390</v>
      </c>
      <c r="B391" s="21" t="s">
        <v>3210</v>
      </c>
      <c r="C391" s="29" t="s">
        <v>3211</v>
      </c>
      <c r="D391" s="29" t="s">
        <v>3211</v>
      </c>
      <c r="E391" s="21" t="s">
        <v>3210</v>
      </c>
      <c r="F391" s="16"/>
      <c r="G391" s="7"/>
      <c r="H391" s="7"/>
      <c r="I391" s="7" t="s">
        <v>34</v>
      </c>
      <c r="J391" s="7"/>
      <c r="K391" s="7"/>
      <c r="L391" s="32"/>
      <c r="M391" s="30" t="s">
        <v>34</v>
      </c>
      <c r="N391" s="29" t="s">
        <v>34</v>
      </c>
      <c r="O391" s="29" t="s">
        <v>34</v>
      </c>
      <c r="P391" s="29" t="s">
        <v>34</v>
      </c>
      <c r="Q391" s="29" t="s">
        <v>34</v>
      </c>
      <c r="R391" s="27"/>
      <c r="S391" s="27"/>
      <c r="T391" s="27"/>
      <c r="U391" s="31"/>
      <c r="V391" s="29"/>
      <c r="W391" s="29"/>
    </row>
    <row r="392" spans="1:23" x14ac:dyDescent="0.35">
      <c r="A392" s="33">
        <v>391</v>
      </c>
      <c r="B392" s="21" t="s">
        <v>3208</v>
      </c>
      <c r="C392" s="29" t="s">
        <v>3209</v>
      </c>
      <c r="D392" s="29" t="s">
        <v>3209</v>
      </c>
      <c r="E392" s="21" t="s">
        <v>3208</v>
      </c>
      <c r="F392" s="16"/>
      <c r="G392" s="7"/>
      <c r="H392" s="7"/>
      <c r="I392" s="7" t="s">
        <v>34</v>
      </c>
      <c r="J392" s="7"/>
      <c r="K392" s="7"/>
      <c r="L392" s="32"/>
      <c r="M392" s="30" t="s">
        <v>34</v>
      </c>
      <c r="N392" s="29" t="s">
        <v>34</v>
      </c>
      <c r="O392" s="29" t="s">
        <v>34</v>
      </c>
      <c r="P392" s="29" t="s">
        <v>34</v>
      </c>
      <c r="Q392" s="29" t="s">
        <v>34</v>
      </c>
      <c r="R392" s="27"/>
      <c r="S392" s="27"/>
      <c r="T392" s="27"/>
      <c r="U392" s="31"/>
      <c r="V392" s="29"/>
      <c r="W392" s="29"/>
    </row>
    <row r="393" spans="1:23" x14ac:dyDescent="0.35">
      <c r="A393" s="33">
        <v>392</v>
      </c>
      <c r="B393" s="21" t="s">
        <v>3206</v>
      </c>
      <c r="C393" s="29" t="s">
        <v>3207</v>
      </c>
      <c r="D393" s="29" t="s">
        <v>3207</v>
      </c>
      <c r="E393" s="21" t="s">
        <v>3206</v>
      </c>
      <c r="F393" s="16"/>
      <c r="G393" s="7"/>
      <c r="H393" s="7"/>
      <c r="I393" s="7" t="s">
        <v>34</v>
      </c>
      <c r="J393" s="7"/>
      <c r="K393" s="7"/>
      <c r="L393" s="32"/>
      <c r="M393" s="30" t="s">
        <v>34</v>
      </c>
      <c r="N393" s="29" t="s">
        <v>34</v>
      </c>
      <c r="O393" s="29" t="s">
        <v>34</v>
      </c>
      <c r="P393" s="29" t="s">
        <v>34</v>
      </c>
      <c r="Q393" s="29" t="s">
        <v>34</v>
      </c>
      <c r="R393" s="27"/>
      <c r="S393" s="27"/>
      <c r="T393" s="27"/>
      <c r="U393" s="31"/>
      <c r="V393" s="29"/>
      <c r="W393" s="29"/>
    </row>
    <row r="394" spans="1:23" ht="39" x14ac:dyDescent="0.35">
      <c r="A394" s="33">
        <v>393</v>
      </c>
      <c r="B394" s="21" t="s">
        <v>3204</v>
      </c>
      <c r="C394" s="29" t="s">
        <v>3205</v>
      </c>
      <c r="D394" s="29" t="s">
        <v>3205</v>
      </c>
      <c r="E394" s="21" t="s">
        <v>3204</v>
      </c>
      <c r="F394" s="16"/>
      <c r="G394" s="7"/>
      <c r="H394" s="7"/>
      <c r="I394" s="7" t="s">
        <v>34</v>
      </c>
      <c r="J394" s="7"/>
      <c r="K394" s="7"/>
      <c r="L394" s="32"/>
      <c r="M394" s="30" t="s">
        <v>34</v>
      </c>
      <c r="N394" s="29" t="s">
        <v>34</v>
      </c>
      <c r="O394" s="29" t="s">
        <v>34</v>
      </c>
      <c r="P394" s="29" t="s">
        <v>34</v>
      </c>
      <c r="Q394" s="29" t="s">
        <v>34</v>
      </c>
      <c r="R394" s="27"/>
      <c r="S394" s="27"/>
      <c r="T394" s="27"/>
      <c r="U394" s="31"/>
      <c r="V394" s="29"/>
      <c r="W394" s="29"/>
    </row>
    <row r="395" spans="1:23" ht="26" x14ac:dyDescent="0.35">
      <c r="A395" s="33">
        <v>394</v>
      </c>
      <c r="B395" s="21" t="s">
        <v>3202</v>
      </c>
      <c r="C395" s="29" t="s">
        <v>3203</v>
      </c>
      <c r="D395" s="29" t="s">
        <v>3203</v>
      </c>
      <c r="E395" s="21" t="s">
        <v>3202</v>
      </c>
      <c r="F395" s="16"/>
      <c r="G395" s="7"/>
      <c r="H395" s="7"/>
      <c r="I395" s="7" t="s">
        <v>34</v>
      </c>
      <c r="J395" s="7"/>
      <c r="K395" s="7"/>
      <c r="L395" s="32"/>
      <c r="M395" s="30" t="s">
        <v>34</v>
      </c>
      <c r="N395" s="29" t="s">
        <v>34</v>
      </c>
      <c r="O395" s="29" t="s">
        <v>34</v>
      </c>
      <c r="P395" s="29" t="s">
        <v>34</v>
      </c>
      <c r="Q395" s="29" t="s">
        <v>34</v>
      </c>
      <c r="R395" s="27"/>
      <c r="S395" s="27"/>
      <c r="T395" s="27"/>
      <c r="U395" s="31"/>
      <c r="V395" s="29"/>
      <c r="W395" s="29"/>
    </row>
    <row r="396" spans="1:23" ht="39" x14ac:dyDescent="0.35">
      <c r="A396" s="33">
        <v>395</v>
      </c>
      <c r="B396" s="21" t="s">
        <v>3200</v>
      </c>
      <c r="C396" s="29" t="s">
        <v>3201</v>
      </c>
      <c r="D396" s="29" t="s">
        <v>3201</v>
      </c>
      <c r="E396" s="21" t="s">
        <v>3200</v>
      </c>
      <c r="F396" s="16"/>
      <c r="G396" s="7"/>
      <c r="H396" s="7"/>
      <c r="I396" s="7" t="s">
        <v>34</v>
      </c>
      <c r="J396" s="7"/>
      <c r="K396" s="7"/>
      <c r="L396" s="32"/>
      <c r="M396" s="30" t="s">
        <v>34</v>
      </c>
      <c r="N396" s="29" t="s">
        <v>34</v>
      </c>
      <c r="O396" s="29" t="s">
        <v>34</v>
      </c>
      <c r="P396" s="29" t="s">
        <v>34</v>
      </c>
      <c r="Q396" s="29" t="s">
        <v>34</v>
      </c>
      <c r="R396" s="27"/>
      <c r="S396" s="27"/>
      <c r="T396" s="27"/>
      <c r="U396" s="31"/>
      <c r="V396" s="29"/>
      <c r="W396" s="29"/>
    </row>
    <row r="397" spans="1:23" x14ac:dyDescent="0.35">
      <c r="A397" s="33">
        <v>396</v>
      </c>
      <c r="B397" s="18" t="s">
        <v>3198</v>
      </c>
      <c r="C397" s="35" t="s">
        <v>3199</v>
      </c>
      <c r="D397" s="35" t="s">
        <v>3199</v>
      </c>
      <c r="E397" s="18" t="s">
        <v>3198</v>
      </c>
      <c r="F397" s="20"/>
      <c r="G397" s="19"/>
      <c r="H397" s="19"/>
      <c r="I397" s="7"/>
      <c r="J397" s="19"/>
      <c r="K397" s="19"/>
      <c r="L397" s="34"/>
      <c r="M397" s="32"/>
      <c r="N397" s="27"/>
      <c r="O397" s="27"/>
      <c r="P397" s="27"/>
      <c r="Q397" s="27"/>
      <c r="R397" s="27"/>
      <c r="S397" s="27"/>
      <c r="T397" s="27"/>
      <c r="U397" s="31"/>
      <c r="V397" s="29"/>
      <c r="W397" s="29"/>
    </row>
    <row r="398" spans="1:23" ht="26" x14ac:dyDescent="0.35">
      <c r="A398" s="33">
        <v>397</v>
      </c>
      <c r="B398" s="21" t="s">
        <v>3196</v>
      </c>
      <c r="C398" s="29" t="s">
        <v>3197</v>
      </c>
      <c r="D398" s="29" t="s">
        <v>3197</v>
      </c>
      <c r="E398" s="21" t="s">
        <v>3196</v>
      </c>
      <c r="F398" s="16"/>
      <c r="G398" s="7"/>
      <c r="H398" s="7"/>
      <c r="I398" s="7" t="s">
        <v>34</v>
      </c>
      <c r="J398" s="7"/>
      <c r="K398" s="7"/>
      <c r="L398" s="32"/>
      <c r="M398" s="30" t="s">
        <v>34</v>
      </c>
      <c r="N398" s="29" t="s">
        <v>34</v>
      </c>
      <c r="O398" s="29" t="s">
        <v>34</v>
      </c>
      <c r="P398" s="29" t="s">
        <v>34</v>
      </c>
      <c r="Q398" s="29" t="s">
        <v>34</v>
      </c>
      <c r="R398" s="27"/>
      <c r="S398" s="27"/>
      <c r="T398" s="27"/>
      <c r="U398" s="31"/>
      <c r="V398" s="29"/>
      <c r="W398" s="29"/>
    </row>
    <row r="399" spans="1:23" ht="39" x14ac:dyDescent="0.35">
      <c r="A399" s="33">
        <v>398</v>
      </c>
      <c r="B399" s="21" t="s">
        <v>3194</v>
      </c>
      <c r="C399" s="29" t="s">
        <v>3195</v>
      </c>
      <c r="D399" s="29" t="s">
        <v>3195</v>
      </c>
      <c r="E399" s="21" t="s">
        <v>3194</v>
      </c>
      <c r="F399" s="16"/>
      <c r="G399" s="7"/>
      <c r="H399" s="7"/>
      <c r="I399" s="7" t="s">
        <v>34</v>
      </c>
      <c r="J399" s="7"/>
      <c r="K399" s="7"/>
      <c r="L399" s="32"/>
      <c r="M399" s="30" t="s">
        <v>34</v>
      </c>
      <c r="N399" s="29" t="s">
        <v>34</v>
      </c>
      <c r="O399" s="29" t="s">
        <v>34</v>
      </c>
      <c r="P399" s="29" t="s">
        <v>34</v>
      </c>
      <c r="Q399" s="29" t="s">
        <v>34</v>
      </c>
      <c r="R399" s="27"/>
      <c r="S399" s="27"/>
      <c r="T399" s="27"/>
      <c r="U399" s="31"/>
      <c r="V399" s="29"/>
      <c r="W399" s="29"/>
    </row>
    <row r="400" spans="1:23" ht="52" x14ac:dyDescent="0.35">
      <c r="A400" s="33">
        <v>399</v>
      </c>
      <c r="B400" s="21" t="s">
        <v>3192</v>
      </c>
      <c r="C400" s="29" t="s">
        <v>3193</v>
      </c>
      <c r="D400" s="29" t="s">
        <v>3193</v>
      </c>
      <c r="E400" s="21" t="s">
        <v>3192</v>
      </c>
      <c r="F400" s="16"/>
      <c r="G400" s="7"/>
      <c r="H400" s="7"/>
      <c r="I400" s="7" t="s">
        <v>34</v>
      </c>
      <c r="J400" s="7"/>
      <c r="K400" s="7"/>
      <c r="L400" s="32"/>
      <c r="M400" s="30" t="s">
        <v>34</v>
      </c>
      <c r="N400" s="29" t="s">
        <v>34</v>
      </c>
      <c r="O400" s="29" t="s">
        <v>34</v>
      </c>
      <c r="P400" s="29" t="s">
        <v>34</v>
      </c>
      <c r="Q400" s="29" t="s">
        <v>34</v>
      </c>
      <c r="R400" s="27"/>
      <c r="S400" s="27"/>
      <c r="T400" s="27"/>
      <c r="U400" s="31"/>
      <c r="V400" s="29"/>
      <c r="W400" s="29"/>
    </row>
    <row r="401" spans="1:23" x14ac:dyDescent="0.35">
      <c r="A401" s="33">
        <v>400</v>
      </c>
      <c r="B401" s="21" t="s">
        <v>3190</v>
      </c>
      <c r="C401" s="29" t="s">
        <v>3191</v>
      </c>
      <c r="D401" s="29" t="s">
        <v>3191</v>
      </c>
      <c r="E401" s="21" t="s">
        <v>3190</v>
      </c>
      <c r="F401" s="16"/>
      <c r="G401" s="7"/>
      <c r="H401" s="7"/>
      <c r="I401" s="7" t="s">
        <v>34</v>
      </c>
      <c r="J401" s="7"/>
      <c r="K401" s="7"/>
      <c r="L401" s="32"/>
      <c r="M401" s="30" t="s">
        <v>34</v>
      </c>
      <c r="N401" s="29" t="s">
        <v>34</v>
      </c>
      <c r="O401" s="29" t="s">
        <v>34</v>
      </c>
      <c r="P401" s="29" t="s">
        <v>34</v>
      </c>
      <c r="Q401" s="29" t="s">
        <v>34</v>
      </c>
      <c r="R401" s="27"/>
      <c r="S401" s="27"/>
      <c r="T401" s="27"/>
      <c r="U401" s="31"/>
      <c r="V401" s="29"/>
      <c r="W401" s="29"/>
    </row>
    <row r="402" spans="1:23" x14ac:dyDescent="0.35">
      <c r="A402" s="33">
        <v>401</v>
      </c>
      <c r="B402" s="18" t="s">
        <v>3188</v>
      </c>
      <c r="C402" s="35" t="s">
        <v>3189</v>
      </c>
      <c r="D402" s="35" t="s">
        <v>3189</v>
      </c>
      <c r="E402" s="18" t="s">
        <v>3188</v>
      </c>
      <c r="F402" s="20"/>
      <c r="G402" s="19"/>
      <c r="H402" s="19"/>
      <c r="I402" s="7"/>
      <c r="J402" s="19"/>
      <c r="K402" s="19"/>
      <c r="L402" s="34"/>
      <c r="M402" s="32"/>
      <c r="N402" s="27"/>
      <c r="O402" s="27"/>
      <c r="P402" s="27"/>
      <c r="Q402" s="27"/>
      <c r="R402" s="27"/>
      <c r="S402" s="27"/>
      <c r="T402" s="27"/>
      <c r="U402" s="31"/>
      <c r="V402" s="29"/>
      <c r="W402" s="29"/>
    </row>
    <row r="403" spans="1:23" ht="39" x14ac:dyDescent="0.35">
      <c r="A403" s="33">
        <v>402</v>
      </c>
      <c r="B403" s="21" t="s">
        <v>3186</v>
      </c>
      <c r="C403" s="29" t="s">
        <v>3187</v>
      </c>
      <c r="D403" s="29" t="s">
        <v>3187</v>
      </c>
      <c r="E403" s="21" t="s">
        <v>3186</v>
      </c>
      <c r="F403" s="16"/>
      <c r="G403" s="7"/>
      <c r="H403" s="7"/>
      <c r="I403" s="7" t="s">
        <v>34</v>
      </c>
      <c r="J403" s="7"/>
      <c r="K403" s="7"/>
      <c r="L403" s="32"/>
      <c r="M403" s="30" t="s">
        <v>34</v>
      </c>
      <c r="N403" s="29" t="s">
        <v>34</v>
      </c>
      <c r="O403" s="29" t="s">
        <v>34</v>
      </c>
      <c r="P403" s="29" t="s">
        <v>34</v>
      </c>
      <c r="Q403" s="29" t="s">
        <v>34</v>
      </c>
      <c r="R403" s="27"/>
      <c r="S403" s="27"/>
      <c r="T403" s="27"/>
      <c r="U403" s="31"/>
      <c r="V403" s="29"/>
      <c r="W403" s="29"/>
    </row>
    <row r="404" spans="1:23" ht="52" x14ac:dyDescent="0.35">
      <c r="A404" s="33">
        <v>403</v>
      </c>
      <c r="B404" s="21" t="s">
        <v>3184</v>
      </c>
      <c r="C404" s="29" t="s">
        <v>3185</v>
      </c>
      <c r="D404" s="29" t="s">
        <v>3185</v>
      </c>
      <c r="E404" s="21" t="s">
        <v>3184</v>
      </c>
      <c r="F404" s="16"/>
      <c r="G404" s="7"/>
      <c r="H404" s="7"/>
      <c r="I404" s="7" t="s">
        <v>34</v>
      </c>
      <c r="J404" s="7"/>
      <c r="K404" s="7"/>
      <c r="L404" s="32"/>
      <c r="M404" s="30" t="s">
        <v>34</v>
      </c>
      <c r="N404" s="29" t="s">
        <v>34</v>
      </c>
      <c r="O404" s="29" t="s">
        <v>34</v>
      </c>
      <c r="P404" s="29" t="s">
        <v>34</v>
      </c>
      <c r="Q404" s="29" t="s">
        <v>34</v>
      </c>
      <c r="R404" s="27"/>
      <c r="S404" s="27"/>
      <c r="T404" s="27"/>
      <c r="U404" s="31"/>
      <c r="V404" s="29"/>
      <c r="W404" s="29"/>
    </row>
    <row r="405" spans="1:23" x14ac:dyDescent="0.35">
      <c r="A405" s="33">
        <v>404</v>
      </c>
      <c r="B405" s="21" t="s">
        <v>3182</v>
      </c>
      <c r="C405" s="29" t="s">
        <v>3183</v>
      </c>
      <c r="D405" s="29" t="s">
        <v>3183</v>
      </c>
      <c r="E405" s="21" t="s">
        <v>3182</v>
      </c>
      <c r="F405" s="16"/>
      <c r="G405" s="7"/>
      <c r="H405" s="7"/>
      <c r="I405" s="7" t="s">
        <v>34</v>
      </c>
      <c r="J405" s="7"/>
      <c r="K405" s="7"/>
      <c r="L405" s="32"/>
      <c r="M405" s="30" t="s">
        <v>34</v>
      </c>
      <c r="N405" s="29" t="s">
        <v>34</v>
      </c>
      <c r="O405" s="29" t="s">
        <v>34</v>
      </c>
      <c r="P405" s="29" t="s">
        <v>34</v>
      </c>
      <c r="Q405" s="29" t="s">
        <v>34</v>
      </c>
      <c r="R405" s="27"/>
      <c r="S405" s="27"/>
      <c r="T405" s="27"/>
      <c r="U405" s="31"/>
      <c r="V405" s="29"/>
      <c r="W405" s="29"/>
    </row>
    <row r="406" spans="1:23" ht="26" x14ac:dyDescent="0.35">
      <c r="A406" s="33">
        <v>405</v>
      </c>
      <c r="B406" s="21" t="s">
        <v>3180</v>
      </c>
      <c r="C406" s="29" t="s">
        <v>3181</v>
      </c>
      <c r="D406" s="29" t="s">
        <v>3181</v>
      </c>
      <c r="E406" s="21" t="s">
        <v>3180</v>
      </c>
      <c r="F406" s="16"/>
      <c r="G406" s="7"/>
      <c r="H406" s="7"/>
      <c r="I406" s="7" t="s">
        <v>34</v>
      </c>
      <c r="J406" s="7"/>
      <c r="K406" s="7"/>
      <c r="L406" s="32"/>
      <c r="M406" s="30" t="s">
        <v>34</v>
      </c>
      <c r="N406" s="29" t="s">
        <v>34</v>
      </c>
      <c r="O406" s="29" t="s">
        <v>34</v>
      </c>
      <c r="P406" s="29" t="s">
        <v>34</v>
      </c>
      <c r="Q406" s="29" t="s">
        <v>34</v>
      </c>
      <c r="R406" s="27"/>
      <c r="S406" s="27"/>
      <c r="T406" s="27"/>
      <c r="U406" s="31"/>
      <c r="V406" s="29"/>
      <c r="W406" s="29"/>
    </row>
    <row r="407" spans="1:23" ht="26" x14ac:dyDescent="0.35">
      <c r="A407" s="33">
        <v>406</v>
      </c>
      <c r="B407" s="21" t="s">
        <v>3178</v>
      </c>
      <c r="C407" s="29" t="s">
        <v>3179</v>
      </c>
      <c r="D407" s="29" t="s">
        <v>3179</v>
      </c>
      <c r="E407" s="21" t="s">
        <v>3178</v>
      </c>
      <c r="F407" s="16"/>
      <c r="G407" s="7"/>
      <c r="H407" s="7"/>
      <c r="I407" s="7" t="s">
        <v>34</v>
      </c>
      <c r="J407" s="7"/>
      <c r="K407" s="7"/>
      <c r="L407" s="32"/>
      <c r="M407" s="30" t="s">
        <v>34</v>
      </c>
      <c r="N407" s="29" t="s">
        <v>34</v>
      </c>
      <c r="O407" s="29" t="s">
        <v>34</v>
      </c>
      <c r="P407" s="29" t="s">
        <v>34</v>
      </c>
      <c r="Q407" s="29" t="s">
        <v>34</v>
      </c>
      <c r="R407" s="27"/>
      <c r="S407" s="27"/>
      <c r="T407" s="27"/>
      <c r="U407" s="31"/>
      <c r="V407" s="29"/>
      <c r="W407" s="29"/>
    </row>
    <row r="408" spans="1:23" ht="52" x14ac:dyDescent="0.35">
      <c r="A408" s="33">
        <v>407</v>
      </c>
      <c r="B408" s="18" t="s">
        <v>3176</v>
      </c>
      <c r="C408" s="35" t="s">
        <v>3177</v>
      </c>
      <c r="D408" s="35" t="s">
        <v>3177</v>
      </c>
      <c r="E408" s="18" t="s">
        <v>3176</v>
      </c>
      <c r="F408" s="20"/>
      <c r="G408" s="19"/>
      <c r="H408" s="19"/>
      <c r="I408" s="7"/>
      <c r="J408" s="19"/>
      <c r="K408" s="19"/>
      <c r="L408" s="34"/>
      <c r="M408" s="32"/>
      <c r="N408" s="27"/>
      <c r="O408" s="27"/>
      <c r="P408" s="27"/>
      <c r="Q408" s="27"/>
      <c r="R408" s="27"/>
      <c r="S408" s="27"/>
      <c r="T408" s="27"/>
      <c r="U408" s="31"/>
      <c r="V408" s="29"/>
      <c r="W408" s="29"/>
    </row>
    <row r="409" spans="1:23" ht="169" x14ac:dyDescent="0.35">
      <c r="A409" s="33">
        <v>408</v>
      </c>
      <c r="B409" s="21" t="s">
        <v>3174</v>
      </c>
      <c r="C409" s="29" t="s">
        <v>3175</v>
      </c>
      <c r="D409" s="29" t="s">
        <v>3175</v>
      </c>
      <c r="E409" s="21" t="s">
        <v>3174</v>
      </c>
      <c r="F409" s="16"/>
      <c r="G409" s="7"/>
      <c r="H409" s="7"/>
      <c r="I409" s="7" t="s">
        <v>34</v>
      </c>
      <c r="J409" s="7"/>
      <c r="K409" s="7"/>
      <c r="L409" s="32"/>
      <c r="M409" s="30" t="s">
        <v>34</v>
      </c>
      <c r="N409" s="29" t="s">
        <v>34</v>
      </c>
      <c r="O409" s="29" t="s">
        <v>34</v>
      </c>
      <c r="P409" s="29" t="s">
        <v>34</v>
      </c>
      <c r="Q409" s="29" t="s">
        <v>34</v>
      </c>
      <c r="R409" s="27"/>
      <c r="S409" s="27"/>
      <c r="T409" s="27"/>
      <c r="U409" s="31"/>
      <c r="V409" s="29"/>
      <c r="W409" s="29"/>
    </row>
    <row r="410" spans="1:23" ht="104" x14ac:dyDescent="0.35">
      <c r="A410" s="33">
        <v>409</v>
      </c>
      <c r="B410" s="21" t="s">
        <v>3172</v>
      </c>
      <c r="C410" s="29" t="s">
        <v>3173</v>
      </c>
      <c r="D410" s="29" t="s">
        <v>3173</v>
      </c>
      <c r="E410" s="21" t="s">
        <v>3172</v>
      </c>
      <c r="F410" s="16"/>
      <c r="G410" s="7"/>
      <c r="H410" s="7"/>
      <c r="I410" s="7" t="s">
        <v>34</v>
      </c>
      <c r="J410" s="7"/>
      <c r="K410" s="7"/>
      <c r="L410" s="32"/>
      <c r="M410" s="30" t="s">
        <v>34</v>
      </c>
      <c r="N410" s="29" t="s">
        <v>34</v>
      </c>
      <c r="O410" s="29" t="s">
        <v>34</v>
      </c>
      <c r="P410" s="29" t="s">
        <v>34</v>
      </c>
      <c r="Q410" s="29" t="s">
        <v>34</v>
      </c>
      <c r="R410" s="27"/>
      <c r="S410" s="27"/>
      <c r="T410" s="27"/>
      <c r="U410" s="31"/>
      <c r="V410" s="29"/>
      <c r="W410" s="29"/>
    </row>
    <row r="411" spans="1:23" ht="26" x14ac:dyDescent="0.35">
      <c r="A411" s="33">
        <v>410</v>
      </c>
      <c r="B411" s="21" t="s">
        <v>3170</v>
      </c>
      <c r="C411" s="29" t="s">
        <v>3171</v>
      </c>
      <c r="D411" s="29" t="s">
        <v>3171</v>
      </c>
      <c r="E411" s="21" t="s">
        <v>3170</v>
      </c>
      <c r="F411" s="16"/>
      <c r="G411" s="7"/>
      <c r="H411" s="7"/>
      <c r="I411" s="7" t="s">
        <v>34</v>
      </c>
      <c r="J411" s="7"/>
      <c r="K411" s="7"/>
      <c r="L411" s="32"/>
      <c r="M411" s="30" t="s">
        <v>34</v>
      </c>
      <c r="N411" s="29" t="s">
        <v>34</v>
      </c>
      <c r="O411" s="29" t="s">
        <v>34</v>
      </c>
      <c r="P411" s="29" t="s">
        <v>34</v>
      </c>
      <c r="Q411" s="29" t="s">
        <v>34</v>
      </c>
      <c r="R411" s="27"/>
      <c r="S411" s="27"/>
      <c r="T411" s="27"/>
      <c r="U411" s="31"/>
      <c r="V411" s="29"/>
      <c r="W411" s="29"/>
    </row>
    <row r="412" spans="1:23" ht="39" x14ac:dyDescent="0.35">
      <c r="A412" s="33">
        <v>411</v>
      </c>
      <c r="B412" s="21" t="s">
        <v>3168</v>
      </c>
      <c r="C412" s="29" t="s">
        <v>3169</v>
      </c>
      <c r="D412" s="29" t="s">
        <v>3169</v>
      </c>
      <c r="E412" s="21" t="s">
        <v>3168</v>
      </c>
      <c r="F412" s="16"/>
      <c r="G412" s="7"/>
      <c r="H412" s="7"/>
      <c r="I412" s="7" t="s">
        <v>34</v>
      </c>
      <c r="J412" s="7"/>
      <c r="K412" s="7"/>
      <c r="L412" s="32"/>
      <c r="M412" s="30" t="s">
        <v>34</v>
      </c>
      <c r="N412" s="29" t="s">
        <v>34</v>
      </c>
      <c r="O412" s="29" t="s">
        <v>34</v>
      </c>
      <c r="P412" s="29" t="s">
        <v>34</v>
      </c>
      <c r="Q412" s="29" t="s">
        <v>34</v>
      </c>
      <c r="R412" s="27"/>
      <c r="S412" s="27"/>
      <c r="T412" s="27"/>
      <c r="U412" s="31"/>
      <c r="V412" s="29"/>
      <c r="W412" s="29"/>
    </row>
    <row r="413" spans="1:23" ht="39" x14ac:dyDescent="0.35">
      <c r="A413" s="33">
        <v>412</v>
      </c>
      <c r="B413" s="21" t="s">
        <v>3166</v>
      </c>
      <c r="C413" s="29" t="s">
        <v>3167</v>
      </c>
      <c r="D413" s="29" t="s">
        <v>3167</v>
      </c>
      <c r="E413" s="21" t="s">
        <v>3166</v>
      </c>
      <c r="F413" s="16"/>
      <c r="G413" s="7"/>
      <c r="H413" s="7"/>
      <c r="I413" s="7" t="s">
        <v>34</v>
      </c>
      <c r="J413" s="7"/>
      <c r="K413" s="7"/>
      <c r="L413" s="32"/>
      <c r="M413" s="30" t="s">
        <v>34</v>
      </c>
      <c r="N413" s="29" t="s">
        <v>34</v>
      </c>
      <c r="O413" s="29" t="s">
        <v>34</v>
      </c>
      <c r="P413" s="29" t="s">
        <v>34</v>
      </c>
      <c r="Q413" s="29" t="s">
        <v>34</v>
      </c>
      <c r="R413" s="27"/>
      <c r="S413" s="27"/>
      <c r="T413" s="27"/>
      <c r="U413" s="31"/>
      <c r="V413" s="29"/>
      <c r="W413" s="29"/>
    </row>
    <row r="414" spans="1:23" x14ac:dyDescent="0.35">
      <c r="A414" s="33">
        <v>413</v>
      </c>
      <c r="B414" s="9" t="s">
        <v>3164</v>
      </c>
      <c r="C414" s="37" t="s">
        <v>3165</v>
      </c>
      <c r="D414" s="37" t="s">
        <v>3165</v>
      </c>
      <c r="E414" s="9" t="s">
        <v>3164</v>
      </c>
      <c r="F414" s="15"/>
      <c r="G414" s="10"/>
      <c r="H414" s="10"/>
      <c r="I414" s="7"/>
      <c r="J414" s="10"/>
      <c r="K414" s="10"/>
      <c r="L414" s="36"/>
      <c r="M414" s="32"/>
      <c r="N414" s="27"/>
      <c r="O414" s="27"/>
      <c r="P414" s="27"/>
      <c r="Q414" s="27"/>
      <c r="R414" s="27"/>
      <c r="S414" s="27"/>
      <c r="T414" s="27"/>
      <c r="U414" s="31"/>
      <c r="V414" s="29"/>
      <c r="W414" s="29"/>
    </row>
    <row r="415" spans="1:23" x14ac:dyDescent="0.35">
      <c r="A415" s="33">
        <v>414</v>
      </c>
      <c r="B415" s="18" t="s">
        <v>890</v>
      </c>
      <c r="C415" s="35" t="s">
        <v>3163</v>
      </c>
      <c r="D415" s="35" t="s">
        <v>3163</v>
      </c>
      <c r="E415" s="18" t="s">
        <v>890</v>
      </c>
      <c r="F415" s="20"/>
      <c r="G415" s="19"/>
      <c r="H415" s="19"/>
      <c r="I415" s="7"/>
      <c r="J415" s="19"/>
      <c r="K415" s="19"/>
      <c r="L415" s="34"/>
      <c r="M415" s="32"/>
      <c r="N415" s="27"/>
      <c r="O415" s="27"/>
      <c r="P415" s="27"/>
      <c r="Q415" s="27"/>
      <c r="R415" s="27"/>
      <c r="S415" s="27"/>
      <c r="T415" s="27"/>
      <c r="U415" s="31"/>
      <c r="V415" s="29"/>
      <c r="W415" s="29"/>
    </row>
    <row r="416" spans="1:23" ht="26" x14ac:dyDescent="0.35">
      <c r="A416" s="33">
        <v>415</v>
      </c>
      <c r="B416" s="21" t="s">
        <v>3161</v>
      </c>
      <c r="C416" s="29" t="s">
        <v>3162</v>
      </c>
      <c r="D416" s="29" t="s">
        <v>3162</v>
      </c>
      <c r="E416" s="21" t="s">
        <v>3161</v>
      </c>
      <c r="F416" s="16"/>
      <c r="G416" s="7"/>
      <c r="H416" s="7"/>
      <c r="I416" s="7" t="s">
        <v>34</v>
      </c>
      <c r="J416" s="7"/>
      <c r="K416" s="7"/>
      <c r="L416" s="30" t="s">
        <v>34</v>
      </c>
      <c r="M416" s="30" t="s">
        <v>34</v>
      </c>
      <c r="N416" s="29" t="s">
        <v>34</v>
      </c>
      <c r="O416" s="29" t="s">
        <v>34</v>
      </c>
      <c r="P416" s="29" t="s">
        <v>34</v>
      </c>
      <c r="Q416" s="29" t="s">
        <v>34</v>
      </c>
      <c r="R416" s="27"/>
      <c r="S416" s="27"/>
      <c r="T416" s="27"/>
      <c r="U416" s="31"/>
      <c r="V416" s="29"/>
      <c r="W416" s="29"/>
    </row>
    <row r="417" spans="1:23" ht="39" x14ac:dyDescent="0.35">
      <c r="A417" s="33">
        <v>416</v>
      </c>
      <c r="B417" s="21" t="s">
        <v>3159</v>
      </c>
      <c r="C417" s="29" t="s">
        <v>3160</v>
      </c>
      <c r="D417" s="29" t="s">
        <v>3160</v>
      </c>
      <c r="E417" s="21" t="s">
        <v>3159</v>
      </c>
      <c r="F417" s="16"/>
      <c r="G417" s="7"/>
      <c r="H417" s="7"/>
      <c r="I417" s="7" t="s">
        <v>34</v>
      </c>
      <c r="J417" s="7"/>
      <c r="K417" s="7"/>
      <c r="L417" s="32"/>
      <c r="M417" s="30" t="s">
        <v>34</v>
      </c>
      <c r="N417" s="29" t="s">
        <v>34</v>
      </c>
      <c r="O417" s="29" t="s">
        <v>34</v>
      </c>
      <c r="P417" s="29" t="s">
        <v>34</v>
      </c>
      <c r="Q417" s="29" t="s">
        <v>34</v>
      </c>
      <c r="R417" s="27"/>
      <c r="S417" s="27"/>
      <c r="T417" s="27"/>
      <c r="U417" s="31"/>
      <c r="V417" s="29"/>
      <c r="W417" s="29"/>
    </row>
    <row r="418" spans="1:23" ht="78" x14ac:dyDescent="0.35">
      <c r="A418" s="33">
        <v>417</v>
      </c>
      <c r="B418" s="21" t="s">
        <v>3157</v>
      </c>
      <c r="C418" s="29" t="s">
        <v>3158</v>
      </c>
      <c r="D418" s="29" t="s">
        <v>3158</v>
      </c>
      <c r="E418" s="21" t="s">
        <v>3157</v>
      </c>
      <c r="F418" s="16"/>
      <c r="G418" s="7"/>
      <c r="H418" s="7"/>
      <c r="I418" s="7" t="s">
        <v>34</v>
      </c>
      <c r="J418" s="7"/>
      <c r="K418" s="7"/>
      <c r="L418" s="32"/>
      <c r="M418" s="30" t="s">
        <v>34</v>
      </c>
      <c r="N418" s="29" t="s">
        <v>34</v>
      </c>
      <c r="O418" s="29" t="s">
        <v>34</v>
      </c>
      <c r="P418" s="29" t="s">
        <v>34</v>
      </c>
      <c r="Q418" s="29" t="s">
        <v>34</v>
      </c>
      <c r="R418" s="27"/>
      <c r="S418" s="27"/>
      <c r="T418" s="27"/>
      <c r="U418" s="31"/>
      <c r="V418" s="29"/>
      <c r="W418" s="29"/>
    </row>
    <row r="419" spans="1:23" x14ac:dyDescent="0.35">
      <c r="A419" s="33">
        <v>418</v>
      </c>
      <c r="B419" s="18" t="s">
        <v>3155</v>
      </c>
      <c r="C419" s="35" t="s">
        <v>3156</v>
      </c>
      <c r="D419" s="35" t="s">
        <v>3156</v>
      </c>
      <c r="E419" s="18" t="s">
        <v>3155</v>
      </c>
      <c r="F419" s="20"/>
      <c r="G419" s="19"/>
      <c r="H419" s="19"/>
      <c r="I419" s="7"/>
      <c r="J419" s="19"/>
      <c r="K419" s="19"/>
      <c r="L419" s="34"/>
      <c r="M419" s="32"/>
      <c r="N419" s="27"/>
      <c r="O419" s="27"/>
      <c r="P419" s="27"/>
      <c r="Q419" s="27"/>
      <c r="R419" s="27"/>
      <c r="S419" s="27"/>
      <c r="T419" s="27"/>
      <c r="U419" s="31"/>
      <c r="V419" s="29"/>
      <c r="W419" s="29"/>
    </row>
    <row r="420" spans="1:23" ht="39" x14ac:dyDescent="0.35">
      <c r="A420" s="33">
        <v>419</v>
      </c>
      <c r="B420" s="21" t="s">
        <v>3153</v>
      </c>
      <c r="C420" s="29" t="s">
        <v>3154</v>
      </c>
      <c r="D420" s="29" t="s">
        <v>3154</v>
      </c>
      <c r="E420" s="21" t="s">
        <v>3153</v>
      </c>
      <c r="F420" s="16"/>
      <c r="G420" s="7"/>
      <c r="H420" s="7"/>
      <c r="I420" s="7" t="s">
        <v>34</v>
      </c>
      <c r="J420" s="7"/>
      <c r="K420" s="7"/>
      <c r="L420" s="32"/>
      <c r="M420" s="30" t="s">
        <v>34</v>
      </c>
      <c r="N420" s="29" t="s">
        <v>34</v>
      </c>
      <c r="O420" s="29" t="s">
        <v>34</v>
      </c>
      <c r="P420" s="29" t="s">
        <v>34</v>
      </c>
      <c r="Q420" s="29" t="s">
        <v>34</v>
      </c>
      <c r="R420" s="27"/>
      <c r="S420" s="27"/>
      <c r="T420" s="27"/>
      <c r="U420" s="31"/>
      <c r="V420" s="29"/>
      <c r="W420" s="29"/>
    </row>
    <row r="421" spans="1:23" x14ac:dyDescent="0.35">
      <c r="A421" s="33">
        <v>420</v>
      </c>
      <c r="B421" s="21" t="s">
        <v>3151</v>
      </c>
      <c r="C421" s="29" t="s">
        <v>3152</v>
      </c>
      <c r="D421" s="29" t="s">
        <v>3152</v>
      </c>
      <c r="E421" s="21" t="s">
        <v>3151</v>
      </c>
      <c r="F421" s="16"/>
      <c r="G421" s="7"/>
      <c r="H421" s="7"/>
      <c r="I421" s="7" t="s">
        <v>34</v>
      </c>
      <c r="J421" s="7"/>
      <c r="K421" s="7"/>
      <c r="L421" s="30" t="s">
        <v>34</v>
      </c>
      <c r="M421" s="30" t="s">
        <v>34</v>
      </c>
      <c r="N421" s="29" t="s">
        <v>34</v>
      </c>
      <c r="O421" s="29" t="s">
        <v>34</v>
      </c>
      <c r="P421" s="29" t="s">
        <v>34</v>
      </c>
      <c r="Q421" s="29" t="s">
        <v>34</v>
      </c>
      <c r="R421" s="27"/>
      <c r="S421" s="27"/>
      <c r="T421" s="27"/>
      <c r="U421" s="31"/>
      <c r="V421" s="29"/>
      <c r="W421" s="29"/>
    </row>
    <row r="422" spans="1:23" ht="26" x14ac:dyDescent="0.35">
      <c r="A422" s="33">
        <v>421</v>
      </c>
      <c r="B422" s="21" t="s">
        <v>3149</v>
      </c>
      <c r="C422" s="29" t="s">
        <v>3150</v>
      </c>
      <c r="D422" s="29" t="s">
        <v>3150</v>
      </c>
      <c r="E422" s="21" t="s">
        <v>3149</v>
      </c>
      <c r="F422" s="16"/>
      <c r="G422" s="7"/>
      <c r="H422" s="7"/>
      <c r="I422" s="7" t="s">
        <v>34</v>
      </c>
      <c r="J422" s="7"/>
      <c r="K422" s="7"/>
      <c r="L422" s="32"/>
      <c r="M422" s="30" t="s">
        <v>34</v>
      </c>
      <c r="N422" s="29" t="s">
        <v>34</v>
      </c>
      <c r="O422" s="29" t="s">
        <v>34</v>
      </c>
      <c r="P422" s="29" t="s">
        <v>34</v>
      </c>
      <c r="Q422" s="29" t="s">
        <v>34</v>
      </c>
      <c r="R422" s="27"/>
      <c r="S422" s="27"/>
      <c r="T422" s="27"/>
      <c r="U422" s="31"/>
      <c r="V422" s="29"/>
      <c r="W422" s="29"/>
    </row>
    <row r="423" spans="1:23" x14ac:dyDescent="0.35">
      <c r="A423" s="33">
        <v>422</v>
      </c>
      <c r="B423" s="18" t="s">
        <v>3147</v>
      </c>
      <c r="C423" s="35" t="s">
        <v>3148</v>
      </c>
      <c r="D423" s="35" t="s">
        <v>3148</v>
      </c>
      <c r="E423" s="18" t="s">
        <v>3147</v>
      </c>
      <c r="F423" s="20"/>
      <c r="G423" s="19"/>
      <c r="H423" s="19"/>
      <c r="I423" s="7"/>
      <c r="J423" s="19"/>
      <c r="K423" s="19"/>
      <c r="L423" s="34"/>
      <c r="M423" s="32"/>
      <c r="N423" s="27"/>
      <c r="O423" s="27"/>
      <c r="P423" s="27"/>
      <c r="Q423" s="27"/>
      <c r="R423" s="27"/>
      <c r="S423" s="27"/>
      <c r="T423" s="27"/>
      <c r="U423" s="31"/>
      <c r="V423" s="29"/>
      <c r="W423" s="29"/>
    </row>
    <row r="424" spans="1:23" ht="39" x14ac:dyDescent="0.35">
      <c r="A424" s="33">
        <v>423</v>
      </c>
      <c r="B424" s="21" t="s">
        <v>3145</v>
      </c>
      <c r="C424" s="29" t="s">
        <v>3146</v>
      </c>
      <c r="D424" s="29" t="s">
        <v>3146</v>
      </c>
      <c r="E424" s="21" t="s">
        <v>3145</v>
      </c>
      <c r="F424" s="16"/>
      <c r="G424" s="7"/>
      <c r="H424" s="7"/>
      <c r="I424" s="7" t="s">
        <v>34</v>
      </c>
      <c r="J424" s="7"/>
      <c r="K424" s="7"/>
      <c r="L424" s="30" t="s">
        <v>34</v>
      </c>
      <c r="M424" s="30" t="s">
        <v>34</v>
      </c>
      <c r="N424" s="29" t="s">
        <v>34</v>
      </c>
      <c r="O424" s="29" t="s">
        <v>34</v>
      </c>
      <c r="P424" s="29" t="s">
        <v>34</v>
      </c>
      <c r="Q424" s="29" t="s">
        <v>34</v>
      </c>
      <c r="R424" s="27"/>
      <c r="S424" s="27"/>
      <c r="T424" s="27"/>
      <c r="U424" s="31"/>
      <c r="V424" s="29"/>
      <c r="W424" s="29"/>
    </row>
    <row r="425" spans="1:23" ht="26" x14ac:dyDescent="0.35">
      <c r="A425" s="33">
        <v>424</v>
      </c>
      <c r="B425" s="9" t="s">
        <v>3143</v>
      </c>
      <c r="C425" s="37" t="s">
        <v>3144</v>
      </c>
      <c r="D425" s="37" t="s">
        <v>3144</v>
      </c>
      <c r="E425" s="9" t="s">
        <v>3143</v>
      </c>
      <c r="F425" s="15"/>
      <c r="G425" s="10"/>
      <c r="H425" s="10"/>
      <c r="I425" s="7"/>
      <c r="J425" s="10"/>
      <c r="K425" s="10"/>
      <c r="L425" s="36"/>
      <c r="M425" s="32"/>
      <c r="N425" s="27"/>
      <c r="O425" s="27"/>
      <c r="P425" s="27"/>
      <c r="Q425" s="27"/>
      <c r="R425" s="27"/>
      <c r="S425" s="27"/>
      <c r="T425" s="27"/>
      <c r="U425" s="31"/>
      <c r="V425" s="29"/>
      <c r="W425" s="29"/>
    </row>
    <row r="426" spans="1:23" x14ac:dyDescent="0.35">
      <c r="A426" s="33">
        <v>425</v>
      </c>
      <c r="B426" s="9" t="s">
        <v>890</v>
      </c>
      <c r="C426" s="37" t="s">
        <v>3142</v>
      </c>
      <c r="D426" s="37" t="s">
        <v>3142</v>
      </c>
      <c r="E426" s="9" t="s">
        <v>890</v>
      </c>
      <c r="F426" s="15"/>
      <c r="G426" s="10"/>
      <c r="H426" s="10"/>
      <c r="I426" s="7"/>
      <c r="J426" s="10"/>
      <c r="K426" s="10"/>
      <c r="L426" s="36"/>
      <c r="M426" s="32"/>
      <c r="N426" s="27"/>
      <c r="O426" s="27"/>
      <c r="P426" s="27"/>
      <c r="Q426" s="27"/>
      <c r="R426" s="27"/>
      <c r="S426" s="27"/>
      <c r="T426" s="27"/>
      <c r="U426" s="31"/>
      <c r="V426" s="29"/>
      <c r="W426" s="29"/>
    </row>
    <row r="427" spans="1:23" ht="26" x14ac:dyDescent="0.35">
      <c r="A427" s="33">
        <v>426</v>
      </c>
      <c r="B427" s="18" t="s">
        <v>3140</v>
      </c>
      <c r="C427" s="35" t="s">
        <v>3141</v>
      </c>
      <c r="D427" s="35" t="s">
        <v>3141</v>
      </c>
      <c r="E427" s="18" t="s">
        <v>3140</v>
      </c>
      <c r="F427" s="20"/>
      <c r="G427" s="19"/>
      <c r="H427" s="19"/>
      <c r="I427" s="7"/>
      <c r="J427" s="19"/>
      <c r="K427" s="19"/>
      <c r="L427" s="34"/>
      <c r="M427" s="32"/>
      <c r="N427" s="27"/>
      <c r="O427" s="27"/>
      <c r="P427" s="27"/>
      <c r="Q427" s="27"/>
      <c r="R427" s="27"/>
      <c r="S427" s="27"/>
      <c r="T427" s="27"/>
      <c r="U427" s="31"/>
      <c r="V427" s="29"/>
      <c r="W427" s="29"/>
    </row>
    <row r="428" spans="1:23" ht="65" x14ac:dyDescent="0.35">
      <c r="A428" s="33">
        <v>427</v>
      </c>
      <c r="B428" s="21" t="s">
        <v>3138</v>
      </c>
      <c r="C428" s="29" t="s">
        <v>3139</v>
      </c>
      <c r="D428" s="29" t="s">
        <v>3139</v>
      </c>
      <c r="E428" s="21" t="s">
        <v>3138</v>
      </c>
      <c r="F428" s="16"/>
      <c r="G428" s="7"/>
      <c r="H428" s="7"/>
      <c r="I428" s="7" t="s">
        <v>34</v>
      </c>
      <c r="J428" s="7"/>
      <c r="K428" s="7"/>
      <c r="L428" s="32"/>
      <c r="M428" s="30" t="s">
        <v>34</v>
      </c>
      <c r="N428" s="29" t="s">
        <v>34</v>
      </c>
      <c r="O428" s="29" t="s">
        <v>34</v>
      </c>
      <c r="P428" s="29" t="s">
        <v>34</v>
      </c>
      <c r="Q428" s="29" t="s">
        <v>34</v>
      </c>
      <c r="R428" s="27"/>
      <c r="S428" s="27"/>
      <c r="T428" s="27"/>
      <c r="U428" s="31"/>
      <c r="V428" s="29"/>
      <c r="W428" s="29"/>
    </row>
    <row r="429" spans="1:23" x14ac:dyDescent="0.35">
      <c r="A429" s="33">
        <v>428</v>
      </c>
      <c r="B429" s="18" t="s">
        <v>3136</v>
      </c>
      <c r="C429" s="35" t="s">
        <v>3137</v>
      </c>
      <c r="D429" s="35" t="s">
        <v>3137</v>
      </c>
      <c r="E429" s="18" t="s">
        <v>3136</v>
      </c>
      <c r="F429" s="20"/>
      <c r="G429" s="19"/>
      <c r="H429" s="19"/>
      <c r="I429" s="7"/>
      <c r="J429" s="19"/>
      <c r="K429" s="19"/>
      <c r="L429" s="34"/>
      <c r="M429" s="32"/>
      <c r="N429" s="27"/>
      <c r="O429" s="27"/>
      <c r="P429" s="27"/>
      <c r="Q429" s="27"/>
      <c r="R429" s="27"/>
      <c r="S429" s="27"/>
      <c r="T429" s="27"/>
      <c r="U429" s="31"/>
      <c r="V429" s="29"/>
      <c r="W429" s="29"/>
    </row>
    <row r="430" spans="1:23" ht="65" x14ac:dyDescent="0.35">
      <c r="A430" s="33">
        <v>429</v>
      </c>
      <c r="B430" s="21" t="s">
        <v>3134</v>
      </c>
      <c r="C430" s="29" t="s">
        <v>3135</v>
      </c>
      <c r="D430" s="29" t="s">
        <v>3135</v>
      </c>
      <c r="E430" s="21" t="s">
        <v>3134</v>
      </c>
      <c r="F430" s="16"/>
      <c r="G430" s="7"/>
      <c r="H430" s="7"/>
      <c r="I430" s="7" t="s">
        <v>34</v>
      </c>
      <c r="J430" s="7"/>
      <c r="K430" s="7"/>
      <c r="L430" s="32"/>
      <c r="M430" s="30" t="s">
        <v>34</v>
      </c>
      <c r="N430" s="29" t="s">
        <v>34</v>
      </c>
      <c r="O430" s="29" t="s">
        <v>34</v>
      </c>
      <c r="P430" s="29" t="s">
        <v>34</v>
      </c>
      <c r="Q430" s="29" t="s">
        <v>34</v>
      </c>
      <c r="R430" s="27"/>
      <c r="S430" s="27"/>
      <c r="T430" s="27"/>
      <c r="U430" s="31"/>
      <c r="V430" s="29"/>
      <c r="W430" s="29"/>
    </row>
    <row r="431" spans="1:23" ht="65" x14ac:dyDescent="0.35">
      <c r="A431" s="33">
        <v>430</v>
      </c>
      <c r="B431" s="21" t="s">
        <v>3132</v>
      </c>
      <c r="C431" s="29" t="s">
        <v>3133</v>
      </c>
      <c r="D431" s="29" t="s">
        <v>3133</v>
      </c>
      <c r="E431" s="21" t="s">
        <v>3132</v>
      </c>
      <c r="F431" s="16"/>
      <c r="G431" s="7"/>
      <c r="H431" s="7"/>
      <c r="I431" s="7" t="s">
        <v>34</v>
      </c>
      <c r="J431" s="7"/>
      <c r="K431" s="7"/>
      <c r="L431" s="32"/>
      <c r="M431" s="30" t="s">
        <v>34</v>
      </c>
      <c r="N431" s="29" t="s">
        <v>34</v>
      </c>
      <c r="O431" s="29" t="s">
        <v>34</v>
      </c>
      <c r="P431" s="29" t="s">
        <v>34</v>
      </c>
      <c r="Q431" s="29" t="s">
        <v>34</v>
      </c>
      <c r="R431" s="27"/>
      <c r="S431" s="27"/>
      <c r="T431" s="27"/>
      <c r="U431" s="31"/>
      <c r="V431" s="29"/>
      <c r="W431" s="29"/>
    </row>
    <row r="432" spans="1:23" ht="65" x14ac:dyDescent="0.35">
      <c r="A432" s="33">
        <v>431</v>
      </c>
      <c r="B432" s="21" t="s">
        <v>3130</v>
      </c>
      <c r="C432" s="29" t="s">
        <v>3131</v>
      </c>
      <c r="D432" s="29" t="s">
        <v>3131</v>
      </c>
      <c r="E432" s="21" t="s">
        <v>3130</v>
      </c>
      <c r="F432" s="16"/>
      <c r="G432" s="7"/>
      <c r="H432" s="7"/>
      <c r="I432" s="7" t="s">
        <v>34</v>
      </c>
      <c r="J432" s="7"/>
      <c r="K432" s="7"/>
      <c r="L432" s="32"/>
      <c r="M432" s="30" t="s">
        <v>34</v>
      </c>
      <c r="N432" s="29" t="s">
        <v>34</v>
      </c>
      <c r="O432" s="29" t="s">
        <v>34</v>
      </c>
      <c r="P432" s="29" t="s">
        <v>34</v>
      </c>
      <c r="Q432" s="29" t="s">
        <v>34</v>
      </c>
      <c r="R432" s="27"/>
      <c r="S432" s="27"/>
      <c r="T432" s="27"/>
      <c r="U432" s="31"/>
      <c r="V432" s="29"/>
      <c r="W432" s="29"/>
    </row>
    <row r="433" spans="1:23" x14ac:dyDescent="0.35">
      <c r="A433" s="33">
        <v>432</v>
      </c>
      <c r="B433" s="9" t="s">
        <v>3128</v>
      </c>
      <c r="C433" s="37" t="s">
        <v>3129</v>
      </c>
      <c r="D433" s="37" t="s">
        <v>3129</v>
      </c>
      <c r="E433" s="9" t="s">
        <v>3128</v>
      </c>
      <c r="F433" s="15"/>
      <c r="G433" s="10"/>
      <c r="H433" s="10"/>
      <c r="I433" s="7"/>
      <c r="J433" s="10"/>
      <c r="K433" s="10"/>
      <c r="L433" s="36"/>
      <c r="M433" s="32"/>
      <c r="N433" s="27"/>
      <c r="O433" s="27"/>
      <c r="P433" s="27"/>
      <c r="Q433" s="27"/>
      <c r="R433" s="27"/>
      <c r="S433" s="27"/>
      <c r="T433" s="27"/>
      <c r="U433" s="31"/>
      <c r="V433" s="29"/>
      <c r="W433" s="29"/>
    </row>
    <row r="434" spans="1:23" x14ac:dyDescent="0.35">
      <c r="A434" s="33">
        <v>433</v>
      </c>
      <c r="B434" s="18" t="s">
        <v>3126</v>
      </c>
      <c r="C434" s="35" t="s">
        <v>3127</v>
      </c>
      <c r="D434" s="35" t="s">
        <v>3127</v>
      </c>
      <c r="E434" s="18" t="s">
        <v>3126</v>
      </c>
      <c r="F434" s="20"/>
      <c r="G434" s="19"/>
      <c r="H434" s="19"/>
      <c r="I434" s="7"/>
      <c r="J434" s="19"/>
      <c r="K434" s="19"/>
      <c r="L434" s="34"/>
      <c r="M434" s="32"/>
      <c r="N434" s="27"/>
      <c r="O434" s="27"/>
      <c r="P434" s="27"/>
      <c r="Q434" s="27"/>
      <c r="R434" s="27"/>
      <c r="S434" s="27"/>
      <c r="T434" s="27"/>
      <c r="U434" s="31"/>
      <c r="V434" s="29"/>
      <c r="W434" s="29"/>
    </row>
    <row r="435" spans="1:23" ht="39" x14ac:dyDescent="0.35">
      <c r="A435" s="33">
        <v>434</v>
      </c>
      <c r="B435" s="21" t="s">
        <v>3124</v>
      </c>
      <c r="C435" s="29" t="s">
        <v>3125</v>
      </c>
      <c r="D435" s="29" t="s">
        <v>3125</v>
      </c>
      <c r="E435" s="21" t="s">
        <v>3124</v>
      </c>
      <c r="F435" s="16"/>
      <c r="G435" s="7"/>
      <c r="H435" s="7"/>
      <c r="I435" s="7" t="s">
        <v>34</v>
      </c>
      <c r="J435" s="7"/>
      <c r="K435" s="7"/>
      <c r="L435" s="32"/>
      <c r="M435" s="30" t="s">
        <v>34</v>
      </c>
      <c r="N435" s="29" t="s">
        <v>34</v>
      </c>
      <c r="O435" s="29" t="s">
        <v>34</v>
      </c>
      <c r="P435" s="29" t="s">
        <v>34</v>
      </c>
      <c r="Q435" s="29" t="s">
        <v>34</v>
      </c>
      <c r="R435" s="27"/>
      <c r="S435" s="27"/>
      <c r="T435" s="27"/>
      <c r="U435" s="31"/>
      <c r="V435" s="29"/>
      <c r="W435" s="29"/>
    </row>
    <row r="436" spans="1:23" ht="26" x14ac:dyDescent="0.35">
      <c r="A436" s="33">
        <v>435</v>
      </c>
      <c r="B436" s="21" t="s">
        <v>3122</v>
      </c>
      <c r="C436" s="29" t="s">
        <v>3123</v>
      </c>
      <c r="D436" s="29" t="s">
        <v>3123</v>
      </c>
      <c r="E436" s="21" t="s">
        <v>3122</v>
      </c>
      <c r="F436" s="16"/>
      <c r="G436" s="7"/>
      <c r="H436" s="7"/>
      <c r="I436" s="7" t="s">
        <v>34</v>
      </c>
      <c r="J436" s="7"/>
      <c r="K436" s="7"/>
      <c r="L436" s="32"/>
      <c r="M436" s="30" t="s">
        <v>34</v>
      </c>
      <c r="N436" s="29" t="s">
        <v>34</v>
      </c>
      <c r="O436" s="29" t="s">
        <v>34</v>
      </c>
      <c r="P436" s="29" t="s">
        <v>34</v>
      </c>
      <c r="Q436" s="29" t="s">
        <v>34</v>
      </c>
      <c r="R436" s="27"/>
      <c r="S436" s="27"/>
      <c r="T436" s="27"/>
      <c r="U436" s="31"/>
      <c r="V436" s="29"/>
      <c r="W436" s="29"/>
    </row>
    <row r="437" spans="1:23" x14ac:dyDescent="0.35">
      <c r="A437" s="33">
        <v>436</v>
      </c>
      <c r="B437" s="21" t="s">
        <v>3120</v>
      </c>
      <c r="C437" s="29" t="s">
        <v>3121</v>
      </c>
      <c r="D437" s="29" t="s">
        <v>3121</v>
      </c>
      <c r="E437" s="21" t="s">
        <v>3120</v>
      </c>
      <c r="F437" s="16"/>
      <c r="G437" s="7"/>
      <c r="H437" s="7"/>
      <c r="I437" s="7" t="s">
        <v>34</v>
      </c>
      <c r="J437" s="7"/>
      <c r="K437" s="7"/>
      <c r="L437" s="30" t="s">
        <v>34</v>
      </c>
      <c r="M437" s="30" t="s">
        <v>34</v>
      </c>
      <c r="N437" s="29" t="s">
        <v>34</v>
      </c>
      <c r="O437" s="29" t="s">
        <v>34</v>
      </c>
      <c r="P437" s="29" t="s">
        <v>34</v>
      </c>
      <c r="Q437" s="29" t="s">
        <v>34</v>
      </c>
      <c r="R437" s="27"/>
      <c r="S437" s="27"/>
      <c r="T437" s="27"/>
      <c r="U437" s="31"/>
      <c r="V437" s="29"/>
      <c r="W437" s="29"/>
    </row>
    <row r="438" spans="1:23" ht="39" x14ac:dyDescent="0.35">
      <c r="A438" s="33">
        <v>437</v>
      </c>
      <c r="B438" s="21" t="s">
        <v>3118</v>
      </c>
      <c r="C438" s="29" t="s">
        <v>3119</v>
      </c>
      <c r="D438" s="29" t="s">
        <v>3119</v>
      </c>
      <c r="E438" s="21" t="s">
        <v>3118</v>
      </c>
      <c r="F438" s="16"/>
      <c r="G438" s="7"/>
      <c r="H438" s="7"/>
      <c r="I438" s="7" t="s">
        <v>34</v>
      </c>
      <c r="J438" s="7"/>
      <c r="K438" s="7"/>
      <c r="L438" s="32"/>
      <c r="M438" s="30" t="s">
        <v>34</v>
      </c>
      <c r="N438" s="29" t="s">
        <v>34</v>
      </c>
      <c r="O438" s="29" t="s">
        <v>34</v>
      </c>
      <c r="P438" s="29" t="s">
        <v>34</v>
      </c>
      <c r="Q438" s="29" t="s">
        <v>34</v>
      </c>
      <c r="R438" s="27"/>
      <c r="S438" s="27"/>
      <c r="T438" s="27"/>
      <c r="U438" s="31"/>
      <c r="V438" s="29"/>
      <c r="W438" s="29"/>
    </row>
    <row r="439" spans="1:23" ht="39" x14ac:dyDescent="0.35">
      <c r="A439" s="33">
        <v>438</v>
      </c>
      <c r="B439" s="21" t="s">
        <v>3116</v>
      </c>
      <c r="C439" s="29" t="s">
        <v>3117</v>
      </c>
      <c r="D439" s="29" t="s">
        <v>3117</v>
      </c>
      <c r="E439" s="21" t="s">
        <v>3116</v>
      </c>
      <c r="F439" s="16"/>
      <c r="G439" s="7"/>
      <c r="H439" s="7"/>
      <c r="I439" s="7" t="s">
        <v>34</v>
      </c>
      <c r="J439" s="7"/>
      <c r="K439" s="7"/>
      <c r="L439" s="32"/>
      <c r="M439" s="30" t="s">
        <v>34</v>
      </c>
      <c r="N439" s="29" t="s">
        <v>34</v>
      </c>
      <c r="O439" s="29" t="s">
        <v>34</v>
      </c>
      <c r="P439" s="29" t="s">
        <v>34</v>
      </c>
      <c r="Q439" s="29" t="s">
        <v>34</v>
      </c>
      <c r="R439" s="27"/>
      <c r="S439" s="27"/>
      <c r="T439" s="27"/>
      <c r="U439" s="31"/>
      <c r="V439" s="29"/>
      <c r="W439" s="29"/>
    </row>
    <row r="440" spans="1:23" ht="26" x14ac:dyDescent="0.35">
      <c r="A440" s="33">
        <v>439</v>
      </c>
      <c r="B440" s="21" t="s">
        <v>3114</v>
      </c>
      <c r="C440" s="29" t="s">
        <v>3115</v>
      </c>
      <c r="D440" s="29" t="s">
        <v>3115</v>
      </c>
      <c r="E440" s="21" t="s">
        <v>3114</v>
      </c>
      <c r="F440" s="16"/>
      <c r="G440" s="7"/>
      <c r="H440" s="7"/>
      <c r="I440" s="7" t="s">
        <v>34</v>
      </c>
      <c r="J440" s="7"/>
      <c r="K440" s="7"/>
      <c r="L440" s="32"/>
      <c r="M440" s="30" t="s">
        <v>34</v>
      </c>
      <c r="N440" s="29" t="s">
        <v>34</v>
      </c>
      <c r="O440" s="29" t="s">
        <v>34</v>
      </c>
      <c r="P440" s="29" t="s">
        <v>34</v>
      </c>
      <c r="Q440" s="29" t="s">
        <v>34</v>
      </c>
      <c r="R440" s="27"/>
      <c r="S440" s="27"/>
      <c r="T440" s="27"/>
      <c r="U440" s="31"/>
      <c r="V440" s="29"/>
      <c r="W440" s="29"/>
    </row>
    <row r="441" spans="1:23" ht="26" x14ac:dyDescent="0.35">
      <c r="A441" s="33">
        <v>440</v>
      </c>
      <c r="B441" s="21" t="s">
        <v>3112</v>
      </c>
      <c r="C441" s="29" t="s">
        <v>3113</v>
      </c>
      <c r="D441" s="29" t="s">
        <v>3113</v>
      </c>
      <c r="E441" s="21" t="s">
        <v>3112</v>
      </c>
      <c r="F441" s="16"/>
      <c r="G441" s="7"/>
      <c r="H441" s="7"/>
      <c r="I441" s="7" t="s">
        <v>34</v>
      </c>
      <c r="J441" s="7"/>
      <c r="K441" s="7"/>
      <c r="L441" s="32"/>
      <c r="M441" s="30" t="s">
        <v>34</v>
      </c>
      <c r="N441" s="29" t="s">
        <v>34</v>
      </c>
      <c r="O441" s="29" t="s">
        <v>34</v>
      </c>
      <c r="P441" s="29" t="s">
        <v>34</v>
      </c>
      <c r="Q441" s="29" t="s">
        <v>34</v>
      </c>
      <c r="R441" s="27"/>
      <c r="S441" s="27"/>
      <c r="T441" s="27"/>
      <c r="U441" s="31"/>
      <c r="V441" s="29"/>
      <c r="W441" s="29"/>
    </row>
    <row r="442" spans="1:23" ht="26" x14ac:dyDescent="0.35">
      <c r="A442" s="33">
        <v>441</v>
      </c>
      <c r="B442" s="21" t="s">
        <v>3110</v>
      </c>
      <c r="C442" s="29" t="s">
        <v>3111</v>
      </c>
      <c r="D442" s="29" t="s">
        <v>3111</v>
      </c>
      <c r="E442" s="21" t="s">
        <v>3110</v>
      </c>
      <c r="F442" s="16"/>
      <c r="G442" s="7"/>
      <c r="H442" s="7"/>
      <c r="I442" s="7" t="s">
        <v>34</v>
      </c>
      <c r="J442" s="7"/>
      <c r="K442" s="7"/>
      <c r="L442" s="32"/>
      <c r="M442" s="30" t="s">
        <v>34</v>
      </c>
      <c r="N442" s="29" t="s">
        <v>34</v>
      </c>
      <c r="O442" s="29" t="s">
        <v>34</v>
      </c>
      <c r="P442" s="29" t="s">
        <v>34</v>
      </c>
      <c r="Q442" s="29" t="s">
        <v>34</v>
      </c>
      <c r="R442" s="27"/>
      <c r="S442" s="27"/>
      <c r="T442" s="27"/>
      <c r="U442" s="31"/>
      <c r="V442" s="29"/>
      <c r="W442" s="29"/>
    </row>
    <row r="443" spans="1:23" ht="26" x14ac:dyDescent="0.35">
      <c r="A443" s="33">
        <v>442</v>
      </c>
      <c r="B443" s="21" t="s">
        <v>3108</v>
      </c>
      <c r="C443" s="29" t="s">
        <v>3109</v>
      </c>
      <c r="D443" s="29" t="s">
        <v>3109</v>
      </c>
      <c r="E443" s="21" t="s">
        <v>3108</v>
      </c>
      <c r="F443" s="16"/>
      <c r="G443" s="7"/>
      <c r="H443" s="7"/>
      <c r="I443" s="7" t="s">
        <v>34</v>
      </c>
      <c r="J443" s="7"/>
      <c r="K443" s="7"/>
      <c r="L443" s="32"/>
      <c r="M443" s="30" t="s">
        <v>34</v>
      </c>
      <c r="N443" s="29" t="s">
        <v>34</v>
      </c>
      <c r="O443" s="29" t="s">
        <v>34</v>
      </c>
      <c r="P443" s="29" t="s">
        <v>34</v>
      </c>
      <c r="Q443" s="29" t="s">
        <v>34</v>
      </c>
      <c r="R443" s="27"/>
      <c r="S443" s="27"/>
      <c r="T443" s="27"/>
      <c r="U443" s="31"/>
      <c r="V443" s="29"/>
      <c r="W443" s="29"/>
    </row>
    <row r="444" spans="1:23" ht="26" x14ac:dyDescent="0.35">
      <c r="A444" s="33">
        <v>443</v>
      </c>
      <c r="B444" s="21" t="s">
        <v>3106</v>
      </c>
      <c r="C444" s="29" t="s">
        <v>3107</v>
      </c>
      <c r="D444" s="29" t="s">
        <v>3107</v>
      </c>
      <c r="E444" s="21" t="s">
        <v>3106</v>
      </c>
      <c r="F444" s="16"/>
      <c r="G444" s="7"/>
      <c r="H444" s="7"/>
      <c r="I444" s="7" t="s">
        <v>34</v>
      </c>
      <c r="J444" s="7"/>
      <c r="K444" s="7"/>
      <c r="L444" s="32"/>
      <c r="M444" s="30" t="s">
        <v>34</v>
      </c>
      <c r="N444" s="29" t="s">
        <v>34</v>
      </c>
      <c r="O444" s="29" t="s">
        <v>34</v>
      </c>
      <c r="P444" s="29" t="s">
        <v>34</v>
      </c>
      <c r="Q444" s="29" t="s">
        <v>34</v>
      </c>
      <c r="R444" s="27"/>
      <c r="S444" s="27"/>
      <c r="T444" s="27"/>
      <c r="U444" s="31"/>
      <c r="V444" s="29"/>
      <c r="W444" s="29"/>
    </row>
    <row r="445" spans="1:23" x14ac:dyDescent="0.35">
      <c r="A445" s="33">
        <v>444</v>
      </c>
      <c r="B445" s="9" t="s">
        <v>3104</v>
      </c>
      <c r="C445" s="37" t="s">
        <v>3105</v>
      </c>
      <c r="D445" s="37" t="s">
        <v>3105</v>
      </c>
      <c r="E445" s="9" t="s">
        <v>3104</v>
      </c>
      <c r="F445" s="15"/>
      <c r="G445" s="10"/>
      <c r="H445" s="10"/>
      <c r="I445" s="7"/>
      <c r="J445" s="10"/>
      <c r="K445" s="10"/>
      <c r="L445" s="36"/>
      <c r="M445" s="32"/>
      <c r="N445" s="27"/>
      <c r="O445" s="27"/>
      <c r="P445" s="27"/>
      <c r="Q445" s="27"/>
      <c r="R445" s="27"/>
      <c r="S445" s="27"/>
      <c r="T445" s="27"/>
      <c r="U445" s="31"/>
      <c r="V445" s="29"/>
      <c r="W445" s="29"/>
    </row>
    <row r="446" spans="1:23" x14ac:dyDescent="0.35">
      <c r="A446" s="33">
        <v>445</v>
      </c>
      <c r="B446" s="18" t="s">
        <v>3102</v>
      </c>
      <c r="C446" s="35" t="s">
        <v>3103</v>
      </c>
      <c r="D446" s="35" t="s">
        <v>3103</v>
      </c>
      <c r="E446" s="18" t="s">
        <v>3102</v>
      </c>
      <c r="F446" s="20"/>
      <c r="G446" s="19"/>
      <c r="H446" s="19"/>
      <c r="I446" s="7"/>
      <c r="J446" s="19"/>
      <c r="K446" s="19"/>
      <c r="L446" s="34"/>
      <c r="M446" s="32"/>
      <c r="N446" s="27"/>
      <c r="O446" s="27"/>
      <c r="P446" s="27"/>
      <c r="Q446" s="27"/>
      <c r="R446" s="27"/>
      <c r="S446" s="27"/>
      <c r="T446" s="27"/>
      <c r="U446" s="31"/>
      <c r="V446" s="29"/>
      <c r="W446" s="29"/>
    </row>
    <row r="447" spans="1:23" ht="26" x14ac:dyDescent="0.35">
      <c r="A447" s="33">
        <v>446</v>
      </c>
      <c r="B447" s="21" t="s">
        <v>3100</v>
      </c>
      <c r="C447" s="29" t="s">
        <v>3101</v>
      </c>
      <c r="D447" s="29" t="s">
        <v>3101</v>
      </c>
      <c r="E447" s="21" t="s">
        <v>3100</v>
      </c>
      <c r="F447" s="16"/>
      <c r="G447" s="7"/>
      <c r="H447" s="7"/>
      <c r="I447" s="7" t="s">
        <v>34</v>
      </c>
      <c r="J447" s="7"/>
      <c r="K447" s="7"/>
      <c r="L447" s="32"/>
      <c r="M447" s="30" t="s">
        <v>34</v>
      </c>
      <c r="N447" s="29" t="s">
        <v>34</v>
      </c>
      <c r="O447" s="29" t="s">
        <v>34</v>
      </c>
      <c r="P447" s="29" t="s">
        <v>34</v>
      </c>
      <c r="Q447" s="29" t="s">
        <v>34</v>
      </c>
      <c r="R447" s="27"/>
      <c r="S447" s="27"/>
      <c r="T447" s="27"/>
      <c r="U447" s="31"/>
      <c r="V447" s="29"/>
      <c r="W447" s="29"/>
    </row>
    <row r="448" spans="1:23" x14ac:dyDescent="0.35">
      <c r="A448" s="33">
        <v>447</v>
      </c>
      <c r="B448" s="9" t="s">
        <v>3098</v>
      </c>
      <c r="C448" s="37" t="s">
        <v>3099</v>
      </c>
      <c r="D448" s="37" t="s">
        <v>3099</v>
      </c>
      <c r="E448" s="9" t="s">
        <v>3098</v>
      </c>
      <c r="F448" s="15"/>
      <c r="G448" s="10"/>
      <c r="H448" s="10"/>
      <c r="I448" s="7"/>
      <c r="J448" s="10"/>
      <c r="K448" s="10"/>
      <c r="L448" s="36"/>
      <c r="M448" s="32"/>
      <c r="N448" s="27"/>
      <c r="O448" s="27"/>
      <c r="P448" s="27"/>
      <c r="Q448" s="27"/>
      <c r="R448" s="27"/>
      <c r="S448" s="27"/>
      <c r="T448" s="27"/>
      <c r="U448" s="31"/>
      <c r="V448" s="29"/>
      <c r="W448" s="29"/>
    </row>
    <row r="449" spans="1:23" ht="26" x14ac:dyDescent="0.35">
      <c r="A449" s="33">
        <v>448</v>
      </c>
      <c r="B449" s="18" t="s">
        <v>3096</v>
      </c>
      <c r="C449" s="35" t="s">
        <v>3097</v>
      </c>
      <c r="D449" s="35" t="s">
        <v>3097</v>
      </c>
      <c r="E449" s="18" t="s">
        <v>3096</v>
      </c>
      <c r="F449" s="20"/>
      <c r="G449" s="19"/>
      <c r="H449" s="19"/>
      <c r="I449" s="7"/>
      <c r="J449" s="19"/>
      <c r="K449" s="19"/>
      <c r="L449" s="34"/>
      <c r="M449" s="32"/>
      <c r="N449" s="27"/>
      <c r="O449" s="27"/>
      <c r="P449" s="27"/>
      <c r="Q449" s="27"/>
      <c r="R449" s="27"/>
      <c r="S449" s="27"/>
      <c r="T449" s="27"/>
      <c r="U449" s="31"/>
      <c r="V449" s="29"/>
      <c r="W449" s="29"/>
    </row>
    <row r="450" spans="1:23" x14ac:dyDescent="0.35">
      <c r="A450" s="33">
        <v>449</v>
      </c>
      <c r="B450" s="21" t="s">
        <v>3094</v>
      </c>
      <c r="C450" s="29" t="s">
        <v>3095</v>
      </c>
      <c r="D450" s="29" t="s">
        <v>3095</v>
      </c>
      <c r="E450" s="21" t="s">
        <v>3094</v>
      </c>
      <c r="F450" s="16"/>
      <c r="G450" s="7"/>
      <c r="H450" s="7"/>
      <c r="I450" s="7" t="s">
        <v>34</v>
      </c>
      <c r="J450" s="7"/>
      <c r="K450" s="7"/>
      <c r="L450" s="32"/>
      <c r="M450" s="30" t="s">
        <v>34</v>
      </c>
      <c r="N450" s="29" t="s">
        <v>34</v>
      </c>
      <c r="O450" s="29" t="s">
        <v>34</v>
      </c>
      <c r="P450" s="29" t="s">
        <v>34</v>
      </c>
      <c r="Q450" s="29" t="s">
        <v>34</v>
      </c>
      <c r="R450" s="27"/>
      <c r="S450" s="27"/>
      <c r="T450" s="27"/>
      <c r="U450" s="31"/>
      <c r="V450" s="29"/>
      <c r="W450" s="29"/>
    </row>
    <row r="451" spans="1:23" ht="26" x14ac:dyDescent="0.35">
      <c r="A451" s="33">
        <v>450</v>
      </c>
      <c r="B451" s="21" t="s">
        <v>3092</v>
      </c>
      <c r="C451" s="29" t="s">
        <v>3093</v>
      </c>
      <c r="D451" s="29" t="s">
        <v>3093</v>
      </c>
      <c r="E451" s="21" t="s">
        <v>3092</v>
      </c>
      <c r="F451" s="16"/>
      <c r="G451" s="7"/>
      <c r="H451" s="7"/>
      <c r="I451" s="7" t="s">
        <v>34</v>
      </c>
      <c r="J451" s="7"/>
      <c r="K451" s="7"/>
      <c r="L451" s="32"/>
      <c r="M451" s="30" t="s">
        <v>34</v>
      </c>
      <c r="N451" s="29" t="s">
        <v>34</v>
      </c>
      <c r="O451" s="29" t="s">
        <v>34</v>
      </c>
      <c r="P451" s="29" t="s">
        <v>34</v>
      </c>
      <c r="Q451" s="29" t="s">
        <v>34</v>
      </c>
      <c r="R451" s="27"/>
      <c r="S451" s="27"/>
      <c r="T451" s="27"/>
      <c r="U451" s="31"/>
      <c r="V451" s="29"/>
      <c r="W451" s="29"/>
    </row>
    <row r="452" spans="1:23" ht="39" x14ac:dyDescent="0.35">
      <c r="A452" s="33">
        <v>451</v>
      </c>
      <c r="B452" s="21" t="s">
        <v>3090</v>
      </c>
      <c r="C452" s="29" t="s">
        <v>3091</v>
      </c>
      <c r="D452" s="29" t="s">
        <v>3091</v>
      </c>
      <c r="E452" s="21" t="s">
        <v>3090</v>
      </c>
      <c r="F452" s="16"/>
      <c r="G452" s="7"/>
      <c r="H452" s="7"/>
      <c r="I452" s="7" t="s">
        <v>34</v>
      </c>
      <c r="J452" s="7"/>
      <c r="K452" s="7"/>
      <c r="L452" s="32"/>
      <c r="M452" s="30" t="s">
        <v>34</v>
      </c>
      <c r="N452" s="29" t="s">
        <v>34</v>
      </c>
      <c r="O452" s="29" t="s">
        <v>34</v>
      </c>
      <c r="P452" s="29" t="s">
        <v>34</v>
      </c>
      <c r="Q452" s="29" t="s">
        <v>34</v>
      </c>
      <c r="R452" s="27"/>
      <c r="S452" s="27"/>
      <c r="T452" s="27"/>
      <c r="U452" s="31"/>
      <c r="V452" s="29"/>
      <c r="W452" s="29"/>
    </row>
    <row r="453" spans="1:23" ht="26" x14ac:dyDescent="0.35">
      <c r="A453" s="33">
        <v>452</v>
      </c>
      <c r="B453" s="21" t="s">
        <v>3088</v>
      </c>
      <c r="C453" s="29" t="s">
        <v>3089</v>
      </c>
      <c r="D453" s="29" t="s">
        <v>3089</v>
      </c>
      <c r="E453" s="21" t="s">
        <v>3088</v>
      </c>
      <c r="F453" s="16"/>
      <c r="G453" s="7"/>
      <c r="H453" s="7"/>
      <c r="I453" s="7" t="s">
        <v>34</v>
      </c>
      <c r="J453" s="7"/>
      <c r="K453" s="7"/>
      <c r="L453" s="32"/>
      <c r="M453" s="30" t="s">
        <v>34</v>
      </c>
      <c r="N453" s="29" t="s">
        <v>34</v>
      </c>
      <c r="O453" s="29" t="s">
        <v>34</v>
      </c>
      <c r="P453" s="29" t="s">
        <v>34</v>
      </c>
      <c r="Q453" s="29" t="s">
        <v>34</v>
      </c>
      <c r="R453" s="27"/>
      <c r="S453" s="27"/>
      <c r="T453" s="27"/>
      <c r="U453" s="31"/>
      <c r="V453" s="29"/>
      <c r="W453" s="29"/>
    </row>
    <row r="454" spans="1:23" ht="26" x14ac:dyDescent="0.35">
      <c r="A454" s="33">
        <v>453</v>
      </c>
      <c r="B454" s="21" t="s">
        <v>3086</v>
      </c>
      <c r="C454" s="29" t="s">
        <v>3087</v>
      </c>
      <c r="D454" s="29" t="s">
        <v>3087</v>
      </c>
      <c r="E454" s="21" t="s">
        <v>3086</v>
      </c>
      <c r="F454" s="16"/>
      <c r="G454" s="7"/>
      <c r="H454" s="7"/>
      <c r="I454" s="7" t="s">
        <v>34</v>
      </c>
      <c r="J454" s="7"/>
      <c r="K454" s="7"/>
      <c r="L454" s="32"/>
      <c r="M454" s="30" t="s">
        <v>34</v>
      </c>
      <c r="N454" s="29" t="s">
        <v>34</v>
      </c>
      <c r="O454" s="29" t="s">
        <v>34</v>
      </c>
      <c r="P454" s="29" t="s">
        <v>34</v>
      </c>
      <c r="Q454" s="29" t="s">
        <v>34</v>
      </c>
      <c r="R454" s="27"/>
      <c r="S454" s="27"/>
      <c r="T454" s="27"/>
      <c r="U454" s="31"/>
      <c r="V454" s="29"/>
      <c r="W454" s="29"/>
    </row>
    <row r="455" spans="1:23" x14ac:dyDescent="0.35">
      <c r="A455" s="33">
        <v>454</v>
      </c>
      <c r="B455" s="21" t="s">
        <v>3084</v>
      </c>
      <c r="C455" s="29" t="s">
        <v>3085</v>
      </c>
      <c r="D455" s="29" t="s">
        <v>3085</v>
      </c>
      <c r="E455" s="21" t="s">
        <v>3084</v>
      </c>
      <c r="F455" s="16"/>
      <c r="G455" s="7"/>
      <c r="H455" s="7"/>
      <c r="I455" s="7" t="s">
        <v>34</v>
      </c>
      <c r="J455" s="7"/>
      <c r="K455" s="7"/>
      <c r="L455" s="32"/>
      <c r="M455" s="30" t="s">
        <v>34</v>
      </c>
      <c r="N455" s="29" t="s">
        <v>34</v>
      </c>
      <c r="O455" s="29" t="s">
        <v>34</v>
      </c>
      <c r="P455" s="29" t="s">
        <v>34</v>
      </c>
      <c r="Q455" s="29" t="s">
        <v>34</v>
      </c>
      <c r="R455" s="27"/>
      <c r="S455" s="27"/>
      <c r="T455" s="27"/>
      <c r="U455" s="31"/>
      <c r="V455" s="29"/>
      <c r="W455" s="29"/>
    </row>
    <row r="456" spans="1:23" ht="26" x14ac:dyDescent="0.35">
      <c r="A456" s="33">
        <v>455</v>
      </c>
      <c r="B456" s="21" t="s">
        <v>3082</v>
      </c>
      <c r="C456" s="29" t="s">
        <v>3083</v>
      </c>
      <c r="D456" s="29" t="s">
        <v>3083</v>
      </c>
      <c r="E456" s="21" t="s">
        <v>3082</v>
      </c>
      <c r="F456" s="16"/>
      <c r="G456" s="7"/>
      <c r="H456" s="7"/>
      <c r="I456" s="7" t="s">
        <v>34</v>
      </c>
      <c r="J456" s="7"/>
      <c r="K456" s="7"/>
      <c r="L456" s="32"/>
      <c r="M456" s="30" t="s">
        <v>34</v>
      </c>
      <c r="N456" s="29" t="s">
        <v>34</v>
      </c>
      <c r="O456" s="29" t="s">
        <v>34</v>
      </c>
      <c r="P456" s="29" t="s">
        <v>34</v>
      </c>
      <c r="Q456" s="29" t="s">
        <v>34</v>
      </c>
      <c r="R456" s="27"/>
      <c r="S456" s="27"/>
      <c r="T456" s="27"/>
      <c r="U456" s="31"/>
      <c r="V456" s="29"/>
      <c r="W456" s="29"/>
    </row>
    <row r="457" spans="1:23" ht="26" x14ac:dyDescent="0.35">
      <c r="A457" s="33">
        <v>456</v>
      </c>
      <c r="B457" s="21" t="s">
        <v>3080</v>
      </c>
      <c r="C457" s="29" t="s">
        <v>3081</v>
      </c>
      <c r="D457" s="29" t="s">
        <v>3081</v>
      </c>
      <c r="E457" s="21" t="s">
        <v>3080</v>
      </c>
      <c r="F457" s="16"/>
      <c r="G457" s="7"/>
      <c r="H457" s="7"/>
      <c r="I457" s="7" t="s">
        <v>34</v>
      </c>
      <c r="J457" s="7"/>
      <c r="K457" s="7"/>
      <c r="L457" s="32"/>
      <c r="M457" s="30" t="s">
        <v>34</v>
      </c>
      <c r="N457" s="29" t="s">
        <v>34</v>
      </c>
      <c r="O457" s="29" t="s">
        <v>34</v>
      </c>
      <c r="P457" s="29" t="s">
        <v>34</v>
      </c>
      <c r="Q457" s="29" t="s">
        <v>34</v>
      </c>
      <c r="R457" s="27"/>
      <c r="S457" s="27"/>
      <c r="T457" s="27"/>
      <c r="U457" s="31"/>
      <c r="V457" s="29"/>
      <c r="W457" s="29"/>
    </row>
    <row r="458" spans="1:23" ht="26" x14ac:dyDescent="0.35">
      <c r="A458" s="33">
        <v>457</v>
      </c>
      <c r="B458" s="21" t="s">
        <v>3078</v>
      </c>
      <c r="C458" s="29" t="s">
        <v>3079</v>
      </c>
      <c r="D458" s="29" t="s">
        <v>3079</v>
      </c>
      <c r="E458" s="21" t="s">
        <v>3078</v>
      </c>
      <c r="F458" s="16"/>
      <c r="G458" s="7"/>
      <c r="H458" s="7"/>
      <c r="I458" s="7" t="s">
        <v>34</v>
      </c>
      <c r="J458" s="7"/>
      <c r="K458" s="7"/>
      <c r="L458" s="32"/>
      <c r="M458" s="30" t="s">
        <v>34</v>
      </c>
      <c r="N458" s="29" t="s">
        <v>34</v>
      </c>
      <c r="O458" s="29" t="s">
        <v>34</v>
      </c>
      <c r="P458" s="29" t="s">
        <v>34</v>
      </c>
      <c r="Q458" s="29" t="s">
        <v>34</v>
      </c>
      <c r="R458" s="27"/>
      <c r="S458" s="27"/>
      <c r="T458" s="27"/>
      <c r="U458" s="31"/>
      <c r="V458" s="29"/>
      <c r="W458" s="29"/>
    </row>
    <row r="459" spans="1:23" ht="26" x14ac:dyDescent="0.35">
      <c r="A459" s="33">
        <v>458</v>
      </c>
      <c r="B459" s="21" t="s">
        <v>3076</v>
      </c>
      <c r="C459" s="29" t="s">
        <v>3077</v>
      </c>
      <c r="D459" s="29" t="s">
        <v>3077</v>
      </c>
      <c r="E459" s="21" t="s">
        <v>3076</v>
      </c>
      <c r="F459" s="16"/>
      <c r="G459" s="7"/>
      <c r="H459" s="7"/>
      <c r="I459" s="7" t="s">
        <v>34</v>
      </c>
      <c r="J459" s="7"/>
      <c r="K459" s="7"/>
      <c r="L459" s="32"/>
      <c r="M459" s="30" t="s">
        <v>34</v>
      </c>
      <c r="N459" s="29" t="s">
        <v>34</v>
      </c>
      <c r="O459" s="29" t="s">
        <v>34</v>
      </c>
      <c r="P459" s="29" t="s">
        <v>34</v>
      </c>
      <c r="Q459" s="29" t="s">
        <v>34</v>
      </c>
      <c r="R459" s="27"/>
      <c r="S459" s="27"/>
      <c r="T459" s="27"/>
      <c r="U459" s="31"/>
      <c r="V459" s="29"/>
      <c r="W459" s="29"/>
    </row>
    <row r="460" spans="1:23" ht="26" x14ac:dyDescent="0.35">
      <c r="A460" s="33">
        <v>459</v>
      </c>
      <c r="B460" s="21" t="s">
        <v>3074</v>
      </c>
      <c r="C460" s="29" t="s">
        <v>3075</v>
      </c>
      <c r="D460" s="29" t="s">
        <v>3075</v>
      </c>
      <c r="E460" s="21" t="s">
        <v>3074</v>
      </c>
      <c r="F460" s="16"/>
      <c r="G460" s="7"/>
      <c r="H460" s="7"/>
      <c r="I460" s="7" t="s">
        <v>34</v>
      </c>
      <c r="J460" s="7"/>
      <c r="K460" s="7"/>
      <c r="L460" s="32"/>
      <c r="M460" s="30" t="s">
        <v>34</v>
      </c>
      <c r="N460" s="29" t="s">
        <v>34</v>
      </c>
      <c r="O460" s="29" t="s">
        <v>34</v>
      </c>
      <c r="P460" s="29" t="s">
        <v>34</v>
      </c>
      <c r="Q460" s="29" t="s">
        <v>34</v>
      </c>
      <c r="R460" s="27"/>
      <c r="S460" s="27"/>
      <c r="T460" s="27"/>
      <c r="U460" s="31"/>
      <c r="V460" s="29"/>
      <c r="W460" s="29"/>
    </row>
    <row r="461" spans="1:23" ht="26" x14ac:dyDescent="0.35">
      <c r="A461" s="33">
        <v>460</v>
      </c>
      <c r="B461" s="18" t="s">
        <v>3072</v>
      </c>
      <c r="C461" s="35" t="s">
        <v>3073</v>
      </c>
      <c r="D461" s="35" t="s">
        <v>3073</v>
      </c>
      <c r="E461" s="18" t="s">
        <v>3072</v>
      </c>
      <c r="F461" s="20"/>
      <c r="G461" s="19"/>
      <c r="H461" s="19"/>
      <c r="I461" s="7"/>
      <c r="J461" s="19"/>
      <c r="K461" s="19"/>
      <c r="L461" s="34"/>
      <c r="M461" s="32"/>
      <c r="N461" s="27"/>
      <c r="O461" s="27"/>
      <c r="P461" s="27"/>
      <c r="Q461" s="27"/>
      <c r="R461" s="27"/>
      <c r="S461" s="27"/>
      <c r="T461" s="27"/>
      <c r="U461" s="31"/>
      <c r="V461" s="29"/>
      <c r="W461" s="29"/>
    </row>
    <row r="462" spans="1:23" ht="39" x14ac:dyDescent="0.35">
      <c r="A462" s="33">
        <v>461</v>
      </c>
      <c r="B462" s="21" t="s">
        <v>3070</v>
      </c>
      <c r="C462" s="29" t="s">
        <v>3071</v>
      </c>
      <c r="D462" s="29" t="s">
        <v>3071</v>
      </c>
      <c r="E462" s="21" t="s">
        <v>3070</v>
      </c>
      <c r="F462" s="16"/>
      <c r="G462" s="7"/>
      <c r="H462" s="7"/>
      <c r="I462" s="7" t="s">
        <v>34</v>
      </c>
      <c r="J462" s="7"/>
      <c r="K462" s="7"/>
      <c r="L462" s="32"/>
      <c r="M462" s="30" t="s">
        <v>34</v>
      </c>
      <c r="N462" s="29" t="s">
        <v>34</v>
      </c>
      <c r="O462" s="29" t="s">
        <v>34</v>
      </c>
      <c r="P462" s="29" t="s">
        <v>34</v>
      </c>
      <c r="Q462" s="29" t="s">
        <v>34</v>
      </c>
      <c r="R462" s="27"/>
      <c r="S462" s="27"/>
      <c r="T462" s="27"/>
      <c r="U462" s="31"/>
      <c r="V462" s="29"/>
      <c r="W462" s="29"/>
    </row>
    <row r="463" spans="1:23" x14ac:dyDescent="0.35">
      <c r="A463" s="33">
        <v>462</v>
      </c>
      <c r="B463" s="18" t="s">
        <v>3068</v>
      </c>
      <c r="C463" s="35" t="s">
        <v>3069</v>
      </c>
      <c r="D463" s="35" t="s">
        <v>3069</v>
      </c>
      <c r="E463" s="18" t="s">
        <v>3068</v>
      </c>
      <c r="F463" s="20"/>
      <c r="G463" s="19"/>
      <c r="H463" s="19"/>
      <c r="I463" s="7"/>
      <c r="J463" s="19"/>
      <c r="K463" s="19"/>
      <c r="L463" s="34"/>
      <c r="M463" s="32"/>
      <c r="N463" s="27"/>
      <c r="O463" s="27"/>
      <c r="P463" s="27"/>
      <c r="Q463" s="27"/>
      <c r="R463" s="27"/>
      <c r="S463" s="27"/>
      <c r="T463" s="27"/>
      <c r="U463" s="31"/>
      <c r="V463" s="29"/>
      <c r="W463" s="29"/>
    </row>
    <row r="464" spans="1:23" ht="39" x14ac:dyDescent="0.35">
      <c r="A464" s="33">
        <v>463</v>
      </c>
      <c r="B464" s="21" t="s">
        <v>3066</v>
      </c>
      <c r="C464" s="29" t="s">
        <v>3067</v>
      </c>
      <c r="D464" s="29" t="s">
        <v>3067</v>
      </c>
      <c r="E464" s="21" t="s">
        <v>3066</v>
      </c>
      <c r="F464" s="16"/>
      <c r="G464" s="7"/>
      <c r="H464" s="7"/>
      <c r="I464" s="7" t="s">
        <v>34</v>
      </c>
      <c r="J464" s="7"/>
      <c r="K464" s="7"/>
      <c r="L464" s="32"/>
      <c r="M464" s="30" t="s">
        <v>34</v>
      </c>
      <c r="N464" s="29" t="s">
        <v>34</v>
      </c>
      <c r="O464" s="29" t="s">
        <v>34</v>
      </c>
      <c r="P464" s="29" t="s">
        <v>34</v>
      </c>
      <c r="Q464" s="29" t="s">
        <v>34</v>
      </c>
      <c r="R464" s="27"/>
      <c r="S464" s="27"/>
      <c r="T464" s="27"/>
      <c r="U464" s="31"/>
      <c r="V464" s="29"/>
      <c r="W464" s="29"/>
    </row>
    <row r="465" spans="1:23" ht="26" x14ac:dyDescent="0.35">
      <c r="A465" s="33">
        <v>464</v>
      </c>
      <c r="B465" s="21" t="s">
        <v>3064</v>
      </c>
      <c r="C465" s="29" t="s">
        <v>3065</v>
      </c>
      <c r="D465" s="29" t="s">
        <v>3065</v>
      </c>
      <c r="E465" s="21" t="s">
        <v>3064</v>
      </c>
      <c r="F465" s="16"/>
      <c r="G465" s="7"/>
      <c r="H465" s="7"/>
      <c r="I465" s="7" t="s">
        <v>34</v>
      </c>
      <c r="J465" s="7"/>
      <c r="K465" s="7"/>
      <c r="L465" s="32"/>
      <c r="M465" s="30" t="s">
        <v>34</v>
      </c>
      <c r="N465" s="29" t="s">
        <v>34</v>
      </c>
      <c r="O465" s="29" t="s">
        <v>34</v>
      </c>
      <c r="P465" s="29" t="s">
        <v>34</v>
      </c>
      <c r="Q465" s="29" t="s">
        <v>34</v>
      </c>
      <c r="R465" s="27"/>
      <c r="S465" s="27"/>
      <c r="T465" s="27"/>
      <c r="U465" s="31"/>
      <c r="V465" s="29"/>
      <c r="W465" s="29"/>
    </row>
    <row r="466" spans="1:23" ht="39" x14ac:dyDescent="0.35">
      <c r="A466" s="33">
        <v>465</v>
      </c>
      <c r="B466" s="21" t="s">
        <v>3062</v>
      </c>
      <c r="C466" s="29" t="s">
        <v>3063</v>
      </c>
      <c r="D466" s="29" t="s">
        <v>3063</v>
      </c>
      <c r="E466" s="21" t="s">
        <v>3062</v>
      </c>
      <c r="F466" s="16"/>
      <c r="G466" s="7"/>
      <c r="H466" s="7"/>
      <c r="I466" s="7" t="s">
        <v>34</v>
      </c>
      <c r="J466" s="7"/>
      <c r="K466" s="7"/>
      <c r="L466" s="32"/>
      <c r="M466" s="30" t="s">
        <v>34</v>
      </c>
      <c r="N466" s="29" t="s">
        <v>34</v>
      </c>
      <c r="O466" s="27"/>
      <c r="P466" s="27"/>
      <c r="Q466" s="27"/>
      <c r="R466" s="27"/>
      <c r="S466" s="27"/>
      <c r="T466" s="27"/>
      <c r="U466" s="31"/>
      <c r="V466" s="29"/>
      <c r="W466" s="29"/>
    </row>
    <row r="467" spans="1:23" ht="26" x14ac:dyDescent="0.35">
      <c r="A467" s="33">
        <v>466</v>
      </c>
      <c r="B467" s="21" t="s">
        <v>3060</v>
      </c>
      <c r="C467" s="29" t="s">
        <v>3061</v>
      </c>
      <c r="D467" s="29" t="s">
        <v>3061</v>
      </c>
      <c r="E467" s="21" t="s">
        <v>3060</v>
      </c>
      <c r="F467" s="16"/>
      <c r="G467" s="7"/>
      <c r="H467" s="7"/>
      <c r="I467" s="7" t="s">
        <v>34</v>
      </c>
      <c r="J467" s="7"/>
      <c r="K467" s="7"/>
      <c r="L467" s="32"/>
      <c r="M467" s="32"/>
      <c r="N467" s="27"/>
      <c r="O467" s="29" t="s">
        <v>34</v>
      </c>
      <c r="P467" s="29" t="s">
        <v>34</v>
      </c>
      <c r="Q467" s="29" t="s">
        <v>34</v>
      </c>
      <c r="R467" s="27"/>
      <c r="S467" s="27"/>
      <c r="T467" s="27"/>
      <c r="U467" s="31"/>
      <c r="V467" s="29"/>
      <c r="W467" s="29"/>
    </row>
    <row r="468" spans="1:23" ht="39" x14ac:dyDescent="0.35">
      <c r="A468" s="33">
        <v>467</v>
      </c>
      <c r="B468" s="21" t="s">
        <v>3058</v>
      </c>
      <c r="C468" s="29" t="s">
        <v>3059</v>
      </c>
      <c r="D468" s="29" t="s">
        <v>3059</v>
      </c>
      <c r="E468" s="21" t="s">
        <v>3058</v>
      </c>
      <c r="F468" s="16"/>
      <c r="G468" s="7"/>
      <c r="H468" s="7"/>
      <c r="I468" s="7" t="s">
        <v>34</v>
      </c>
      <c r="J468" s="7"/>
      <c r="K468" s="7"/>
      <c r="L468" s="32"/>
      <c r="M468" s="30" t="s">
        <v>34</v>
      </c>
      <c r="N468" s="29" t="s">
        <v>34</v>
      </c>
      <c r="O468" s="29" t="s">
        <v>34</v>
      </c>
      <c r="P468" s="29" t="s">
        <v>34</v>
      </c>
      <c r="Q468" s="29" t="s">
        <v>34</v>
      </c>
      <c r="R468" s="27"/>
      <c r="S468" s="27"/>
      <c r="T468" s="27"/>
      <c r="U468" s="31"/>
      <c r="V468" s="29"/>
      <c r="W468" s="29"/>
    </row>
    <row r="469" spans="1:23" ht="39" x14ac:dyDescent="0.35">
      <c r="A469" s="33">
        <v>468</v>
      </c>
      <c r="B469" s="21" t="s">
        <v>3056</v>
      </c>
      <c r="C469" s="29" t="s">
        <v>3057</v>
      </c>
      <c r="D469" s="29" t="s">
        <v>3057</v>
      </c>
      <c r="E469" s="21" t="s">
        <v>3056</v>
      </c>
      <c r="F469" s="16"/>
      <c r="G469" s="7"/>
      <c r="H469" s="7"/>
      <c r="I469" s="7" t="s">
        <v>34</v>
      </c>
      <c r="J469" s="7"/>
      <c r="K469" s="7"/>
      <c r="L469" s="32"/>
      <c r="M469" s="30" t="s">
        <v>34</v>
      </c>
      <c r="N469" s="29" t="s">
        <v>34</v>
      </c>
      <c r="O469" s="29" t="s">
        <v>34</v>
      </c>
      <c r="P469" s="29" t="s">
        <v>34</v>
      </c>
      <c r="Q469" s="29" t="s">
        <v>34</v>
      </c>
      <c r="R469" s="27"/>
      <c r="S469" s="27"/>
      <c r="T469" s="27"/>
      <c r="U469" s="31"/>
      <c r="V469" s="29"/>
      <c r="W469" s="29"/>
    </row>
    <row r="470" spans="1:23" ht="26" x14ac:dyDescent="0.35">
      <c r="A470" s="33">
        <v>469</v>
      </c>
      <c r="B470" s="21" t="s">
        <v>3054</v>
      </c>
      <c r="C470" s="29" t="s">
        <v>3055</v>
      </c>
      <c r="D470" s="29" t="s">
        <v>3055</v>
      </c>
      <c r="E470" s="21" t="s">
        <v>3054</v>
      </c>
      <c r="F470" s="16"/>
      <c r="G470" s="7"/>
      <c r="H470" s="7"/>
      <c r="I470" s="7" t="s">
        <v>34</v>
      </c>
      <c r="J470" s="7"/>
      <c r="K470" s="7"/>
      <c r="L470" s="32"/>
      <c r="M470" s="30" t="s">
        <v>34</v>
      </c>
      <c r="N470" s="29" t="s">
        <v>34</v>
      </c>
      <c r="O470" s="29" t="s">
        <v>34</v>
      </c>
      <c r="P470" s="29" t="s">
        <v>34</v>
      </c>
      <c r="Q470" s="29" t="s">
        <v>34</v>
      </c>
      <c r="R470" s="27"/>
      <c r="S470" s="27"/>
      <c r="T470" s="27"/>
      <c r="U470" s="31"/>
      <c r="V470" s="29"/>
      <c r="W470" s="29"/>
    </row>
    <row r="471" spans="1:23" x14ac:dyDescent="0.35">
      <c r="A471" s="33">
        <v>470</v>
      </c>
      <c r="B471" s="9" t="s">
        <v>3052</v>
      </c>
      <c r="C471" s="37" t="s">
        <v>3053</v>
      </c>
      <c r="D471" s="37" t="s">
        <v>3053</v>
      </c>
      <c r="E471" s="9" t="s">
        <v>3052</v>
      </c>
      <c r="F471" s="15"/>
      <c r="G471" s="10"/>
      <c r="H471" s="10"/>
      <c r="I471" s="7"/>
      <c r="J471" s="10"/>
      <c r="K471" s="10"/>
      <c r="L471" s="36"/>
      <c r="M471" s="32"/>
      <c r="N471" s="27"/>
      <c r="O471" s="27"/>
      <c r="P471" s="27"/>
      <c r="Q471" s="27"/>
      <c r="R471" s="27"/>
      <c r="S471" s="27"/>
      <c r="T471" s="27"/>
      <c r="U471" s="31"/>
      <c r="V471" s="29"/>
      <c r="W471" s="29"/>
    </row>
    <row r="472" spans="1:23" x14ac:dyDescent="0.35">
      <c r="A472" s="33">
        <v>471</v>
      </c>
      <c r="B472" s="18" t="s">
        <v>3029</v>
      </c>
      <c r="C472" s="35" t="s">
        <v>3051</v>
      </c>
      <c r="D472" s="35" t="s">
        <v>3051</v>
      </c>
      <c r="E472" s="18" t="s">
        <v>3029</v>
      </c>
      <c r="F472" s="20"/>
      <c r="G472" s="19"/>
      <c r="H472" s="19"/>
      <c r="I472" s="7"/>
      <c r="J472" s="19"/>
      <c r="K472" s="19"/>
      <c r="L472" s="34"/>
      <c r="M472" s="32"/>
      <c r="N472" s="27"/>
      <c r="O472" s="27"/>
      <c r="P472" s="27"/>
      <c r="Q472" s="27"/>
      <c r="R472" s="27"/>
      <c r="S472" s="27"/>
      <c r="T472" s="27"/>
      <c r="U472" s="31"/>
      <c r="V472" s="29"/>
      <c r="W472" s="29"/>
    </row>
    <row r="473" spans="1:23" x14ac:dyDescent="0.35">
      <c r="A473" s="33">
        <v>472</v>
      </c>
      <c r="B473" s="21" t="s">
        <v>3049</v>
      </c>
      <c r="C473" s="29" t="s">
        <v>3050</v>
      </c>
      <c r="D473" s="29" t="s">
        <v>3050</v>
      </c>
      <c r="E473" s="21" t="s">
        <v>3049</v>
      </c>
      <c r="F473" s="16"/>
      <c r="G473" s="7"/>
      <c r="H473" s="7"/>
      <c r="I473" s="7" t="s">
        <v>34</v>
      </c>
      <c r="J473" s="7"/>
      <c r="K473" s="7"/>
      <c r="L473" s="32"/>
      <c r="M473" s="30" t="s">
        <v>34</v>
      </c>
      <c r="N473" s="29" t="s">
        <v>34</v>
      </c>
      <c r="O473" s="29" t="s">
        <v>34</v>
      </c>
      <c r="P473" s="29" t="s">
        <v>34</v>
      </c>
      <c r="Q473" s="29" t="s">
        <v>34</v>
      </c>
      <c r="R473" s="27"/>
      <c r="S473" s="27"/>
      <c r="T473" s="27"/>
      <c r="U473" s="31"/>
      <c r="V473" s="29"/>
      <c r="W473" s="29"/>
    </row>
    <row r="474" spans="1:23" ht="26" x14ac:dyDescent="0.35">
      <c r="A474" s="33">
        <v>473</v>
      </c>
      <c r="B474" s="21" t="s">
        <v>3047</v>
      </c>
      <c r="C474" s="29" t="s">
        <v>3048</v>
      </c>
      <c r="D474" s="29" t="s">
        <v>3048</v>
      </c>
      <c r="E474" s="21" t="s">
        <v>3047</v>
      </c>
      <c r="F474" s="16"/>
      <c r="G474" s="7"/>
      <c r="H474" s="7"/>
      <c r="I474" s="7" t="s">
        <v>34</v>
      </c>
      <c r="J474" s="7"/>
      <c r="K474" s="7"/>
      <c r="L474" s="32"/>
      <c r="M474" s="30" t="s">
        <v>34</v>
      </c>
      <c r="N474" s="29" t="s">
        <v>34</v>
      </c>
      <c r="O474" s="27"/>
      <c r="P474" s="27"/>
      <c r="Q474" s="27"/>
      <c r="R474" s="27"/>
      <c r="S474" s="27"/>
      <c r="T474" s="27"/>
      <c r="U474" s="31"/>
      <c r="V474" s="29"/>
      <c r="W474" s="29"/>
    </row>
    <row r="475" spans="1:23" ht="39" x14ac:dyDescent="0.35">
      <c r="A475" s="33">
        <v>474</v>
      </c>
      <c r="B475" s="21" t="s">
        <v>3045</v>
      </c>
      <c r="C475" s="29" t="s">
        <v>3046</v>
      </c>
      <c r="D475" s="29" t="s">
        <v>3046</v>
      </c>
      <c r="E475" s="21" t="s">
        <v>3045</v>
      </c>
      <c r="F475" s="16"/>
      <c r="G475" s="7"/>
      <c r="H475" s="7"/>
      <c r="I475" s="7" t="s">
        <v>34</v>
      </c>
      <c r="J475" s="7"/>
      <c r="K475" s="7"/>
      <c r="L475" s="32"/>
      <c r="M475" s="32"/>
      <c r="N475" s="27"/>
      <c r="O475" s="29" t="s">
        <v>34</v>
      </c>
      <c r="P475" s="29" t="s">
        <v>34</v>
      </c>
      <c r="Q475" s="29" t="s">
        <v>34</v>
      </c>
      <c r="R475" s="27"/>
      <c r="S475" s="27"/>
      <c r="T475" s="27"/>
      <c r="U475" s="31"/>
      <c r="V475" s="29"/>
      <c r="W475" s="29"/>
    </row>
    <row r="476" spans="1:23" ht="26" x14ac:dyDescent="0.35">
      <c r="A476" s="33">
        <v>475</v>
      </c>
      <c r="B476" s="21" t="s">
        <v>3043</v>
      </c>
      <c r="C476" s="29" t="s">
        <v>3044</v>
      </c>
      <c r="D476" s="29" t="s">
        <v>3044</v>
      </c>
      <c r="E476" s="21" t="s">
        <v>3043</v>
      </c>
      <c r="F476" s="16"/>
      <c r="G476" s="7"/>
      <c r="H476" s="7"/>
      <c r="I476" s="7" t="s">
        <v>34</v>
      </c>
      <c r="J476" s="7"/>
      <c r="K476" s="7"/>
      <c r="L476" s="32"/>
      <c r="M476" s="30" t="s">
        <v>34</v>
      </c>
      <c r="N476" s="29" t="s">
        <v>34</v>
      </c>
      <c r="O476" s="29" t="s">
        <v>34</v>
      </c>
      <c r="P476" s="29" t="s">
        <v>34</v>
      </c>
      <c r="Q476" s="29" t="s">
        <v>34</v>
      </c>
      <c r="R476" s="27"/>
      <c r="S476" s="27"/>
      <c r="T476" s="27"/>
      <c r="U476" s="31"/>
      <c r="V476" s="29"/>
      <c r="W476" s="29"/>
    </row>
    <row r="477" spans="1:23" ht="26" x14ac:dyDescent="0.35">
      <c r="A477" s="33">
        <v>476</v>
      </c>
      <c r="B477" s="21" t="s">
        <v>3041</v>
      </c>
      <c r="C477" s="29" t="s">
        <v>3042</v>
      </c>
      <c r="D477" s="29" t="s">
        <v>3042</v>
      </c>
      <c r="E477" s="21" t="s">
        <v>3041</v>
      </c>
      <c r="F477" s="16"/>
      <c r="G477" s="7"/>
      <c r="H477" s="7"/>
      <c r="I477" s="7" t="s">
        <v>34</v>
      </c>
      <c r="J477" s="7"/>
      <c r="K477" s="7"/>
      <c r="L477" s="32"/>
      <c r="M477" s="30" t="s">
        <v>34</v>
      </c>
      <c r="N477" s="29" t="s">
        <v>34</v>
      </c>
      <c r="O477" s="29" t="s">
        <v>34</v>
      </c>
      <c r="P477" s="29" t="s">
        <v>34</v>
      </c>
      <c r="Q477" s="29" t="s">
        <v>34</v>
      </c>
      <c r="R477" s="27"/>
      <c r="S477" s="27"/>
      <c r="T477" s="27"/>
      <c r="U477" s="31"/>
      <c r="V477" s="29"/>
      <c r="W477" s="29"/>
    </row>
    <row r="478" spans="1:23" ht="26" x14ac:dyDescent="0.35">
      <c r="A478" s="33">
        <v>477</v>
      </c>
      <c r="B478" s="21" t="s">
        <v>3039</v>
      </c>
      <c r="C478" s="29" t="s">
        <v>3040</v>
      </c>
      <c r="D478" s="29" t="s">
        <v>3040</v>
      </c>
      <c r="E478" s="21" t="s">
        <v>3039</v>
      </c>
      <c r="F478" s="16"/>
      <c r="G478" s="7"/>
      <c r="H478" s="7"/>
      <c r="I478" s="7" t="s">
        <v>34</v>
      </c>
      <c r="J478" s="7"/>
      <c r="K478" s="7"/>
      <c r="L478" s="32"/>
      <c r="M478" s="30" t="s">
        <v>34</v>
      </c>
      <c r="N478" s="29" t="s">
        <v>34</v>
      </c>
      <c r="O478" s="27"/>
      <c r="P478" s="27"/>
      <c r="Q478" s="27"/>
      <c r="R478" s="27"/>
      <c r="S478" s="27"/>
      <c r="T478" s="27"/>
      <c r="U478" s="31"/>
      <c r="V478" s="29"/>
      <c r="W478" s="29"/>
    </row>
    <row r="479" spans="1:23" x14ac:dyDescent="0.35">
      <c r="A479" s="33">
        <v>478</v>
      </c>
      <c r="B479" s="9" t="s">
        <v>3037</v>
      </c>
      <c r="C479" s="37" t="s">
        <v>3038</v>
      </c>
      <c r="D479" s="37" t="s">
        <v>3038</v>
      </c>
      <c r="E479" s="9" t="s">
        <v>3037</v>
      </c>
      <c r="F479" s="15"/>
      <c r="G479" s="10"/>
      <c r="H479" s="10"/>
      <c r="I479" s="7"/>
      <c r="J479" s="10"/>
      <c r="K479" s="10"/>
      <c r="L479" s="36"/>
      <c r="M479" s="32"/>
      <c r="N479" s="27"/>
      <c r="O479" s="27"/>
      <c r="P479" s="27"/>
      <c r="Q479" s="27"/>
      <c r="R479" s="27"/>
      <c r="S479" s="27"/>
      <c r="T479" s="27"/>
      <c r="U479" s="31"/>
      <c r="V479" s="29"/>
      <c r="W479" s="29"/>
    </row>
    <row r="480" spans="1:23" x14ac:dyDescent="0.35">
      <c r="A480" s="33">
        <v>479</v>
      </c>
      <c r="B480" s="18" t="s">
        <v>3035</v>
      </c>
      <c r="C480" s="35" t="s">
        <v>3036</v>
      </c>
      <c r="D480" s="35" t="s">
        <v>3036</v>
      </c>
      <c r="E480" s="18" t="s">
        <v>3035</v>
      </c>
      <c r="F480" s="20"/>
      <c r="G480" s="19"/>
      <c r="H480" s="19"/>
      <c r="I480" s="7"/>
      <c r="J480" s="19"/>
      <c r="K480" s="19"/>
      <c r="L480" s="34"/>
      <c r="M480" s="32"/>
      <c r="N480" s="27"/>
      <c r="O480" s="27"/>
      <c r="P480" s="27"/>
      <c r="Q480" s="27"/>
      <c r="R480" s="27"/>
      <c r="S480" s="27"/>
      <c r="T480" s="27"/>
      <c r="U480" s="31"/>
      <c r="V480" s="29"/>
      <c r="W480" s="29"/>
    </row>
    <row r="481" spans="1:23" ht="26" x14ac:dyDescent="0.35">
      <c r="A481" s="33">
        <v>480</v>
      </c>
      <c r="B481" s="21" t="s">
        <v>3033</v>
      </c>
      <c r="C481" s="29" t="s">
        <v>3034</v>
      </c>
      <c r="D481" s="29" t="s">
        <v>3034</v>
      </c>
      <c r="E481" s="21" t="s">
        <v>3033</v>
      </c>
      <c r="F481" s="16"/>
      <c r="G481" s="7"/>
      <c r="H481" s="7"/>
      <c r="I481" s="7" t="s">
        <v>34</v>
      </c>
      <c r="J481" s="7"/>
      <c r="K481" s="7"/>
      <c r="L481" s="32"/>
      <c r="M481" s="30" t="s">
        <v>34</v>
      </c>
      <c r="N481" s="29" t="s">
        <v>34</v>
      </c>
      <c r="O481" s="29" t="s">
        <v>34</v>
      </c>
      <c r="P481" s="29" t="s">
        <v>34</v>
      </c>
      <c r="Q481" s="29" t="s">
        <v>34</v>
      </c>
      <c r="R481" s="27"/>
      <c r="S481" s="27"/>
      <c r="T481" s="27"/>
      <c r="U481" s="31"/>
      <c r="V481" s="29"/>
      <c r="W481" s="29"/>
    </row>
    <row r="482" spans="1:23" ht="26" x14ac:dyDescent="0.35">
      <c r="A482" s="33">
        <v>481</v>
      </c>
      <c r="B482" s="21" t="s">
        <v>3031</v>
      </c>
      <c r="C482" s="29" t="s">
        <v>3032</v>
      </c>
      <c r="D482" s="29" t="s">
        <v>3032</v>
      </c>
      <c r="E482" s="21" t="s">
        <v>3031</v>
      </c>
      <c r="F482" s="16"/>
      <c r="G482" s="7"/>
      <c r="H482" s="7"/>
      <c r="I482" s="7" t="s">
        <v>34</v>
      </c>
      <c r="J482" s="7"/>
      <c r="K482" s="7"/>
      <c r="L482" s="32"/>
      <c r="M482" s="30" t="s">
        <v>34</v>
      </c>
      <c r="N482" s="29" t="s">
        <v>34</v>
      </c>
      <c r="O482" s="29" t="s">
        <v>34</v>
      </c>
      <c r="P482" s="29" t="s">
        <v>34</v>
      </c>
      <c r="Q482" s="29" t="s">
        <v>34</v>
      </c>
      <c r="R482" s="27"/>
      <c r="S482" s="27"/>
      <c r="T482" s="27"/>
      <c r="U482" s="31"/>
      <c r="V482" s="29"/>
      <c r="W482" s="29"/>
    </row>
    <row r="483" spans="1:23" x14ac:dyDescent="0.35">
      <c r="A483" s="33">
        <v>482</v>
      </c>
      <c r="B483" s="18" t="s">
        <v>3029</v>
      </c>
      <c r="C483" s="35" t="s">
        <v>3030</v>
      </c>
      <c r="D483" s="35" t="s">
        <v>3030</v>
      </c>
      <c r="E483" s="18" t="s">
        <v>3029</v>
      </c>
      <c r="F483" s="20"/>
      <c r="G483" s="19"/>
      <c r="H483" s="19"/>
      <c r="I483" s="7"/>
      <c r="J483" s="19"/>
      <c r="K483" s="19"/>
      <c r="L483" s="34"/>
      <c r="M483" s="32"/>
      <c r="N483" s="27"/>
      <c r="O483" s="27"/>
      <c r="P483" s="27"/>
      <c r="Q483" s="27"/>
      <c r="R483" s="27"/>
      <c r="S483" s="27"/>
      <c r="T483" s="27"/>
      <c r="U483" s="31"/>
      <c r="V483" s="29"/>
      <c r="W483" s="29"/>
    </row>
    <row r="484" spans="1:23" ht="26" x14ac:dyDescent="0.35">
      <c r="A484" s="33">
        <v>483</v>
      </c>
      <c r="B484" s="21" t="s">
        <v>3027</v>
      </c>
      <c r="C484" s="29" t="s">
        <v>3028</v>
      </c>
      <c r="D484" s="29" t="s">
        <v>3028</v>
      </c>
      <c r="E484" s="21" t="s">
        <v>3027</v>
      </c>
      <c r="F484" s="16"/>
      <c r="G484" s="7"/>
      <c r="H484" s="7"/>
      <c r="I484" s="7" t="s">
        <v>34</v>
      </c>
      <c r="J484" s="7"/>
      <c r="K484" s="7"/>
      <c r="L484" s="32"/>
      <c r="M484" s="30" t="s">
        <v>34</v>
      </c>
      <c r="N484" s="29" t="s">
        <v>34</v>
      </c>
      <c r="O484" s="29" t="s">
        <v>34</v>
      </c>
      <c r="P484" s="29" t="s">
        <v>34</v>
      </c>
      <c r="Q484" s="29" t="s">
        <v>34</v>
      </c>
      <c r="R484" s="27"/>
      <c r="S484" s="27"/>
      <c r="T484" s="27"/>
      <c r="U484" s="31"/>
      <c r="V484" s="29"/>
      <c r="W484" s="29"/>
    </row>
    <row r="485" spans="1:23" ht="130" x14ac:dyDescent="0.35">
      <c r="A485" s="33">
        <v>484</v>
      </c>
      <c r="B485" s="21" t="s">
        <v>3025</v>
      </c>
      <c r="C485" s="29" t="s">
        <v>3026</v>
      </c>
      <c r="D485" s="29" t="s">
        <v>3026</v>
      </c>
      <c r="E485" s="21" t="s">
        <v>3025</v>
      </c>
      <c r="F485" s="16"/>
      <c r="G485" s="7"/>
      <c r="H485" s="7"/>
      <c r="I485" s="7" t="s">
        <v>34</v>
      </c>
      <c r="J485" s="7"/>
      <c r="K485" s="7"/>
      <c r="L485" s="32"/>
      <c r="M485" s="30" t="s">
        <v>34</v>
      </c>
      <c r="N485" s="29" t="s">
        <v>34</v>
      </c>
      <c r="O485" s="29" t="s">
        <v>34</v>
      </c>
      <c r="P485" s="29" t="s">
        <v>34</v>
      </c>
      <c r="Q485" s="29" t="s">
        <v>34</v>
      </c>
      <c r="R485" s="27"/>
      <c r="S485" s="27"/>
      <c r="T485" s="27"/>
      <c r="U485" s="31"/>
      <c r="V485" s="29"/>
      <c r="W485" s="29"/>
    </row>
    <row r="486" spans="1:23" x14ac:dyDescent="0.35">
      <c r="A486" s="33">
        <v>485</v>
      </c>
      <c r="B486" s="21" t="s">
        <v>3023</v>
      </c>
      <c r="C486" s="29" t="s">
        <v>3024</v>
      </c>
      <c r="D486" s="29" t="s">
        <v>3024</v>
      </c>
      <c r="E486" s="21" t="s">
        <v>3023</v>
      </c>
      <c r="F486" s="16"/>
      <c r="G486" s="7"/>
      <c r="H486" s="7"/>
      <c r="I486" s="7" t="s">
        <v>34</v>
      </c>
      <c r="J486" s="7"/>
      <c r="K486" s="7"/>
      <c r="L486" s="32"/>
      <c r="M486" s="30" t="s">
        <v>34</v>
      </c>
      <c r="N486" s="29" t="s">
        <v>34</v>
      </c>
      <c r="O486" s="29" t="s">
        <v>34</v>
      </c>
      <c r="P486" s="29" t="s">
        <v>34</v>
      </c>
      <c r="Q486" s="29" t="s">
        <v>34</v>
      </c>
      <c r="R486" s="27"/>
      <c r="S486" s="27"/>
      <c r="T486" s="27"/>
      <c r="U486" s="31"/>
      <c r="V486" s="29"/>
      <c r="W486" s="29"/>
    </row>
    <row r="487" spans="1:23" ht="39" x14ac:dyDescent="0.35">
      <c r="A487" s="33">
        <v>486</v>
      </c>
      <c r="B487" s="21" t="s">
        <v>3021</v>
      </c>
      <c r="C487" s="29" t="s">
        <v>3022</v>
      </c>
      <c r="D487" s="29" t="s">
        <v>3022</v>
      </c>
      <c r="E487" s="21" t="s">
        <v>3021</v>
      </c>
      <c r="F487" s="16"/>
      <c r="G487" s="7"/>
      <c r="H487" s="7"/>
      <c r="I487" s="7" t="s">
        <v>34</v>
      </c>
      <c r="J487" s="7"/>
      <c r="K487" s="7"/>
      <c r="L487" s="32"/>
      <c r="M487" s="30" t="s">
        <v>34</v>
      </c>
      <c r="N487" s="29" t="s">
        <v>34</v>
      </c>
      <c r="O487" s="29" t="s">
        <v>34</v>
      </c>
      <c r="P487" s="29" t="s">
        <v>34</v>
      </c>
      <c r="Q487" s="29" t="s">
        <v>34</v>
      </c>
      <c r="R487" s="27"/>
      <c r="S487" s="27"/>
      <c r="T487" s="27"/>
      <c r="U487" s="31"/>
      <c r="V487" s="29"/>
      <c r="W487" s="29"/>
    </row>
    <row r="488" spans="1:23" ht="39" x14ac:dyDescent="0.35">
      <c r="A488" s="33">
        <v>487</v>
      </c>
      <c r="B488" s="21" t="s">
        <v>3019</v>
      </c>
      <c r="C488" s="29" t="s">
        <v>3020</v>
      </c>
      <c r="D488" s="29" t="s">
        <v>3020</v>
      </c>
      <c r="E488" s="21" t="s">
        <v>3019</v>
      </c>
      <c r="F488" s="16"/>
      <c r="G488" s="7"/>
      <c r="H488" s="7"/>
      <c r="I488" s="7" t="s">
        <v>34</v>
      </c>
      <c r="J488" s="7"/>
      <c r="K488" s="7"/>
      <c r="L488" s="32"/>
      <c r="M488" s="30" t="s">
        <v>34</v>
      </c>
      <c r="N488" s="29" t="s">
        <v>34</v>
      </c>
      <c r="O488" s="29" t="s">
        <v>34</v>
      </c>
      <c r="P488" s="29" t="s">
        <v>34</v>
      </c>
      <c r="Q488" s="29" t="s">
        <v>34</v>
      </c>
      <c r="R488" s="27"/>
      <c r="S488" s="27"/>
      <c r="T488" s="27"/>
      <c r="U488" s="31"/>
      <c r="V488" s="29"/>
      <c r="W488" s="29"/>
    </row>
    <row r="489" spans="1:23" ht="26" x14ac:dyDescent="0.35">
      <c r="A489" s="33">
        <v>488</v>
      </c>
      <c r="B489" s="21" t="s">
        <v>3017</v>
      </c>
      <c r="C489" s="29" t="s">
        <v>3018</v>
      </c>
      <c r="D489" s="29" t="s">
        <v>3018</v>
      </c>
      <c r="E489" s="21" t="s">
        <v>3017</v>
      </c>
      <c r="F489" s="16"/>
      <c r="G489" s="7"/>
      <c r="H489" s="7"/>
      <c r="I489" s="7" t="s">
        <v>34</v>
      </c>
      <c r="J489" s="7"/>
      <c r="K489" s="7"/>
      <c r="L489" s="32"/>
      <c r="M489" s="30" t="s">
        <v>34</v>
      </c>
      <c r="N489" s="29" t="s">
        <v>34</v>
      </c>
      <c r="O489" s="29" t="s">
        <v>34</v>
      </c>
      <c r="P489" s="29" t="s">
        <v>34</v>
      </c>
      <c r="Q489" s="29" t="s">
        <v>34</v>
      </c>
      <c r="R489" s="27"/>
      <c r="S489" s="27"/>
      <c r="T489" s="27"/>
      <c r="U489" s="31"/>
      <c r="V489" s="29"/>
      <c r="W489" s="29"/>
    </row>
    <row r="490" spans="1:23" x14ac:dyDescent="0.35">
      <c r="A490" s="33">
        <v>489</v>
      </c>
      <c r="B490" s="9" t="s">
        <v>3015</v>
      </c>
      <c r="C490" s="37" t="s">
        <v>3016</v>
      </c>
      <c r="D490" s="37" t="s">
        <v>3016</v>
      </c>
      <c r="E490" s="9" t="s">
        <v>3015</v>
      </c>
      <c r="F490" s="15"/>
      <c r="G490" s="10"/>
      <c r="H490" s="10"/>
      <c r="I490" s="7"/>
      <c r="J490" s="10"/>
      <c r="K490" s="10"/>
      <c r="L490" s="36"/>
      <c r="M490" s="32"/>
      <c r="N490" s="27"/>
      <c r="O490" s="27"/>
      <c r="P490" s="27"/>
      <c r="Q490" s="27"/>
      <c r="R490" s="27"/>
      <c r="S490" s="27"/>
      <c r="T490" s="27"/>
      <c r="U490" s="31"/>
      <c r="V490" s="29"/>
      <c r="W490" s="29"/>
    </row>
    <row r="491" spans="1:23" x14ac:dyDescent="0.35">
      <c r="A491" s="33">
        <v>490</v>
      </c>
      <c r="B491" s="18" t="s">
        <v>3013</v>
      </c>
      <c r="C491" s="35" t="s">
        <v>3014</v>
      </c>
      <c r="D491" s="35" t="s">
        <v>3014</v>
      </c>
      <c r="E491" s="18" t="s">
        <v>3013</v>
      </c>
      <c r="F491" s="20"/>
      <c r="G491" s="19"/>
      <c r="H491" s="19"/>
      <c r="I491" s="7"/>
      <c r="J491" s="19"/>
      <c r="K491" s="19"/>
      <c r="L491" s="34"/>
      <c r="M491" s="32"/>
      <c r="N491" s="27"/>
      <c r="O491" s="27"/>
      <c r="P491" s="27"/>
      <c r="Q491" s="27"/>
      <c r="R491" s="27"/>
      <c r="S491" s="27"/>
      <c r="T491" s="27"/>
      <c r="U491" s="31"/>
      <c r="V491" s="29"/>
      <c r="W491" s="29"/>
    </row>
    <row r="492" spans="1:23" ht="78" x14ac:dyDescent="0.35">
      <c r="A492" s="33">
        <v>491</v>
      </c>
      <c r="B492" s="21" t="s">
        <v>3011</v>
      </c>
      <c r="C492" s="29" t="s">
        <v>3012</v>
      </c>
      <c r="D492" s="29" t="s">
        <v>3012</v>
      </c>
      <c r="E492" s="21" t="s">
        <v>3011</v>
      </c>
      <c r="F492" s="16"/>
      <c r="G492" s="7"/>
      <c r="H492" s="7"/>
      <c r="I492" s="7" t="s">
        <v>34</v>
      </c>
      <c r="J492" s="7"/>
      <c r="K492" s="7"/>
      <c r="L492" s="32"/>
      <c r="M492" s="30" t="s">
        <v>34</v>
      </c>
      <c r="N492" s="29" t="s">
        <v>34</v>
      </c>
      <c r="O492" s="29" t="s">
        <v>34</v>
      </c>
      <c r="P492" s="29" t="s">
        <v>34</v>
      </c>
      <c r="Q492" s="29" t="s">
        <v>34</v>
      </c>
      <c r="R492" s="27"/>
      <c r="S492" s="27"/>
      <c r="T492" s="27"/>
      <c r="U492" s="31"/>
      <c r="V492" s="29"/>
      <c r="W492" s="29"/>
    </row>
    <row r="493" spans="1:23" ht="26" x14ac:dyDescent="0.35">
      <c r="A493" s="33">
        <v>492</v>
      </c>
      <c r="B493" s="21" t="s">
        <v>3009</v>
      </c>
      <c r="C493" s="29" t="s">
        <v>3010</v>
      </c>
      <c r="D493" s="29" t="s">
        <v>3010</v>
      </c>
      <c r="E493" s="21" t="s">
        <v>3009</v>
      </c>
      <c r="F493" s="16"/>
      <c r="G493" s="7"/>
      <c r="H493" s="7"/>
      <c r="I493" s="7" t="s">
        <v>34</v>
      </c>
      <c r="J493" s="7"/>
      <c r="K493" s="7"/>
      <c r="L493" s="32"/>
      <c r="M493" s="30" t="s">
        <v>34</v>
      </c>
      <c r="N493" s="29" t="s">
        <v>34</v>
      </c>
      <c r="O493" s="29" t="s">
        <v>34</v>
      </c>
      <c r="P493" s="29" t="s">
        <v>34</v>
      </c>
      <c r="Q493" s="29" t="s">
        <v>34</v>
      </c>
      <c r="R493" s="27"/>
      <c r="S493" s="27"/>
      <c r="T493" s="27"/>
      <c r="U493" s="31"/>
      <c r="V493" s="29"/>
      <c r="W493" s="29"/>
    </row>
    <row r="494" spans="1:23" ht="39" x14ac:dyDescent="0.35">
      <c r="A494" s="33">
        <v>493</v>
      </c>
      <c r="B494" s="21" t="s">
        <v>3007</v>
      </c>
      <c r="C494" s="29" t="s">
        <v>3008</v>
      </c>
      <c r="D494" s="29" t="s">
        <v>3008</v>
      </c>
      <c r="E494" s="21" t="s">
        <v>3007</v>
      </c>
      <c r="F494" s="16"/>
      <c r="G494" s="7"/>
      <c r="H494" s="7"/>
      <c r="I494" s="7" t="s">
        <v>34</v>
      </c>
      <c r="J494" s="7"/>
      <c r="K494" s="7"/>
      <c r="L494" s="32"/>
      <c r="M494" s="30" t="s">
        <v>34</v>
      </c>
      <c r="N494" s="29" t="s">
        <v>34</v>
      </c>
      <c r="O494" s="27"/>
      <c r="P494" s="27"/>
      <c r="Q494" s="27"/>
      <c r="R494" s="27"/>
      <c r="S494" s="27"/>
      <c r="T494" s="27"/>
      <c r="U494" s="31"/>
      <c r="V494" s="29"/>
      <c r="W494" s="29"/>
    </row>
    <row r="495" spans="1:23" ht="39" x14ac:dyDescent="0.35">
      <c r="A495" s="33">
        <v>494</v>
      </c>
      <c r="B495" s="21" t="s">
        <v>3005</v>
      </c>
      <c r="C495" s="29" t="s">
        <v>3006</v>
      </c>
      <c r="D495" s="29" t="s">
        <v>3006</v>
      </c>
      <c r="E495" s="21" t="s">
        <v>3005</v>
      </c>
      <c r="F495" s="16"/>
      <c r="G495" s="7"/>
      <c r="H495" s="7"/>
      <c r="I495" s="7" t="s">
        <v>34</v>
      </c>
      <c r="J495" s="7"/>
      <c r="K495" s="7"/>
      <c r="L495" s="32"/>
      <c r="M495" s="32"/>
      <c r="N495" s="27"/>
      <c r="O495" s="29" t="s">
        <v>34</v>
      </c>
      <c r="P495" s="29" t="s">
        <v>34</v>
      </c>
      <c r="Q495" s="29" t="s">
        <v>34</v>
      </c>
      <c r="R495" s="27"/>
      <c r="S495" s="27"/>
      <c r="T495" s="27"/>
      <c r="U495" s="31"/>
      <c r="V495" s="29"/>
      <c r="W495" s="29"/>
    </row>
    <row r="496" spans="1:23" x14ac:dyDescent="0.35">
      <c r="A496" s="33">
        <v>495</v>
      </c>
      <c r="B496" s="21" t="s">
        <v>3003</v>
      </c>
      <c r="C496" s="29" t="s">
        <v>3004</v>
      </c>
      <c r="D496" s="29" t="s">
        <v>3004</v>
      </c>
      <c r="E496" s="21" t="s">
        <v>3003</v>
      </c>
      <c r="F496" s="16"/>
      <c r="G496" s="7"/>
      <c r="H496" s="7"/>
      <c r="I496" s="7" t="s">
        <v>34</v>
      </c>
      <c r="J496" s="7"/>
      <c r="K496" s="7"/>
      <c r="L496" s="32"/>
      <c r="M496" s="30" t="s">
        <v>34</v>
      </c>
      <c r="N496" s="29" t="s">
        <v>34</v>
      </c>
      <c r="O496" s="29" t="s">
        <v>34</v>
      </c>
      <c r="P496" s="29" t="s">
        <v>34</v>
      </c>
      <c r="Q496" s="29" t="s">
        <v>34</v>
      </c>
      <c r="R496" s="27"/>
      <c r="S496" s="27"/>
      <c r="T496" s="27"/>
      <c r="U496" s="31"/>
      <c r="V496" s="29"/>
      <c r="W496" s="29"/>
    </row>
    <row r="497" spans="1:23" ht="26" x14ac:dyDescent="0.35">
      <c r="A497" s="33">
        <v>496</v>
      </c>
      <c r="B497" s="21" t="s">
        <v>3001</v>
      </c>
      <c r="C497" s="29" t="s">
        <v>3002</v>
      </c>
      <c r="D497" s="29" t="s">
        <v>3002</v>
      </c>
      <c r="E497" s="21" t="s">
        <v>3001</v>
      </c>
      <c r="F497" s="16"/>
      <c r="G497" s="7"/>
      <c r="H497" s="7"/>
      <c r="I497" s="7" t="s">
        <v>34</v>
      </c>
      <c r="J497" s="7"/>
      <c r="K497" s="7"/>
      <c r="L497" s="32"/>
      <c r="M497" s="30" t="s">
        <v>34</v>
      </c>
      <c r="N497" s="29" t="s">
        <v>34</v>
      </c>
      <c r="O497" s="29" t="s">
        <v>34</v>
      </c>
      <c r="P497" s="29" t="s">
        <v>34</v>
      </c>
      <c r="Q497" s="29" t="s">
        <v>34</v>
      </c>
      <c r="R497" s="27"/>
      <c r="S497" s="27"/>
      <c r="T497" s="27"/>
      <c r="U497" s="31"/>
      <c r="V497" s="29"/>
      <c r="W497" s="29"/>
    </row>
    <row r="498" spans="1:23" x14ac:dyDescent="0.35">
      <c r="A498" s="33">
        <v>497</v>
      </c>
      <c r="B498" s="9" t="s">
        <v>2999</v>
      </c>
      <c r="C498" s="37" t="s">
        <v>3000</v>
      </c>
      <c r="D498" s="37" t="s">
        <v>3000</v>
      </c>
      <c r="E498" s="9" t="s">
        <v>2999</v>
      </c>
      <c r="F498" s="15"/>
      <c r="G498" s="10"/>
      <c r="H498" s="10"/>
      <c r="I498" s="7"/>
      <c r="J498" s="10"/>
      <c r="K498" s="10"/>
      <c r="L498" s="36"/>
      <c r="M498" s="32"/>
      <c r="N498" s="27"/>
      <c r="O498" s="27"/>
      <c r="P498" s="27"/>
      <c r="Q498" s="27"/>
      <c r="R498" s="27"/>
      <c r="S498" s="27"/>
      <c r="T498" s="27"/>
      <c r="U498" s="31"/>
      <c r="V498" s="29"/>
      <c r="W498" s="29"/>
    </row>
    <row r="499" spans="1:23" ht="26" x14ac:dyDescent="0.35">
      <c r="A499" s="33">
        <v>498</v>
      </c>
      <c r="B499" s="18" t="s">
        <v>2997</v>
      </c>
      <c r="C499" s="35" t="s">
        <v>2998</v>
      </c>
      <c r="D499" s="35" t="s">
        <v>2998</v>
      </c>
      <c r="E499" s="18" t="s">
        <v>2997</v>
      </c>
      <c r="F499" s="20"/>
      <c r="G499" s="19"/>
      <c r="H499" s="19"/>
      <c r="I499" s="7"/>
      <c r="J499" s="19"/>
      <c r="K499" s="19"/>
      <c r="L499" s="34"/>
      <c r="M499" s="32"/>
      <c r="N499" s="27"/>
      <c r="O499" s="27"/>
      <c r="P499" s="27"/>
      <c r="Q499" s="27"/>
      <c r="R499" s="27"/>
      <c r="S499" s="27"/>
      <c r="T499" s="27"/>
      <c r="U499" s="31"/>
      <c r="V499" s="29"/>
      <c r="W499" s="29"/>
    </row>
    <row r="500" spans="1:23" ht="52" x14ac:dyDescent="0.35">
      <c r="A500" s="33">
        <v>499</v>
      </c>
      <c r="B500" s="21" t="s">
        <v>2995</v>
      </c>
      <c r="C500" s="29" t="s">
        <v>2996</v>
      </c>
      <c r="D500" s="29" t="s">
        <v>2996</v>
      </c>
      <c r="E500" s="21" t="s">
        <v>2995</v>
      </c>
      <c r="F500" s="16"/>
      <c r="G500" s="7"/>
      <c r="H500" s="7"/>
      <c r="I500" s="7" t="s">
        <v>34</v>
      </c>
      <c r="J500" s="7"/>
      <c r="K500" s="7"/>
      <c r="L500" s="32"/>
      <c r="M500" s="30" t="s">
        <v>34</v>
      </c>
      <c r="N500" s="29" t="s">
        <v>34</v>
      </c>
      <c r="O500" s="29" t="s">
        <v>34</v>
      </c>
      <c r="P500" s="29" t="s">
        <v>34</v>
      </c>
      <c r="Q500" s="29" t="s">
        <v>34</v>
      </c>
      <c r="R500" s="27"/>
      <c r="S500" s="27"/>
      <c r="T500" s="27"/>
      <c r="U500" s="31"/>
      <c r="V500" s="29"/>
      <c r="W500" s="29"/>
    </row>
    <row r="501" spans="1:23" ht="26" x14ac:dyDescent="0.35">
      <c r="A501" s="33">
        <v>500</v>
      </c>
      <c r="B501" s="21" t="s">
        <v>2993</v>
      </c>
      <c r="C501" s="29" t="s">
        <v>2994</v>
      </c>
      <c r="D501" s="29" t="s">
        <v>2994</v>
      </c>
      <c r="E501" s="21" t="s">
        <v>2993</v>
      </c>
      <c r="F501" s="16"/>
      <c r="G501" s="7"/>
      <c r="H501" s="7"/>
      <c r="I501" s="7" t="s">
        <v>34</v>
      </c>
      <c r="J501" s="7"/>
      <c r="K501" s="7"/>
      <c r="L501" s="32"/>
      <c r="M501" s="30" t="s">
        <v>34</v>
      </c>
      <c r="N501" s="29" t="s">
        <v>34</v>
      </c>
      <c r="O501" s="29" t="s">
        <v>34</v>
      </c>
      <c r="P501" s="29" t="s">
        <v>34</v>
      </c>
      <c r="Q501" s="29" t="s">
        <v>34</v>
      </c>
      <c r="R501" s="27"/>
      <c r="S501" s="27"/>
      <c r="T501" s="27"/>
      <c r="U501" s="31"/>
      <c r="V501" s="29"/>
      <c r="W501" s="29"/>
    </row>
    <row r="502" spans="1:23" ht="26" x14ac:dyDescent="0.35">
      <c r="A502" s="33">
        <v>501</v>
      </c>
      <c r="B502" s="21" t="s">
        <v>2991</v>
      </c>
      <c r="C502" s="29" t="s">
        <v>2992</v>
      </c>
      <c r="D502" s="29" t="s">
        <v>2992</v>
      </c>
      <c r="E502" s="21" t="s">
        <v>2991</v>
      </c>
      <c r="F502" s="16"/>
      <c r="G502" s="7"/>
      <c r="H502" s="7"/>
      <c r="I502" s="7" t="s">
        <v>34</v>
      </c>
      <c r="J502" s="7"/>
      <c r="K502" s="7"/>
      <c r="L502" s="32"/>
      <c r="M502" s="30" t="s">
        <v>34</v>
      </c>
      <c r="N502" s="29" t="s">
        <v>34</v>
      </c>
      <c r="O502" s="29" t="s">
        <v>34</v>
      </c>
      <c r="P502" s="29" t="s">
        <v>34</v>
      </c>
      <c r="Q502" s="29" t="s">
        <v>34</v>
      </c>
      <c r="R502" s="27"/>
      <c r="S502" s="27"/>
      <c r="T502" s="27"/>
      <c r="U502" s="31"/>
      <c r="V502" s="29"/>
      <c r="W502" s="29"/>
    </row>
    <row r="503" spans="1:23" ht="26" x14ac:dyDescent="0.35">
      <c r="A503" s="33">
        <v>502</v>
      </c>
      <c r="B503" s="21" t="s">
        <v>2989</v>
      </c>
      <c r="C503" s="29" t="s">
        <v>2990</v>
      </c>
      <c r="D503" s="29" t="s">
        <v>2990</v>
      </c>
      <c r="E503" s="21" t="s">
        <v>2989</v>
      </c>
      <c r="F503" s="16"/>
      <c r="G503" s="7"/>
      <c r="H503" s="7"/>
      <c r="I503" s="7" t="s">
        <v>34</v>
      </c>
      <c r="J503" s="7"/>
      <c r="K503" s="7"/>
      <c r="L503" s="32"/>
      <c r="M503" s="30" t="s">
        <v>34</v>
      </c>
      <c r="N503" s="29" t="s">
        <v>34</v>
      </c>
      <c r="O503" s="29" t="s">
        <v>34</v>
      </c>
      <c r="P503" s="29" t="s">
        <v>34</v>
      </c>
      <c r="Q503" s="29" t="s">
        <v>34</v>
      </c>
      <c r="R503" s="27"/>
      <c r="S503" s="27"/>
      <c r="T503" s="27"/>
      <c r="U503" s="31"/>
      <c r="V503" s="29"/>
      <c r="W503" s="29"/>
    </row>
    <row r="504" spans="1:23" ht="26" x14ac:dyDescent="0.35">
      <c r="A504" s="33">
        <v>503</v>
      </c>
      <c r="B504" s="21" t="s">
        <v>2987</v>
      </c>
      <c r="C504" s="29" t="s">
        <v>2988</v>
      </c>
      <c r="D504" s="29" t="s">
        <v>2988</v>
      </c>
      <c r="E504" s="21" t="s">
        <v>2987</v>
      </c>
      <c r="F504" s="16"/>
      <c r="G504" s="7"/>
      <c r="H504" s="7"/>
      <c r="I504" s="7" t="s">
        <v>34</v>
      </c>
      <c r="J504" s="7"/>
      <c r="K504" s="7"/>
      <c r="L504" s="32"/>
      <c r="M504" s="30" t="s">
        <v>34</v>
      </c>
      <c r="N504" s="29" t="s">
        <v>34</v>
      </c>
      <c r="O504" s="29" t="s">
        <v>34</v>
      </c>
      <c r="P504" s="29" t="s">
        <v>34</v>
      </c>
      <c r="Q504" s="29" t="s">
        <v>34</v>
      </c>
      <c r="R504" s="27"/>
      <c r="S504" s="27"/>
      <c r="T504" s="27"/>
      <c r="U504" s="31"/>
      <c r="V504" s="29"/>
      <c r="W504" s="29"/>
    </row>
    <row r="505" spans="1:23" ht="26" x14ac:dyDescent="0.35">
      <c r="A505" s="33">
        <v>504</v>
      </c>
      <c r="B505" s="21" t="s">
        <v>2985</v>
      </c>
      <c r="C505" s="29" t="s">
        <v>2986</v>
      </c>
      <c r="D505" s="29" t="s">
        <v>2986</v>
      </c>
      <c r="E505" s="21" t="s">
        <v>2985</v>
      </c>
      <c r="F505" s="16"/>
      <c r="G505" s="7"/>
      <c r="H505" s="7"/>
      <c r="I505" s="7" t="s">
        <v>34</v>
      </c>
      <c r="J505" s="7"/>
      <c r="K505" s="7"/>
      <c r="L505" s="32"/>
      <c r="M505" s="30" t="s">
        <v>34</v>
      </c>
      <c r="N505" s="29" t="s">
        <v>34</v>
      </c>
      <c r="O505" s="29" t="s">
        <v>34</v>
      </c>
      <c r="P505" s="29" t="s">
        <v>34</v>
      </c>
      <c r="Q505" s="29" t="s">
        <v>34</v>
      </c>
      <c r="R505" s="27"/>
      <c r="S505" s="27"/>
      <c r="T505" s="27"/>
      <c r="U505" s="31"/>
      <c r="V505" s="29"/>
      <c r="W505" s="29"/>
    </row>
    <row r="506" spans="1:23" ht="26" x14ac:dyDescent="0.35">
      <c r="A506" s="33">
        <v>505</v>
      </c>
      <c r="B506" s="21" t="s">
        <v>2983</v>
      </c>
      <c r="C506" s="29" t="s">
        <v>2984</v>
      </c>
      <c r="D506" s="29" t="s">
        <v>2984</v>
      </c>
      <c r="E506" s="21" t="s">
        <v>2983</v>
      </c>
      <c r="F506" s="16"/>
      <c r="G506" s="7"/>
      <c r="H506" s="7"/>
      <c r="I506" s="7" t="s">
        <v>34</v>
      </c>
      <c r="J506" s="7"/>
      <c r="K506" s="7"/>
      <c r="L506" s="32"/>
      <c r="M506" s="30" t="s">
        <v>34</v>
      </c>
      <c r="N506" s="29" t="s">
        <v>34</v>
      </c>
      <c r="O506" s="29" t="s">
        <v>34</v>
      </c>
      <c r="P506" s="29" t="s">
        <v>34</v>
      </c>
      <c r="Q506" s="29" t="s">
        <v>34</v>
      </c>
      <c r="R506" s="27"/>
      <c r="S506" s="27"/>
      <c r="T506" s="27"/>
      <c r="U506" s="31"/>
      <c r="V506" s="29"/>
      <c r="W506" s="29"/>
    </row>
    <row r="507" spans="1:23" x14ac:dyDescent="0.35">
      <c r="A507" s="33">
        <v>506</v>
      </c>
      <c r="B507" s="9" t="s">
        <v>2981</v>
      </c>
      <c r="C507" s="37" t="s">
        <v>2982</v>
      </c>
      <c r="D507" s="37" t="s">
        <v>2982</v>
      </c>
      <c r="E507" s="9" t="s">
        <v>2981</v>
      </c>
      <c r="F507" s="15"/>
      <c r="G507" s="10"/>
      <c r="H507" s="10"/>
      <c r="I507" s="7"/>
      <c r="J507" s="10"/>
      <c r="K507" s="10"/>
      <c r="L507" s="36"/>
      <c r="M507" s="32"/>
      <c r="N507" s="27"/>
      <c r="O507" s="27"/>
      <c r="P507" s="27"/>
      <c r="Q507" s="27"/>
      <c r="R507" s="27"/>
      <c r="S507" s="27"/>
      <c r="T507" s="27"/>
      <c r="U507" s="31"/>
      <c r="V507" s="29"/>
      <c r="W507" s="29"/>
    </row>
    <row r="508" spans="1:23" ht="65" x14ac:dyDescent="0.35">
      <c r="A508" s="33">
        <v>507</v>
      </c>
      <c r="B508" s="18" t="s">
        <v>2979</v>
      </c>
      <c r="C508" s="35" t="s">
        <v>2980</v>
      </c>
      <c r="D508" s="35" t="s">
        <v>2980</v>
      </c>
      <c r="E508" s="18" t="s">
        <v>2979</v>
      </c>
      <c r="F508" s="20"/>
      <c r="G508" s="19"/>
      <c r="H508" s="19"/>
      <c r="I508" s="7"/>
      <c r="J508" s="19"/>
      <c r="K508" s="19"/>
      <c r="L508" s="34"/>
      <c r="M508" s="40" t="s">
        <v>34</v>
      </c>
      <c r="N508" s="38" t="s">
        <v>34</v>
      </c>
      <c r="O508" s="27"/>
      <c r="P508" s="27"/>
      <c r="Q508" s="27"/>
      <c r="R508" s="27"/>
      <c r="S508" s="27"/>
      <c r="T508" s="27"/>
      <c r="U508" s="31"/>
      <c r="V508" s="29"/>
      <c r="W508" s="29"/>
    </row>
    <row r="509" spans="1:23" ht="26" x14ac:dyDescent="0.35">
      <c r="A509" s="33">
        <v>508</v>
      </c>
      <c r="B509" s="18" t="s">
        <v>2977</v>
      </c>
      <c r="C509" s="35" t="s">
        <v>2978</v>
      </c>
      <c r="D509" s="35" t="s">
        <v>2978</v>
      </c>
      <c r="E509" s="18" t="s">
        <v>2977</v>
      </c>
      <c r="F509" s="20"/>
      <c r="G509" s="19"/>
      <c r="H509" s="19"/>
      <c r="I509" s="7"/>
      <c r="J509" s="19"/>
      <c r="K509" s="19"/>
      <c r="L509" s="34"/>
      <c r="M509" s="32"/>
      <c r="N509" s="27"/>
      <c r="O509" s="27"/>
      <c r="P509" s="27"/>
      <c r="Q509" s="27"/>
      <c r="R509" s="27"/>
      <c r="S509" s="27"/>
      <c r="T509" s="27"/>
      <c r="U509" s="31"/>
      <c r="V509" s="29"/>
      <c r="W509" s="29"/>
    </row>
    <row r="510" spans="1:23" ht="39" x14ac:dyDescent="0.35">
      <c r="A510" s="33">
        <v>509</v>
      </c>
      <c r="B510" s="21" t="s">
        <v>2975</v>
      </c>
      <c r="C510" s="29" t="s">
        <v>2976</v>
      </c>
      <c r="D510" s="29" t="s">
        <v>2976</v>
      </c>
      <c r="E510" s="21" t="s">
        <v>2975</v>
      </c>
      <c r="F510" s="16"/>
      <c r="G510" s="7"/>
      <c r="H510" s="7"/>
      <c r="I510" s="7" t="s">
        <v>34</v>
      </c>
      <c r="J510" s="7"/>
      <c r="K510" s="7"/>
      <c r="L510" s="32"/>
      <c r="M510" s="30" t="s">
        <v>34</v>
      </c>
      <c r="N510" s="29" t="s">
        <v>34</v>
      </c>
      <c r="O510" s="27"/>
      <c r="P510" s="27"/>
      <c r="Q510" s="27"/>
      <c r="R510" s="27"/>
      <c r="S510" s="27"/>
      <c r="T510" s="27"/>
      <c r="U510" s="31"/>
      <c r="V510" s="29"/>
      <c r="W510" s="29"/>
    </row>
    <row r="511" spans="1:23" ht="26" x14ac:dyDescent="0.35">
      <c r="A511" s="33">
        <v>510</v>
      </c>
      <c r="B511" s="21" t="s">
        <v>2973</v>
      </c>
      <c r="C511" s="29" t="s">
        <v>2974</v>
      </c>
      <c r="D511" s="29" t="s">
        <v>2974</v>
      </c>
      <c r="E511" s="21" t="s">
        <v>2973</v>
      </c>
      <c r="F511" s="16"/>
      <c r="G511" s="7"/>
      <c r="H511" s="7"/>
      <c r="I511" s="7" t="s">
        <v>34</v>
      </c>
      <c r="J511" s="7"/>
      <c r="K511" s="7"/>
      <c r="L511" s="32"/>
      <c r="M511" s="30" t="s">
        <v>34</v>
      </c>
      <c r="N511" s="29" t="s">
        <v>34</v>
      </c>
      <c r="O511" s="27"/>
      <c r="P511" s="27"/>
      <c r="Q511" s="27"/>
      <c r="R511" s="27"/>
      <c r="S511" s="27"/>
      <c r="T511" s="27"/>
      <c r="U511" s="31"/>
      <c r="V511" s="29"/>
      <c r="W511" s="29"/>
    </row>
    <row r="512" spans="1:23" x14ac:dyDescent="0.35">
      <c r="A512" s="33">
        <v>511</v>
      </c>
      <c r="B512" s="21" t="s">
        <v>2971</v>
      </c>
      <c r="C512" s="29" t="s">
        <v>2972</v>
      </c>
      <c r="D512" s="29" t="s">
        <v>2972</v>
      </c>
      <c r="E512" s="21" t="s">
        <v>2971</v>
      </c>
      <c r="F512" s="16"/>
      <c r="G512" s="7"/>
      <c r="H512" s="7"/>
      <c r="I512" s="7" t="s">
        <v>34</v>
      </c>
      <c r="J512" s="7"/>
      <c r="K512" s="7"/>
      <c r="L512" s="32"/>
      <c r="M512" s="30" t="s">
        <v>34</v>
      </c>
      <c r="N512" s="29" t="s">
        <v>34</v>
      </c>
      <c r="O512" s="27"/>
      <c r="P512" s="27"/>
      <c r="Q512" s="27"/>
      <c r="R512" s="27"/>
      <c r="S512" s="27"/>
      <c r="T512" s="27"/>
      <c r="U512" s="31"/>
      <c r="V512" s="29"/>
      <c r="W512" s="29"/>
    </row>
    <row r="513" spans="1:23" ht="26" x14ac:dyDescent="0.35">
      <c r="A513" s="33">
        <v>512</v>
      </c>
      <c r="B513" s="21" t="s">
        <v>2969</v>
      </c>
      <c r="C513" s="29" t="s">
        <v>2970</v>
      </c>
      <c r="D513" s="29" t="s">
        <v>2970</v>
      </c>
      <c r="E513" s="21" t="s">
        <v>2969</v>
      </c>
      <c r="F513" s="16"/>
      <c r="G513" s="7"/>
      <c r="H513" s="7"/>
      <c r="I513" s="7" t="s">
        <v>34</v>
      </c>
      <c r="J513" s="7"/>
      <c r="K513" s="7"/>
      <c r="L513" s="32"/>
      <c r="M513" s="30" t="s">
        <v>34</v>
      </c>
      <c r="N513" s="29" t="s">
        <v>34</v>
      </c>
      <c r="O513" s="27"/>
      <c r="P513" s="27"/>
      <c r="Q513" s="27"/>
      <c r="R513" s="27"/>
      <c r="S513" s="27"/>
      <c r="T513" s="27"/>
      <c r="U513" s="31"/>
      <c r="V513" s="29"/>
      <c r="W513" s="29"/>
    </row>
    <row r="514" spans="1:23" ht="39" x14ac:dyDescent="0.35">
      <c r="A514" s="33">
        <v>513</v>
      </c>
      <c r="B514" s="21" t="s">
        <v>2967</v>
      </c>
      <c r="C514" s="29" t="s">
        <v>2968</v>
      </c>
      <c r="D514" s="29" t="s">
        <v>2968</v>
      </c>
      <c r="E514" s="21" t="s">
        <v>2967</v>
      </c>
      <c r="F514" s="16"/>
      <c r="G514" s="7"/>
      <c r="H514" s="7"/>
      <c r="I514" s="7" t="s">
        <v>34</v>
      </c>
      <c r="J514" s="7"/>
      <c r="K514" s="7"/>
      <c r="L514" s="32"/>
      <c r="M514" s="30" t="s">
        <v>34</v>
      </c>
      <c r="N514" s="29" t="s">
        <v>34</v>
      </c>
      <c r="O514" s="27"/>
      <c r="P514" s="27"/>
      <c r="Q514" s="27"/>
      <c r="R514" s="27"/>
      <c r="S514" s="27"/>
      <c r="T514" s="27"/>
      <c r="U514" s="31"/>
      <c r="V514" s="29"/>
      <c r="W514" s="29"/>
    </row>
    <row r="515" spans="1:23" ht="39" x14ac:dyDescent="0.35">
      <c r="A515" s="33">
        <v>514</v>
      </c>
      <c r="B515" s="21" t="s">
        <v>2965</v>
      </c>
      <c r="C515" s="29" t="s">
        <v>2966</v>
      </c>
      <c r="D515" s="29" t="s">
        <v>2966</v>
      </c>
      <c r="E515" s="21" t="s">
        <v>2965</v>
      </c>
      <c r="F515" s="16"/>
      <c r="G515" s="7"/>
      <c r="H515" s="7"/>
      <c r="I515" s="7" t="s">
        <v>34</v>
      </c>
      <c r="J515" s="7"/>
      <c r="K515" s="7"/>
      <c r="L515" s="32"/>
      <c r="M515" s="30" t="s">
        <v>34</v>
      </c>
      <c r="N515" s="29" t="s">
        <v>34</v>
      </c>
      <c r="O515" s="27"/>
      <c r="P515" s="27"/>
      <c r="Q515" s="27"/>
      <c r="R515" s="27"/>
      <c r="S515" s="27"/>
      <c r="T515" s="27"/>
      <c r="U515" s="31"/>
      <c r="V515" s="29"/>
      <c r="W515" s="29"/>
    </row>
    <row r="516" spans="1:23" ht="39" x14ac:dyDescent="0.35">
      <c r="A516" s="33">
        <v>515</v>
      </c>
      <c r="B516" s="21" t="s">
        <v>2963</v>
      </c>
      <c r="C516" s="29" t="s">
        <v>2964</v>
      </c>
      <c r="D516" s="29" t="s">
        <v>2964</v>
      </c>
      <c r="E516" s="21" t="s">
        <v>2963</v>
      </c>
      <c r="F516" s="16"/>
      <c r="G516" s="7"/>
      <c r="H516" s="7"/>
      <c r="I516" s="7" t="s">
        <v>34</v>
      </c>
      <c r="J516" s="7"/>
      <c r="K516" s="7"/>
      <c r="L516" s="32"/>
      <c r="M516" s="30" t="s">
        <v>34</v>
      </c>
      <c r="N516" s="29" t="s">
        <v>34</v>
      </c>
      <c r="O516" s="27"/>
      <c r="P516" s="27"/>
      <c r="Q516" s="27"/>
      <c r="R516" s="27"/>
      <c r="S516" s="27"/>
      <c r="T516" s="27"/>
      <c r="U516" s="31"/>
      <c r="V516" s="29"/>
      <c r="W516" s="29"/>
    </row>
    <row r="517" spans="1:23" x14ac:dyDescent="0.35">
      <c r="A517" s="33">
        <v>516</v>
      </c>
      <c r="B517" s="18" t="s">
        <v>2961</v>
      </c>
      <c r="C517" s="35" t="s">
        <v>2962</v>
      </c>
      <c r="D517" s="35" t="s">
        <v>2962</v>
      </c>
      <c r="E517" s="18" t="s">
        <v>2961</v>
      </c>
      <c r="F517" s="20"/>
      <c r="G517" s="19"/>
      <c r="H517" s="19"/>
      <c r="I517" s="7"/>
      <c r="J517" s="19"/>
      <c r="K517" s="19"/>
      <c r="L517" s="34"/>
      <c r="M517" s="32"/>
      <c r="N517" s="27"/>
      <c r="O517" s="27"/>
      <c r="P517" s="27"/>
      <c r="Q517" s="27"/>
      <c r="R517" s="27"/>
      <c r="S517" s="27"/>
      <c r="T517" s="27"/>
      <c r="U517" s="31"/>
      <c r="V517" s="29"/>
      <c r="W517" s="29"/>
    </row>
    <row r="518" spans="1:23" x14ac:dyDescent="0.35">
      <c r="A518" s="33">
        <v>517</v>
      </c>
      <c r="B518" s="21" t="s">
        <v>2959</v>
      </c>
      <c r="C518" s="29" t="s">
        <v>2960</v>
      </c>
      <c r="D518" s="29" t="s">
        <v>2960</v>
      </c>
      <c r="E518" s="21" t="s">
        <v>2959</v>
      </c>
      <c r="F518" s="16"/>
      <c r="G518" s="7"/>
      <c r="H518" s="7"/>
      <c r="I518" s="7" t="s">
        <v>34</v>
      </c>
      <c r="J518" s="7"/>
      <c r="K518" s="7"/>
      <c r="L518" s="32"/>
      <c r="M518" s="30" t="s">
        <v>34</v>
      </c>
      <c r="N518" s="29" t="s">
        <v>34</v>
      </c>
      <c r="O518" s="27"/>
      <c r="P518" s="27"/>
      <c r="Q518" s="27"/>
      <c r="R518" s="27"/>
      <c r="S518" s="27"/>
      <c r="T518" s="27"/>
      <c r="U518" s="31"/>
      <c r="V518" s="29"/>
      <c r="W518" s="29"/>
    </row>
    <row r="519" spans="1:23" ht="39" x14ac:dyDescent="0.35">
      <c r="A519" s="33">
        <v>518</v>
      </c>
      <c r="B519" s="18" t="s">
        <v>2957</v>
      </c>
      <c r="C519" s="35" t="s">
        <v>2958</v>
      </c>
      <c r="D519" s="35" t="s">
        <v>2958</v>
      </c>
      <c r="E519" s="18" t="s">
        <v>2957</v>
      </c>
      <c r="F519" s="20"/>
      <c r="G519" s="19"/>
      <c r="H519" s="19"/>
      <c r="I519" s="7"/>
      <c r="J519" s="19"/>
      <c r="K519" s="19"/>
      <c r="L519" s="34"/>
      <c r="M519" s="32"/>
      <c r="N519" s="27"/>
      <c r="O519" s="27"/>
      <c r="P519" s="27"/>
      <c r="Q519" s="27"/>
      <c r="R519" s="27"/>
      <c r="S519" s="27"/>
      <c r="T519" s="27"/>
      <c r="U519" s="31"/>
      <c r="V519" s="29"/>
      <c r="W519" s="29"/>
    </row>
    <row r="520" spans="1:23" ht="26" x14ac:dyDescent="0.35">
      <c r="A520" s="33">
        <v>519</v>
      </c>
      <c r="B520" s="21" t="s">
        <v>2955</v>
      </c>
      <c r="C520" s="29" t="s">
        <v>2956</v>
      </c>
      <c r="D520" s="29" t="s">
        <v>2956</v>
      </c>
      <c r="E520" s="21" t="s">
        <v>2955</v>
      </c>
      <c r="F520" s="16"/>
      <c r="G520" s="7"/>
      <c r="H520" s="7"/>
      <c r="I520" s="7" t="s">
        <v>34</v>
      </c>
      <c r="J520" s="7"/>
      <c r="K520" s="7"/>
      <c r="L520" s="32"/>
      <c r="M520" s="30" t="s">
        <v>34</v>
      </c>
      <c r="N520" s="29" t="s">
        <v>34</v>
      </c>
      <c r="O520" s="27"/>
      <c r="P520" s="27"/>
      <c r="Q520" s="27"/>
      <c r="R520" s="27"/>
      <c r="S520" s="27"/>
      <c r="T520" s="27"/>
      <c r="U520" s="31"/>
      <c r="V520" s="29"/>
      <c r="W520" s="29"/>
    </row>
    <row r="521" spans="1:23" ht="52" x14ac:dyDescent="0.35">
      <c r="A521" s="33">
        <v>520</v>
      </c>
      <c r="B521" s="21" t="s">
        <v>2953</v>
      </c>
      <c r="C521" s="29" t="s">
        <v>2954</v>
      </c>
      <c r="D521" s="29" t="s">
        <v>2954</v>
      </c>
      <c r="E521" s="21" t="s">
        <v>2953</v>
      </c>
      <c r="F521" s="16"/>
      <c r="G521" s="7"/>
      <c r="H521" s="7"/>
      <c r="I521" s="7" t="s">
        <v>34</v>
      </c>
      <c r="J521" s="7"/>
      <c r="K521" s="7"/>
      <c r="L521" s="32"/>
      <c r="M521" s="30" t="s">
        <v>34</v>
      </c>
      <c r="N521" s="29" t="s">
        <v>34</v>
      </c>
      <c r="O521" s="27"/>
      <c r="P521" s="27"/>
      <c r="Q521" s="27"/>
      <c r="R521" s="27"/>
      <c r="S521" s="27"/>
      <c r="T521" s="27"/>
      <c r="U521" s="31"/>
      <c r="V521" s="29"/>
      <c r="W521" s="29"/>
    </row>
    <row r="522" spans="1:23" ht="39" x14ac:dyDescent="0.35">
      <c r="A522" s="33">
        <v>521</v>
      </c>
      <c r="B522" s="21" t="s">
        <v>2951</v>
      </c>
      <c r="C522" s="29" t="s">
        <v>2952</v>
      </c>
      <c r="D522" s="29" t="s">
        <v>2952</v>
      </c>
      <c r="E522" s="21" t="s">
        <v>2951</v>
      </c>
      <c r="F522" s="16"/>
      <c r="G522" s="7"/>
      <c r="H522" s="7"/>
      <c r="I522" s="7" t="s">
        <v>34</v>
      </c>
      <c r="J522" s="7"/>
      <c r="K522" s="7"/>
      <c r="L522" s="32"/>
      <c r="M522" s="30" t="s">
        <v>34</v>
      </c>
      <c r="N522" s="29" t="s">
        <v>34</v>
      </c>
      <c r="O522" s="27"/>
      <c r="P522" s="27"/>
      <c r="Q522" s="27"/>
      <c r="R522" s="27"/>
      <c r="S522" s="27"/>
      <c r="T522" s="27"/>
      <c r="U522" s="31"/>
      <c r="V522" s="29"/>
      <c r="W522" s="29"/>
    </row>
    <row r="523" spans="1:23" ht="39" x14ac:dyDescent="0.35">
      <c r="A523" s="33">
        <v>522</v>
      </c>
      <c r="B523" s="21" t="s">
        <v>2949</v>
      </c>
      <c r="C523" s="29" t="s">
        <v>2950</v>
      </c>
      <c r="D523" s="29" t="s">
        <v>2950</v>
      </c>
      <c r="E523" s="21" t="s">
        <v>2949</v>
      </c>
      <c r="F523" s="16"/>
      <c r="G523" s="7"/>
      <c r="H523" s="7"/>
      <c r="I523" s="7" t="s">
        <v>34</v>
      </c>
      <c r="J523" s="7"/>
      <c r="K523" s="7"/>
      <c r="L523" s="32"/>
      <c r="M523" s="30" t="s">
        <v>34</v>
      </c>
      <c r="N523" s="29" t="s">
        <v>34</v>
      </c>
      <c r="O523" s="27"/>
      <c r="P523" s="27"/>
      <c r="Q523" s="27"/>
      <c r="R523" s="27"/>
      <c r="S523" s="27"/>
      <c r="T523" s="27"/>
      <c r="U523" s="31"/>
      <c r="V523" s="29"/>
      <c r="W523" s="29"/>
    </row>
    <row r="524" spans="1:23" ht="26" x14ac:dyDescent="0.35">
      <c r="A524" s="33">
        <v>523</v>
      </c>
      <c r="B524" s="21" t="s">
        <v>2947</v>
      </c>
      <c r="C524" s="29" t="s">
        <v>2948</v>
      </c>
      <c r="D524" s="29" t="s">
        <v>2948</v>
      </c>
      <c r="E524" s="21" t="s">
        <v>2947</v>
      </c>
      <c r="F524" s="16"/>
      <c r="G524" s="7"/>
      <c r="H524" s="7"/>
      <c r="I524" s="7" t="s">
        <v>34</v>
      </c>
      <c r="J524" s="7"/>
      <c r="K524" s="7"/>
      <c r="L524" s="32"/>
      <c r="M524" s="30" t="s">
        <v>34</v>
      </c>
      <c r="N524" s="29" t="s">
        <v>34</v>
      </c>
      <c r="O524" s="27"/>
      <c r="P524" s="27"/>
      <c r="Q524" s="27"/>
      <c r="R524" s="27"/>
      <c r="S524" s="27"/>
      <c r="T524" s="27"/>
      <c r="U524" s="31"/>
      <c r="V524" s="29"/>
      <c r="W524" s="29"/>
    </row>
    <row r="525" spans="1:23" x14ac:dyDescent="0.35">
      <c r="A525" s="33">
        <v>524</v>
      </c>
      <c r="B525" s="21" t="s">
        <v>2945</v>
      </c>
      <c r="C525" s="37" t="s">
        <v>2946</v>
      </c>
      <c r="D525" s="37" t="s">
        <v>2946</v>
      </c>
      <c r="E525" s="9" t="s">
        <v>2945</v>
      </c>
      <c r="F525" s="16"/>
      <c r="G525" s="7"/>
      <c r="H525" s="7"/>
      <c r="I525" s="7"/>
      <c r="J525" s="7"/>
      <c r="K525" s="7"/>
      <c r="L525" s="32"/>
      <c r="M525" s="32"/>
      <c r="N525" s="27"/>
      <c r="O525" s="27"/>
      <c r="P525" s="27"/>
      <c r="Q525" s="27"/>
      <c r="R525" s="27"/>
      <c r="S525" s="27"/>
      <c r="T525" s="27"/>
      <c r="U525" s="31"/>
      <c r="V525" s="29"/>
      <c r="W525" s="29"/>
    </row>
    <row r="526" spans="1:23" x14ac:dyDescent="0.35">
      <c r="A526" s="33">
        <v>525</v>
      </c>
      <c r="B526" s="18" t="s">
        <v>2943</v>
      </c>
      <c r="C526" s="35" t="s">
        <v>2944</v>
      </c>
      <c r="D526" s="35" t="s">
        <v>2944</v>
      </c>
      <c r="E526" s="18" t="s">
        <v>2943</v>
      </c>
      <c r="F526" s="20"/>
      <c r="G526" s="19"/>
      <c r="H526" s="19"/>
      <c r="I526" s="7"/>
      <c r="J526" s="19"/>
      <c r="K526" s="19"/>
      <c r="L526" s="34"/>
      <c r="M526" s="32"/>
      <c r="N526" s="27"/>
      <c r="O526" s="27"/>
      <c r="P526" s="27"/>
      <c r="Q526" s="27"/>
      <c r="R526" s="27"/>
      <c r="S526" s="27"/>
      <c r="T526" s="27"/>
      <c r="U526" s="31"/>
      <c r="V526" s="29"/>
      <c r="W526" s="29"/>
    </row>
    <row r="527" spans="1:23" ht="52" x14ac:dyDescent="0.35">
      <c r="A527" s="33">
        <v>526</v>
      </c>
      <c r="B527" s="21" t="s">
        <v>2941</v>
      </c>
      <c r="C527" s="29" t="s">
        <v>2942</v>
      </c>
      <c r="D527" s="29" t="s">
        <v>2942</v>
      </c>
      <c r="E527" s="21" t="s">
        <v>2941</v>
      </c>
      <c r="F527" s="16"/>
      <c r="G527" s="7"/>
      <c r="H527" s="7"/>
      <c r="I527" s="7" t="s">
        <v>34</v>
      </c>
      <c r="J527" s="7"/>
      <c r="K527" s="7"/>
      <c r="L527" s="32"/>
      <c r="M527" s="30" t="s">
        <v>34</v>
      </c>
      <c r="N527" s="29" t="s">
        <v>34</v>
      </c>
      <c r="O527" s="29" t="s">
        <v>34</v>
      </c>
      <c r="P527" s="29" t="s">
        <v>34</v>
      </c>
      <c r="Q527" s="29" t="s">
        <v>34</v>
      </c>
      <c r="R527" s="27"/>
      <c r="S527" s="27"/>
      <c r="T527" s="27"/>
      <c r="U527" s="31"/>
      <c r="V527" s="29"/>
      <c r="W527" s="29"/>
    </row>
    <row r="528" spans="1:23" x14ac:dyDescent="0.35">
      <c r="A528" s="33">
        <v>527</v>
      </c>
      <c r="B528" s="21" t="s">
        <v>2939</v>
      </c>
      <c r="C528" s="29" t="s">
        <v>2940</v>
      </c>
      <c r="D528" s="29" t="s">
        <v>2940</v>
      </c>
      <c r="E528" s="21" t="s">
        <v>2939</v>
      </c>
      <c r="F528" s="16"/>
      <c r="G528" s="7"/>
      <c r="H528" s="7"/>
      <c r="I528" s="7" t="s">
        <v>34</v>
      </c>
      <c r="J528" s="7"/>
      <c r="K528" s="7"/>
      <c r="L528" s="32"/>
      <c r="M528" s="30" t="s">
        <v>34</v>
      </c>
      <c r="N528" s="29" t="s">
        <v>34</v>
      </c>
      <c r="O528" s="29" t="s">
        <v>34</v>
      </c>
      <c r="P528" s="29" t="s">
        <v>34</v>
      </c>
      <c r="Q528" s="29" t="s">
        <v>34</v>
      </c>
      <c r="R528" s="27"/>
      <c r="S528" s="27"/>
      <c r="T528" s="27"/>
      <c r="U528" s="31"/>
      <c r="V528" s="29"/>
      <c r="W528" s="29"/>
    </row>
    <row r="529" spans="1:23" ht="39" x14ac:dyDescent="0.35">
      <c r="A529" s="33">
        <v>528</v>
      </c>
      <c r="B529" s="21" t="s">
        <v>2937</v>
      </c>
      <c r="C529" s="29" t="s">
        <v>2938</v>
      </c>
      <c r="D529" s="29" t="s">
        <v>2938</v>
      </c>
      <c r="E529" s="21" t="s">
        <v>2937</v>
      </c>
      <c r="F529" s="16"/>
      <c r="G529" s="7"/>
      <c r="H529" s="7"/>
      <c r="I529" s="7" t="s">
        <v>34</v>
      </c>
      <c r="J529" s="7"/>
      <c r="K529" s="7"/>
      <c r="L529" s="32"/>
      <c r="M529" s="30" t="s">
        <v>34</v>
      </c>
      <c r="N529" s="29" t="s">
        <v>34</v>
      </c>
      <c r="O529" s="29" t="s">
        <v>34</v>
      </c>
      <c r="P529" s="29" t="s">
        <v>34</v>
      </c>
      <c r="Q529" s="29" t="s">
        <v>34</v>
      </c>
      <c r="R529" s="27"/>
      <c r="S529" s="27"/>
      <c r="T529" s="27"/>
      <c r="U529" s="31"/>
      <c r="V529" s="29"/>
      <c r="W529" s="29"/>
    </row>
    <row r="530" spans="1:23" ht="52" x14ac:dyDescent="0.35">
      <c r="A530" s="33">
        <v>529</v>
      </c>
      <c r="B530" s="21" t="s">
        <v>2935</v>
      </c>
      <c r="C530" s="29" t="s">
        <v>2936</v>
      </c>
      <c r="D530" s="29" t="s">
        <v>2936</v>
      </c>
      <c r="E530" s="21" t="s">
        <v>2935</v>
      </c>
      <c r="F530" s="16"/>
      <c r="G530" s="7"/>
      <c r="H530" s="7"/>
      <c r="I530" s="7" t="s">
        <v>34</v>
      </c>
      <c r="J530" s="7"/>
      <c r="K530" s="7"/>
      <c r="L530" s="32"/>
      <c r="M530" s="30" t="s">
        <v>34</v>
      </c>
      <c r="N530" s="29" t="s">
        <v>34</v>
      </c>
      <c r="O530" s="29" t="s">
        <v>34</v>
      </c>
      <c r="P530" s="29" t="s">
        <v>34</v>
      </c>
      <c r="Q530" s="29" t="s">
        <v>34</v>
      </c>
      <c r="R530" s="27"/>
      <c r="S530" s="27"/>
      <c r="T530" s="27"/>
      <c r="U530" s="31"/>
      <c r="V530" s="29"/>
      <c r="W530" s="29"/>
    </row>
    <row r="531" spans="1:23" ht="26" x14ac:dyDescent="0.35">
      <c r="A531" s="33">
        <v>530</v>
      </c>
      <c r="B531" s="21" t="s">
        <v>2933</v>
      </c>
      <c r="C531" s="29" t="s">
        <v>2934</v>
      </c>
      <c r="D531" s="29" t="s">
        <v>2934</v>
      </c>
      <c r="E531" s="21" t="s">
        <v>2933</v>
      </c>
      <c r="F531" s="16"/>
      <c r="G531" s="7"/>
      <c r="H531" s="7"/>
      <c r="I531" s="7" t="s">
        <v>34</v>
      </c>
      <c r="J531" s="7"/>
      <c r="K531" s="7"/>
      <c r="L531" s="32"/>
      <c r="M531" s="30" t="s">
        <v>34</v>
      </c>
      <c r="N531" s="29" t="s">
        <v>34</v>
      </c>
      <c r="O531" s="29" t="s">
        <v>34</v>
      </c>
      <c r="P531" s="29" t="s">
        <v>34</v>
      </c>
      <c r="Q531" s="29" t="s">
        <v>34</v>
      </c>
      <c r="R531" s="27"/>
      <c r="S531" s="27"/>
      <c r="T531" s="27"/>
      <c r="U531" s="31"/>
      <c r="V531" s="29"/>
      <c r="W531" s="29"/>
    </row>
    <row r="532" spans="1:23" x14ac:dyDescent="0.35">
      <c r="A532" s="33">
        <v>531</v>
      </c>
      <c r="B532" s="21" t="s">
        <v>2931</v>
      </c>
      <c r="C532" s="29" t="s">
        <v>2932</v>
      </c>
      <c r="D532" s="29" t="s">
        <v>2932</v>
      </c>
      <c r="E532" s="21" t="s">
        <v>2931</v>
      </c>
      <c r="F532" s="16"/>
      <c r="G532" s="7"/>
      <c r="H532" s="7"/>
      <c r="I532" s="7" t="s">
        <v>34</v>
      </c>
      <c r="J532" s="7"/>
      <c r="K532" s="7"/>
      <c r="L532" s="32"/>
      <c r="M532" s="30" t="s">
        <v>34</v>
      </c>
      <c r="N532" s="29" t="s">
        <v>34</v>
      </c>
      <c r="O532" s="29" t="s">
        <v>34</v>
      </c>
      <c r="P532" s="29" t="s">
        <v>34</v>
      </c>
      <c r="Q532" s="29" t="s">
        <v>34</v>
      </c>
      <c r="R532" s="27"/>
      <c r="S532" s="27"/>
      <c r="T532" s="27"/>
      <c r="U532" s="31"/>
      <c r="V532" s="29"/>
      <c r="W532" s="29"/>
    </row>
    <row r="533" spans="1:23" x14ac:dyDescent="0.35">
      <c r="A533" s="33">
        <v>532</v>
      </c>
      <c r="B533" s="21" t="s">
        <v>2929</v>
      </c>
      <c r="C533" s="29" t="s">
        <v>2930</v>
      </c>
      <c r="D533" s="29" t="s">
        <v>2930</v>
      </c>
      <c r="E533" s="21" t="s">
        <v>2929</v>
      </c>
      <c r="F533" s="16"/>
      <c r="G533" s="7"/>
      <c r="H533" s="7"/>
      <c r="I533" s="7" t="s">
        <v>34</v>
      </c>
      <c r="J533" s="7"/>
      <c r="K533" s="7"/>
      <c r="L533" s="32"/>
      <c r="M533" s="30" t="s">
        <v>34</v>
      </c>
      <c r="N533" s="29" t="s">
        <v>34</v>
      </c>
      <c r="O533" s="29" t="s">
        <v>34</v>
      </c>
      <c r="P533" s="29" t="s">
        <v>34</v>
      </c>
      <c r="Q533" s="29" t="s">
        <v>34</v>
      </c>
      <c r="R533" s="27"/>
      <c r="S533" s="27"/>
      <c r="T533" s="27"/>
      <c r="U533" s="31"/>
      <c r="V533" s="29"/>
      <c r="W533" s="29"/>
    </row>
    <row r="534" spans="1:23" x14ac:dyDescent="0.35">
      <c r="A534" s="33">
        <v>533</v>
      </c>
      <c r="B534" s="21" t="s">
        <v>2927</v>
      </c>
      <c r="C534" s="29" t="s">
        <v>2928</v>
      </c>
      <c r="D534" s="29" t="s">
        <v>2928</v>
      </c>
      <c r="E534" s="21" t="s">
        <v>2927</v>
      </c>
      <c r="F534" s="16"/>
      <c r="G534" s="7"/>
      <c r="H534" s="7"/>
      <c r="I534" s="7" t="s">
        <v>34</v>
      </c>
      <c r="J534" s="7"/>
      <c r="K534" s="7"/>
      <c r="L534" s="32"/>
      <c r="M534" s="30" t="s">
        <v>34</v>
      </c>
      <c r="N534" s="29" t="s">
        <v>34</v>
      </c>
      <c r="O534" s="29" t="s">
        <v>34</v>
      </c>
      <c r="P534" s="29" t="s">
        <v>34</v>
      </c>
      <c r="Q534" s="29" t="s">
        <v>34</v>
      </c>
      <c r="R534" s="27"/>
      <c r="S534" s="27"/>
      <c r="T534" s="27"/>
      <c r="U534" s="31"/>
      <c r="V534" s="29"/>
      <c r="W534" s="29"/>
    </row>
    <row r="535" spans="1:23" ht="26" x14ac:dyDescent="0.35">
      <c r="A535" s="33">
        <v>534</v>
      </c>
      <c r="B535" s="21" t="s">
        <v>2925</v>
      </c>
      <c r="C535" s="29" t="s">
        <v>2926</v>
      </c>
      <c r="D535" s="29" t="s">
        <v>2926</v>
      </c>
      <c r="E535" s="21" t="s">
        <v>2925</v>
      </c>
      <c r="F535" s="16"/>
      <c r="G535" s="7"/>
      <c r="H535" s="7"/>
      <c r="I535" s="7" t="s">
        <v>34</v>
      </c>
      <c r="J535" s="7"/>
      <c r="K535" s="7"/>
      <c r="L535" s="32"/>
      <c r="M535" s="30" t="s">
        <v>34</v>
      </c>
      <c r="N535" s="29" t="s">
        <v>34</v>
      </c>
      <c r="O535" s="29" t="s">
        <v>34</v>
      </c>
      <c r="P535" s="29" t="s">
        <v>34</v>
      </c>
      <c r="Q535" s="29" t="s">
        <v>34</v>
      </c>
      <c r="R535" s="27"/>
      <c r="S535" s="27"/>
      <c r="T535" s="27"/>
      <c r="U535" s="31"/>
      <c r="V535" s="29"/>
      <c r="W535" s="29"/>
    </row>
    <row r="536" spans="1:23" ht="26" x14ac:dyDescent="0.35">
      <c r="A536" s="33">
        <v>535</v>
      </c>
      <c r="B536" s="21" t="s">
        <v>2923</v>
      </c>
      <c r="C536" s="29" t="s">
        <v>2924</v>
      </c>
      <c r="D536" s="29" t="s">
        <v>2924</v>
      </c>
      <c r="E536" s="21" t="s">
        <v>2923</v>
      </c>
      <c r="F536" s="16"/>
      <c r="G536" s="7"/>
      <c r="H536" s="7"/>
      <c r="I536" s="7" t="s">
        <v>34</v>
      </c>
      <c r="J536" s="7"/>
      <c r="K536" s="7"/>
      <c r="L536" s="32"/>
      <c r="M536" s="30" t="s">
        <v>34</v>
      </c>
      <c r="N536" s="29" t="s">
        <v>34</v>
      </c>
      <c r="O536" s="29" t="s">
        <v>34</v>
      </c>
      <c r="P536" s="29" t="s">
        <v>34</v>
      </c>
      <c r="Q536" s="29" t="s">
        <v>34</v>
      </c>
      <c r="R536" s="27"/>
      <c r="S536" s="27"/>
      <c r="T536" s="27"/>
      <c r="U536" s="31"/>
      <c r="V536" s="29"/>
      <c r="W536" s="29"/>
    </row>
    <row r="537" spans="1:23" x14ac:dyDescent="0.35">
      <c r="A537" s="33">
        <v>536</v>
      </c>
      <c r="B537" s="18" t="s">
        <v>2921</v>
      </c>
      <c r="C537" s="35" t="s">
        <v>2922</v>
      </c>
      <c r="D537" s="35" t="s">
        <v>2922</v>
      </c>
      <c r="E537" s="18" t="s">
        <v>2921</v>
      </c>
      <c r="F537" s="20"/>
      <c r="G537" s="19"/>
      <c r="H537" s="19"/>
      <c r="I537" s="7"/>
      <c r="J537" s="19"/>
      <c r="K537" s="19"/>
      <c r="L537" s="34"/>
      <c r="M537" s="32"/>
      <c r="N537" s="27"/>
      <c r="O537" s="27"/>
      <c r="P537" s="27"/>
      <c r="Q537" s="27"/>
      <c r="R537" s="27"/>
      <c r="S537" s="27"/>
      <c r="T537" s="27"/>
      <c r="U537" s="31"/>
      <c r="V537" s="29"/>
      <c r="W537" s="29"/>
    </row>
    <row r="538" spans="1:23" ht="26" x14ac:dyDescent="0.35">
      <c r="A538" s="33">
        <v>537</v>
      </c>
      <c r="B538" s="21" t="s">
        <v>2919</v>
      </c>
      <c r="C538" s="29" t="s">
        <v>2920</v>
      </c>
      <c r="D538" s="29" t="s">
        <v>2920</v>
      </c>
      <c r="E538" s="21" t="s">
        <v>2919</v>
      </c>
      <c r="F538" s="16"/>
      <c r="G538" s="7"/>
      <c r="H538" s="7"/>
      <c r="I538" s="7" t="s">
        <v>34</v>
      </c>
      <c r="J538" s="7"/>
      <c r="K538" s="7"/>
      <c r="L538" s="32"/>
      <c r="M538" s="30" t="s">
        <v>34</v>
      </c>
      <c r="N538" s="29" t="s">
        <v>34</v>
      </c>
      <c r="O538" s="29" t="s">
        <v>34</v>
      </c>
      <c r="P538" s="29" t="s">
        <v>34</v>
      </c>
      <c r="Q538" s="29" t="s">
        <v>34</v>
      </c>
      <c r="R538" s="27"/>
      <c r="S538" s="27"/>
      <c r="T538" s="27"/>
      <c r="U538" s="31"/>
      <c r="V538" s="29"/>
      <c r="W538" s="29"/>
    </row>
    <row r="539" spans="1:23" ht="26" x14ac:dyDescent="0.35">
      <c r="A539" s="33">
        <v>538</v>
      </c>
      <c r="B539" s="21" t="s">
        <v>2917</v>
      </c>
      <c r="C539" s="29" t="s">
        <v>2918</v>
      </c>
      <c r="D539" s="29" t="s">
        <v>2918</v>
      </c>
      <c r="E539" s="21" t="s">
        <v>2917</v>
      </c>
      <c r="F539" s="16"/>
      <c r="G539" s="7"/>
      <c r="H539" s="7"/>
      <c r="I539" s="7" t="s">
        <v>34</v>
      </c>
      <c r="J539" s="7"/>
      <c r="K539" s="7"/>
      <c r="L539" s="32"/>
      <c r="M539" s="30" t="s">
        <v>34</v>
      </c>
      <c r="N539" s="29" t="s">
        <v>34</v>
      </c>
      <c r="O539" s="29" t="s">
        <v>34</v>
      </c>
      <c r="P539" s="29" t="s">
        <v>34</v>
      </c>
      <c r="Q539" s="29" t="s">
        <v>34</v>
      </c>
      <c r="R539" s="27"/>
      <c r="S539" s="27"/>
      <c r="T539" s="27"/>
      <c r="U539" s="31"/>
      <c r="V539" s="29"/>
      <c r="W539" s="29"/>
    </row>
    <row r="540" spans="1:23" ht="26" x14ac:dyDescent="0.35">
      <c r="A540" s="33">
        <v>539</v>
      </c>
      <c r="B540" s="21" t="s">
        <v>2915</v>
      </c>
      <c r="C540" s="29" t="s">
        <v>2916</v>
      </c>
      <c r="D540" s="29" t="s">
        <v>2916</v>
      </c>
      <c r="E540" s="21" t="s">
        <v>2915</v>
      </c>
      <c r="F540" s="16"/>
      <c r="G540" s="7"/>
      <c r="H540" s="7"/>
      <c r="I540" s="7" t="s">
        <v>34</v>
      </c>
      <c r="J540" s="7"/>
      <c r="K540" s="7"/>
      <c r="L540" s="32"/>
      <c r="M540" s="30" t="s">
        <v>34</v>
      </c>
      <c r="N540" s="29" t="s">
        <v>34</v>
      </c>
      <c r="O540" s="29" t="s">
        <v>34</v>
      </c>
      <c r="P540" s="29" t="s">
        <v>34</v>
      </c>
      <c r="Q540" s="29" t="s">
        <v>34</v>
      </c>
      <c r="R540" s="27"/>
      <c r="S540" s="27"/>
      <c r="T540" s="27"/>
      <c r="U540" s="31"/>
      <c r="V540" s="29"/>
      <c r="W540" s="29"/>
    </row>
    <row r="541" spans="1:23" ht="52" x14ac:dyDescent="0.35">
      <c r="A541" s="33">
        <v>540</v>
      </c>
      <c r="B541" s="21" t="s">
        <v>2913</v>
      </c>
      <c r="C541" s="29" t="s">
        <v>2914</v>
      </c>
      <c r="D541" s="29" t="s">
        <v>2914</v>
      </c>
      <c r="E541" s="21" t="s">
        <v>2913</v>
      </c>
      <c r="F541" s="16"/>
      <c r="G541" s="7"/>
      <c r="H541" s="7"/>
      <c r="I541" s="7" t="s">
        <v>34</v>
      </c>
      <c r="J541" s="7"/>
      <c r="K541" s="7"/>
      <c r="L541" s="32"/>
      <c r="M541" s="30" t="s">
        <v>34</v>
      </c>
      <c r="N541" s="29" t="s">
        <v>34</v>
      </c>
      <c r="O541" s="29" t="s">
        <v>34</v>
      </c>
      <c r="P541" s="29" t="s">
        <v>34</v>
      </c>
      <c r="Q541" s="29" t="s">
        <v>34</v>
      </c>
      <c r="R541" s="27"/>
      <c r="S541" s="27"/>
      <c r="T541" s="27"/>
      <c r="U541" s="31"/>
      <c r="V541" s="29"/>
      <c r="W541" s="29"/>
    </row>
    <row r="542" spans="1:23" ht="26" x14ac:dyDescent="0.35">
      <c r="A542" s="33">
        <v>541</v>
      </c>
      <c r="B542" s="21" t="s">
        <v>2911</v>
      </c>
      <c r="C542" s="29" t="s">
        <v>2912</v>
      </c>
      <c r="D542" s="29" t="s">
        <v>2912</v>
      </c>
      <c r="E542" s="21" t="s">
        <v>2911</v>
      </c>
      <c r="F542" s="16"/>
      <c r="G542" s="7"/>
      <c r="H542" s="7"/>
      <c r="I542" s="7" t="s">
        <v>34</v>
      </c>
      <c r="J542" s="7"/>
      <c r="K542" s="7"/>
      <c r="L542" s="32"/>
      <c r="M542" s="30" t="s">
        <v>34</v>
      </c>
      <c r="N542" s="29" t="s">
        <v>34</v>
      </c>
      <c r="O542" s="29" t="s">
        <v>34</v>
      </c>
      <c r="P542" s="29" t="s">
        <v>34</v>
      </c>
      <c r="Q542" s="29" t="s">
        <v>34</v>
      </c>
      <c r="R542" s="27"/>
      <c r="S542" s="27"/>
      <c r="T542" s="27"/>
      <c r="U542" s="31"/>
      <c r="V542" s="29"/>
      <c r="W542" s="29"/>
    </row>
    <row r="543" spans="1:23" ht="52" x14ac:dyDescent="0.35">
      <c r="A543" s="33">
        <v>542</v>
      </c>
      <c r="B543" s="21" t="s">
        <v>2909</v>
      </c>
      <c r="C543" s="29" t="s">
        <v>2910</v>
      </c>
      <c r="D543" s="29" t="s">
        <v>2910</v>
      </c>
      <c r="E543" s="21" t="s">
        <v>2909</v>
      </c>
      <c r="F543" s="16"/>
      <c r="G543" s="7"/>
      <c r="H543" s="7"/>
      <c r="I543" s="7" t="s">
        <v>34</v>
      </c>
      <c r="J543" s="7"/>
      <c r="K543" s="7"/>
      <c r="L543" s="32"/>
      <c r="M543" s="30" t="s">
        <v>34</v>
      </c>
      <c r="N543" s="29" t="s">
        <v>34</v>
      </c>
      <c r="O543" s="29" t="s">
        <v>34</v>
      </c>
      <c r="P543" s="29" t="s">
        <v>34</v>
      </c>
      <c r="Q543" s="29" t="s">
        <v>34</v>
      </c>
      <c r="R543" s="27"/>
      <c r="S543" s="27"/>
      <c r="T543" s="27"/>
      <c r="U543" s="31"/>
      <c r="V543" s="29"/>
      <c r="W543" s="29"/>
    </row>
    <row r="544" spans="1:23" ht="26" x14ac:dyDescent="0.35">
      <c r="A544" s="33">
        <v>543</v>
      </c>
      <c r="B544" s="21" t="s">
        <v>2907</v>
      </c>
      <c r="C544" s="29" t="s">
        <v>2908</v>
      </c>
      <c r="D544" s="29" t="s">
        <v>2908</v>
      </c>
      <c r="E544" s="21" t="s">
        <v>2907</v>
      </c>
      <c r="F544" s="16"/>
      <c r="G544" s="7"/>
      <c r="H544" s="7"/>
      <c r="I544" s="7" t="s">
        <v>34</v>
      </c>
      <c r="J544" s="7"/>
      <c r="K544" s="7"/>
      <c r="L544" s="32"/>
      <c r="M544" s="30" t="s">
        <v>34</v>
      </c>
      <c r="N544" s="29" t="s">
        <v>34</v>
      </c>
      <c r="O544" s="29" t="s">
        <v>34</v>
      </c>
      <c r="P544" s="29" t="s">
        <v>34</v>
      </c>
      <c r="Q544" s="29" t="s">
        <v>34</v>
      </c>
      <c r="R544" s="27"/>
      <c r="S544" s="27"/>
      <c r="T544" s="27"/>
      <c r="U544" s="31"/>
      <c r="V544" s="29"/>
      <c r="W544" s="29"/>
    </row>
    <row r="545" spans="1:23" x14ac:dyDescent="0.35">
      <c r="A545" s="33">
        <v>544</v>
      </c>
      <c r="B545" s="9" t="s">
        <v>2905</v>
      </c>
      <c r="C545" s="37" t="s">
        <v>2906</v>
      </c>
      <c r="D545" s="37" t="s">
        <v>2906</v>
      </c>
      <c r="E545" s="9" t="s">
        <v>2905</v>
      </c>
      <c r="F545" s="15"/>
      <c r="G545" s="10"/>
      <c r="H545" s="10"/>
      <c r="I545" s="7"/>
      <c r="J545" s="10"/>
      <c r="K545" s="10"/>
      <c r="L545" s="36"/>
      <c r="M545" s="32"/>
      <c r="N545" s="27"/>
      <c r="O545" s="27"/>
      <c r="P545" s="27"/>
      <c r="Q545" s="27"/>
      <c r="R545" s="27"/>
      <c r="S545" s="27"/>
      <c r="T545" s="27"/>
      <c r="U545" s="31"/>
      <c r="V545" s="29"/>
      <c r="W545" s="29"/>
    </row>
    <row r="546" spans="1:23" x14ac:dyDescent="0.35">
      <c r="A546" s="33">
        <v>545</v>
      </c>
      <c r="B546" s="9" t="s">
        <v>2903</v>
      </c>
      <c r="C546" s="37" t="s">
        <v>2904</v>
      </c>
      <c r="D546" s="37" t="s">
        <v>2904</v>
      </c>
      <c r="E546" s="9" t="s">
        <v>2903</v>
      </c>
      <c r="F546" s="15"/>
      <c r="G546" s="10"/>
      <c r="H546" s="10"/>
      <c r="I546" s="7"/>
      <c r="J546" s="10"/>
      <c r="K546" s="10"/>
      <c r="L546" s="36"/>
      <c r="M546" s="32"/>
      <c r="N546" s="27"/>
      <c r="O546" s="27"/>
      <c r="P546" s="27"/>
      <c r="Q546" s="27"/>
      <c r="R546" s="27"/>
      <c r="S546" s="27"/>
      <c r="T546" s="27"/>
      <c r="U546" s="31"/>
      <c r="V546" s="29"/>
      <c r="W546" s="29"/>
    </row>
    <row r="547" spans="1:23" x14ac:dyDescent="0.35">
      <c r="A547" s="33">
        <v>546</v>
      </c>
      <c r="B547" s="18" t="s">
        <v>2901</v>
      </c>
      <c r="C547" s="35" t="s">
        <v>2902</v>
      </c>
      <c r="D547" s="35" t="s">
        <v>2902</v>
      </c>
      <c r="E547" s="18" t="s">
        <v>2901</v>
      </c>
      <c r="F547" s="20"/>
      <c r="G547" s="19"/>
      <c r="H547" s="19"/>
      <c r="I547" s="7"/>
      <c r="J547" s="19"/>
      <c r="K547" s="19"/>
      <c r="L547" s="34"/>
      <c r="M547" s="32"/>
      <c r="N547" s="27"/>
      <c r="O547" s="27"/>
      <c r="P547" s="27"/>
      <c r="Q547" s="27"/>
      <c r="R547" s="27"/>
      <c r="S547" s="27"/>
      <c r="T547" s="27"/>
      <c r="U547" s="31"/>
      <c r="V547" s="29"/>
      <c r="W547" s="29"/>
    </row>
    <row r="548" spans="1:23" ht="26" x14ac:dyDescent="0.35">
      <c r="A548" s="33">
        <v>547</v>
      </c>
      <c r="B548" s="21" t="s">
        <v>2899</v>
      </c>
      <c r="C548" s="29" t="s">
        <v>2900</v>
      </c>
      <c r="D548" s="29" t="s">
        <v>2900</v>
      </c>
      <c r="E548" s="21" t="s">
        <v>2899</v>
      </c>
      <c r="F548" s="16"/>
      <c r="G548" s="7"/>
      <c r="H548" s="7"/>
      <c r="I548" s="7" t="s">
        <v>34</v>
      </c>
      <c r="J548" s="7"/>
      <c r="K548" s="7"/>
      <c r="L548" s="32"/>
      <c r="M548" s="30" t="s">
        <v>34</v>
      </c>
      <c r="N548" s="29" t="s">
        <v>34</v>
      </c>
      <c r="O548" s="27"/>
      <c r="P548" s="27"/>
      <c r="Q548" s="27"/>
      <c r="R548" s="27"/>
      <c r="S548" s="27"/>
      <c r="T548" s="27"/>
      <c r="U548" s="31"/>
      <c r="V548" s="29"/>
      <c r="W548" s="29"/>
    </row>
    <row r="549" spans="1:23" ht="39" x14ac:dyDescent="0.35">
      <c r="A549" s="33">
        <v>548</v>
      </c>
      <c r="B549" s="21" t="s">
        <v>2897</v>
      </c>
      <c r="C549" s="29" t="s">
        <v>2898</v>
      </c>
      <c r="D549" s="29" t="s">
        <v>2898</v>
      </c>
      <c r="E549" s="21" t="s">
        <v>2897</v>
      </c>
      <c r="F549" s="16"/>
      <c r="G549" s="7"/>
      <c r="H549" s="7"/>
      <c r="I549" s="7" t="s">
        <v>34</v>
      </c>
      <c r="J549" s="7"/>
      <c r="K549" s="7"/>
      <c r="L549" s="32"/>
      <c r="M549" s="30" t="s">
        <v>34</v>
      </c>
      <c r="N549" s="29" t="s">
        <v>34</v>
      </c>
      <c r="O549" s="27"/>
      <c r="P549" s="27"/>
      <c r="Q549" s="27"/>
      <c r="R549" s="27"/>
      <c r="S549" s="27"/>
      <c r="T549" s="27"/>
      <c r="U549" s="31"/>
      <c r="V549" s="29"/>
      <c r="W549" s="29"/>
    </row>
    <row r="550" spans="1:23" ht="39" x14ac:dyDescent="0.35">
      <c r="A550" s="33">
        <v>549</v>
      </c>
      <c r="B550" s="21" t="s">
        <v>2895</v>
      </c>
      <c r="C550" s="29" t="s">
        <v>2896</v>
      </c>
      <c r="D550" s="29" t="s">
        <v>2896</v>
      </c>
      <c r="E550" s="21" t="s">
        <v>2895</v>
      </c>
      <c r="F550" s="16"/>
      <c r="G550" s="7"/>
      <c r="H550" s="7"/>
      <c r="I550" s="7" t="s">
        <v>34</v>
      </c>
      <c r="J550" s="7"/>
      <c r="K550" s="7"/>
      <c r="L550" s="32"/>
      <c r="M550" s="30" t="s">
        <v>34</v>
      </c>
      <c r="N550" s="29" t="s">
        <v>34</v>
      </c>
      <c r="O550" s="27"/>
      <c r="P550" s="27"/>
      <c r="Q550" s="27"/>
      <c r="R550" s="27"/>
      <c r="S550" s="27"/>
      <c r="T550" s="27"/>
      <c r="U550" s="31"/>
      <c r="V550" s="29"/>
      <c r="W550" s="29"/>
    </row>
    <row r="551" spans="1:23" x14ac:dyDescent="0.35">
      <c r="A551" s="33">
        <v>550</v>
      </c>
      <c r="B551" s="18" t="s">
        <v>2893</v>
      </c>
      <c r="C551" s="35" t="s">
        <v>2894</v>
      </c>
      <c r="D551" s="35" t="s">
        <v>2894</v>
      </c>
      <c r="E551" s="18" t="s">
        <v>2893</v>
      </c>
      <c r="F551" s="20"/>
      <c r="G551" s="19"/>
      <c r="H551" s="19"/>
      <c r="I551" s="7"/>
      <c r="J551" s="19"/>
      <c r="K551" s="19"/>
      <c r="L551" s="34"/>
      <c r="M551" s="32"/>
      <c r="N551" s="27"/>
      <c r="O551" s="27"/>
      <c r="P551" s="27"/>
      <c r="Q551" s="27"/>
      <c r="R551" s="27"/>
      <c r="S551" s="27"/>
      <c r="T551" s="27"/>
      <c r="U551" s="31"/>
      <c r="V551" s="29"/>
      <c r="W551" s="29"/>
    </row>
    <row r="552" spans="1:23" ht="39" x14ac:dyDescent="0.35">
      <c r="A552" s="33">
        <v>551</v>
      </c>
      <c r="B552" s="21" t="s">
        <v>2891</v>
      </c>
      <c r="C552" s="29" t="s">
        <v>2892</v>
      </c>
      <c r="D552" s="29" t="s">
        <v>2892</v>
      </c>
      <c r="E552" s="21" t="s">
        <v>2891</v>
      </c>
      <c r="F552" s="16"/>
      <c r="G552" s="7"/>
      <c r="H552" s="7"/>
      <c r="I552" s="7" t="s">
        <v>34</v>
      </c>
      <c r="J552" s="7"/>
      <c r="K552" s="7"/>
      <c r="L552" s="32"/>
      <c r="M552" s="30" t="s">
        <v>34</v>
      </c>
      <c r="N552" s="29" t="s">
        <v>34</v>
      </c>
      <c r="O552" s="29" t="s">
        <v>34</v>
      </c>
      <c r="P552" s="29" t="s">
        <v>34</v>
      </c>
      <c r="Q552" s="29" t="s">
        <v>34</v>
      </c>
      <c r="R552" s="27"/>
      <c r="S552" s="27"/>
      <c r="T552" s="27"/>
      <c r="U552" s="31"/>
      <c r="V552" s="29"/>
      <c r="W552" s="29"/>
    </row>
    <row r="553" spans="1:23" ht="52" x14ac:dyDescent="0.35">
      <c r="A553" s="33">
        <v>552</v>
      </c>
      <c r="B553" s="21" t="s">
        <v>2889</v>
      </c>
      <c r="C553" s="29" t="s">
        <v>2890</v>
      </c>
      <c r="D553" s="29" t="s">
        <v>2890</v>
      </c>
      <c r="E553" s="21" t="s">
        <v>2889</v>
      </c>
      <c r="F553" s="16"/>
      <c r="G553" s="7"/>
      <c r="H553" s="7"/>
      <c r="I553" s="7" t="s">
        <v>34</v>
      </c>
      <c r="J553" s="7"/>
      <c r="K553" s="7"/>
      <c r="L553" s="32"/>
      <c r="M553" s="30" t="s">
        <v>34</v>
      </c>
      <c r="N553" s="29" t="s">
        <v>34</v>
      </c>
      <c r="O553" s="29" t="s">
        <v>34</v>
      </c>
      <c r="P553" s="29" t="s">
        <v>34</v>
      </c>
      <c r="Q553" s="29" t="s">
        <v>34</v>
      </c>
      <c r="R553" s="27"/>
      <c r="S553" s="27"/>
      <c r="T553" s="27"/>
      <c r="U553" s="31"/>
      <c r="V553" s="29"/>
      <c r="W553" s="29"/>
    </row>
    <row r="554" spans="1:23" ht="26" x14ac:dyDescent="0.35">
      <c r="A554" s="33">
        <v>553</v>
      </c>
      <c r="B554" s="21" t="s">
        <v>2887</v>
      </c>
      <c r="C554" s="29" t="s">
        <v>2888</v>
      </c>
      <c r="D554" s="29" t="s">
        <v>2888</v>
      </c>
      <c r="E554" s="21" t="s">
        <v>2887</v>
      </c>
      <c r="F554" s="16"/>
      <c r="G554" s="7"/>
      <c r="H554" s="7"/>
      <c r="I554" s="7" t="s">
        <v>34</v>
      </c>
      <c r="J554" s="7"/>
      <c r="K554" s="7"/>
      <c r="L554" s="32"/>
      <c r="M554" s="30" t="s">
        <v>34</v>
      </c>
      <c r="N554" s="29" t="s">
        <v>34</v>
      </c>
      <c r="O554" s="29" t="s">
        <v>34</v>
      </c>
      <c r="P554" s="29" t="s">
        <v>34</v>
      </c>
      <c r="Q554" s="29" t="s">
        <v>34</v>
      </c>
      <c r="R554" s="27"/>
      <c r="S554" s="27"/>
      <c r="T554" s="27"/>
      <c r="U554" s="31"/>
      <c r="V554" s="29"/>
      <c r="W554" s="29"/>
    </row>
    <row r="555" spans="1:23" ht="26" x14ac:dyDescent="0.35">
      <c r="A555" s="33">
        <v>554</v>
      </c>
      <c r="B555" s="21" t="s">
        <v>2885</v>
      </c>
      <c r="C555" s="29" t="s">
        <v>2886</v>
      </c>
      <c r="D555" s="29" t="s">
        <v>2886</v>
      </c>
      <c r="E555" s="21" t="s">
        <v>2885</v>
      </c>
      <c r="F555" s="16"/>
      <c r="G555" s="7"/>
      <c r="H555" s="7"/>
      <c r="I555" s="7" t="s">
        <v>34</v>
      </c>
      <c r="J555" s="7"/>
      <c r="K555" s="7"/>
      <c r="L555" s="32"/>
      <c r="M555" s="30" t="s">
        <v>34</v>
      </c>
      <c r="N555" s="29" t="s">
        <v>34</v>
      </c>
      <c r="O555" s="27"/>
      <c r="P555" s="27"/>
      <c r="Q555" s="27"/>
      <c r="R555" s="27"/>
      <c r="S555" s="27"/>
      <c r="T555" s="27"/>
      <c r="U555" s="31"/>
      <c r="V555" s="29"/>
      <c r="W555" s="29"/>
    </row>
    <row r="556" spans="1:23" ht="26" x14ac:dyDescent="0.35">
      <c r="A556" s="33">
        <v>555</v>
      </c>
      <c r="B556" s="21" t="s">
        <v>2883</v>
      </c>
      <c r="C556" s="29" t="s">
        <v>2884</v>
      </c>
      <c r="D556" s="29" t="s">
        <v>2884</v>
      </c>
      <c r="E556" s="21" t="s">
        <v>2883</v>
      </c>
      <c r="F556" s="16"/>
      <c r="G556" s="7"/>
      <c r="H556" s="7"/>
      <c r="I556" s="7" t="s">
        <v>34</v>
      </c>
      <c r="J556" s="7"/>
      <c r="K556" s="7"/>
      <c r="L556" s="32"/>
      <c r="M556" s="30" t="s">
        <v>34</v>
      </c>
      <c r="N556" s="29" t="s">
        <v>34</v>
      </c>
      <c r="O556" s="29" t="s">
        <v>34</v>
      </c>
      <c r="P556" s="29" t="s">
        <v>34</v>
      </c>
      <c r="Q556" s="29" t="s">
        <v>34</v>
      </c>
      <c r="R556" s="27"/>
      <c r="S556" s="27"/>
      <c r="T556" s="27"/>
      <c r="U556" s="31"/>
      <c r="V556" s="29"/>
      <c r="W556" s="29"/>
    </row>
    <row r="557" spans="1:23" ht="26" x14ac:dyDescent="0.35">
      <c r="A557" s="33">
        <v>556</v>
      </c>
      <c r="B557" s="21" t="s">
        <v>2881</v>
      </c>
      <c r="C557" s="29" t="s">
        <v>2882</v>
      </c>
      <c r="D557" s="29" t="s">
        <v>2882</v>
      </c>
      <c r="E557" s="21" t="s">
        <v>2881</v>
      </c>
      <c r="F557" s="16"/>
      <c r="G557" s="7"/>
      <c r="H557" s="7"/>
      <c r="I557" s="7" t="s">
        <v>34</v>
      </c>
      <c r="J557" s="7"/>
      <c r="K557" s="7"/>
      <c r="L557" s="32"/>
      <c r="M557" s="30" t="s">
        <v>34</v>
      </c>
      <c r="N557" s="29" t="s">
        <v>34</v>
      </c>
      <c r="O557" s="27"/>
      <c r="P557" s="27"/>
      <c r="Q557" s="27"/>
      <c r="R557" s="27"/>
      <c r="S557" s="27"/>
      <c r="T557" s="27"/>
      <c r="U557" s="31"/>
      <c r="V557" s="29"/>
      <c r="W557" s="29"/>
    </row>
    <row r="558" spans="1:23" ht="26" x14ac:dyDescent="0.35">
      <c r="A558" s="33">
        <v>557</v>
      </c>
      <c r="B558" s="21" t="s">
        <v>2879</v>
      </c>
      <c r="C558" s="29" t="s">
        <v>2880</v>
      </c>
      <c r="D558" s="29" t="s">
        <v>2880</v>
      </c>
      <c r="E558" s="21" t="s">
        <v>2879</v>
      </c>
      <c r="F558" s="16"/>
      <c r="G558" s="7"/>
      <c r="H558" s="7"/>
      <c r="I558" s="7" t="s">
        <v>34</v>
      </c>
      <c r="J558" s="7"/>
      <c r="K558" s="7"/>
      <c r="L558" s="32"/>
      <c r="M558" s="30" t="s">
        <v>34</v>
      </c>
      <c r="N558" s="29" t="s">
        <v>34</v>
      </c>
      <c r="O558" s="27"/>
      <c r="P558" s="27"/>
      <c r="Q558" s="27"/>
      <c r="R558" s="27"/>
      <c r="S558" s="27"/>
      <c r="T558" s="27"/>
      <c r="U558" s="31"/>
      <c r="V558" s="29"/>
      <c r="W558" s="29"/>
    </row>
    <row r="559" spans="1:23" ht="26" x14ac:dyDescent="0.35">
      <c r="A559" s="33">
        <v>558</v>
      </c>
      <c r="B559" s="21" t="s">
        <v>2877</v>
      </c>
      <c r="C559" s="29" t="s">
        <v>2878</v>
      </c>
      <c r="D559" s="29" t="s">
        <v>2878</v>
      </c>
      <c r="E559" s="21" t="s">
        <v>2877</v>
      </c>
      <c r="F559" s="16"/>
      <c r="G559" s="7"/>
      <c r="H559" s="7"/>
      <c r="I559" s="7" t="s">
        <v>34</v>
      </c>
      <c r="J559" s="7"/>
      <c r="K559" s="7"/>
      <c r="L559" s="32"/>
      <c r="M559" s="30" t="s">
        <v>34</v>
      </c>
      <c r="N559" s="29" t="s">
        <v>34</v>
      </c>
      <c r="O559" s="27"/>
      <c r="P559" s="27"/>
      <c r="Q559" s="27"/>
      <c r="R559" s="27"/>
      <c r="S559" s="27"/>
      <c r="T559" s="27"/>
      <c r="U559" s="31"/>
      <c r="V559" s="29"/>
      <c r="W559" s="29"/>
    </row>
    <row r="560" spans="1:23" ht="26" x14ac:dyDescent="0.35">
      <c r="A560" s="33">
        <v>559</v>
      </c>
      <c r="B560" s="21" t="s">
        <v>2875</v>
      </c>
      <c r="C560" s="29" t="s">
        <v>2876</v>
      </c>
      <c r="D560" s="29" t="s">
        <v>2876</v>
      </c>
      <c r="E560" s="21" t="s">
        <v>2875</v>
      </c>
      <c r="F560" s="16"/>
      <c r="G560" s="7"/>
      <c r="H560" s="7"/>
      <c r="I560" s="7" t="s">
        <v>34</v>
      </c>
      <c r="J560" s="7"/>
      <c r="K560" s="7"/>
      <c r="L560" s="32"/>
      <c r="M560" s="30" t="s">
        <v>34</v>
      </c>
      <c r="N560" s="29" t="s">
        <v>34</v>
      </c>
      <c r="O560" s="29" t="s">
        <v>34</v>
      </c>
      <c r="P560" s="29" t="s">
        <v>34</v>
      </c>
      <c r="Q560" s="29" t="s">
        <v>34</v>
      </c>
      <c r="R560" s="27"/>
      <c r="S560" s="27"/>
      <c r="T560" s="27"/>
      <c r="U560" s="31"/>
      <c r="V560" s="29"/>
      <c r="W560" s="29"/>
    </row>
    <row r="561" spans="1:23" ht="26" x14ac:dyDescent="0.35">
      <c r="A561" s="33">
        <v>560</v>
      </c>
      <c r="B561" s="21" t="s">
        <v>2873</v>
      </c>
      <c r="C561" s="29" t="s">
        <v>2874</v>
      </c>
      <c r="D561" s="29" t="s">
        <v>2874</v>
      </c>
      <c r="E561" s="21" t="s">
        <v>2873</v>
      </c>
      <c r="F561" s="16"/>
      <c r="G561" s="7"/>
      <c r="H561" s="7"/>
      <c r="I561" s="7" t="s">
        <v>34</v>
      </c>
      <c r="J561" s="7"/>
      <c r="K561" s="7"/>
      <c r="L561" s="32"/>
      <c r="M561" s="30" t="s">
        <v>34</v>
      </c>
      <c r="N561" s="29" t="s">
        <v>34</v>
      </c>
      <c r="O561" s="27"/>
      <c r="P561" s="27"/>
      <c r="Q561" s="27"/>
      <c r="R561" s="27"/>
      <c r="S561" s="27"/>
      <c r="T561" s="27"/>
      <c r="U561" s="31"/>
      <c r="V561" s="29"/>
      <c r="W561" s="29"/>
    </row>
    <row r="562" spans="1:23" ht="26" x14ac:dyDescent="0.35">
      <c r="A562" s="33">
        <v>561</v>
      </c>
      <c r="B562" s="21" t="s">
        <v>2871</v>
      </c>
      <c r="C562" s="29" t="s">
        <v>2872</v>
      </c>
      <c r="D562" s="29" t="s">
        <v>2872</v>
      </c>
      <c r="E562" s="21" t="s">
        <v>2871</v>
      </c>
      <c r="F562" s="16"/>
      <c r="G562" s="7"/>
      <c r="H562" s="7"/>
      <c r="I562" s="7" t="s">
        <v>34</v>
      </c>
      <c r="J562" s="7"/>
      <c r="K562" s="7"/>
      <c r="L562" s="32"/>
      <c r="M562" s="30" t="s">
        <v>34</v>
      </c>
      <c r="N562" s="29" t="s">
        <v>34</v>
      </c>
      <c r="O562" s="27"/>
      <c r="P562" s="27"/>
      <c r="Q562" s="27"/>
      <c r="R562" s="27"/>
      <c r="S562" s="27"/>
      <c r="T562" s="27"/>
      <c r="U562" s="31"/>
      <c r="V562" s="29"/>
      <c r="W562" s="29"/>
    </row>
    <row r="563" spans="1:23" ht="26" x14ac:dyDescent="0.35">
      <c r="A563" s="33">
        <v>562</v>
      </c>
      <c r="B563" s="21" t="s">
        <v>2869</v>
      </c>
      <c r="C563" s="29" t="s">
        <v>2870</v>
      </c>
      <c r="D563" s="29" t="s">
        <v>2870</v>
      </c>
      <c r="E563" s="21" t="s">
        <v>2869</v>
      </c>
      <c r="F563" s="16"/>
      <c r="G563" s="7"/>
      <c r="H563" s="7"/>
      <c r="I563" s="7" t="s">
        <v>34</v>
      </c>
      <c r="J563" s="7"/>
      <c r="K563" s="7"/>
      <c r="L563" s="32"/>
      <c r="M563" s="30" t="s">
        <v>34</v>
      </c>
      <c r="N563" s="29" t="s">
        <v>34</v>
      </c>
      <c r="O563" s="29" t="s">
        <v>34</v>
      </c>
      <c r="P563" s="29" t="s">
        <v>34</v>
      </c>
      <c r="Q563" s="29" t="s">
        <v>34</v>
      </c>
      <c r="R563" s="27"/>
      <c r="S563" s="27"/>
      <c r="T563" s="27"/>
      <c r="U563" s="31"/>
      <c r="V563" s="29"/>
      <c r="W563" s="29"/>
    </row>
    <row r="564" spans="1:23" ht="39" x14ac:dyDescent="0.35">
      <c r="A564" s="33">
        <v>563</v>
      </c>
      <c r="B564" s="21" t="s">
        <v>2867</v>
      </c>
      <c r="C564" s="29" t="s">
        <v>2868</v>
      </c>
      <c r="D564" s="29" t="s">
        <v>2868</v>
      </c>
      <c r="E564" s="21" t="s">
        <v>2867</v>
      </c>
      <c r="F564" s="16"/>
      <c r="G564" s="7"/>
      <c r="H564" s="7"/>
      <c r="I564" s="7" t="s">
        <v>34</v>
      </c>
      <c r="J564" s="7"/>
      <c r="K564" s="7"/>
      <c r="L564" s="32"/>
      <c r="M564" s="30" t="s">
        <v>34</v>
      </c>
      <c r="N564" s="29" t="s">
        <v>34</v>
      </c>
      <c r="O564" s="27"/>
      <c r="P564" s="27"/>
      <c r="Q564" s="27"/>
      <c r="R564" s="27"/>
      <c r="S564" s="27"/>
      <c r="T564" s="27"/>
      <c r="U564" s="31"/>
      <c r="V564" s="29"/>
      <c r="W564" s="29"/>
    </row>
    <row r="565" spans="1:23" ht="26" x14ac:dyDescent="0.35">
      <c r="A565" s="33">
        <v>564</v>
      </c>
      <c r="B565" s="21" t="s">
        <v>2865</v>
      </c>
      <c r="C565" s="29" t="s">
        <v>2866</v>
      </c>
      <c r="D565" s="29" t="s">
        <v>2866</v>
      </c>
      <c r="E565" s="21" t="s">
        <v>2865</v>
      </c>
      <c r="F565" s="16"/>
      <c r="G565" s="7"/>
      <c r="H565" s="7"/>
      <c r="I565" s="7" t="s">
        <v>34</v>
      </c>
      <c r="J565" s="7"/>
      <c r="K565" s="7"/>
      <c r="L565" s="32"/>
      <c r="M565" s="30" t="s">
        <v>34</v>
      </c>
      <c r="N565" s="29" t="s">
        <v>34</v>
      </c>
      <c r="O565" s="27"/>
      <c r="P565" s="27"/>
      <c r="Q565" s="27"/>
      <c r="R565" s="27"/>
      <c r="S565" s="27"/>
      <c r="T565" s="27"/>
      <c r="U565" s="31"/>
      <c r="V565" s="29"/>
      <c r="W565" s="29"/>
    </row>
    <row r="566" spans="1:23" ht="26" x14ac:dyDescent="0.35">
      <c r="A566" s="33">
        <v>565</v>
      </c>
      <c r="B566" s="18" t="s">
        <v>2863</v>
      </c>
      <c r="C566" s="35" t="s">
        <v>2864</v>
      </c>
      <c r="D566" s="35" t="s">
        <v>2864</v>
      </c>
      <c r="E566" s="18" t="s">
        <v>2863</v>
      </c>
      <c r="F566" s="20"/>
      <c r="G566" s="19"/>
      <c r="H566" s="19"/>
      <c r="I566" s="7"/>
      <c r="J566" s="19"/>
      <c r="K566" s="19"/>
      <c r="L566" s="34"/>
      <c r="M566" s="32"/>
      <c r="N566" s="27"/>
      <c r="O566" s="27"/>
      <c r="P566" s="27"/>
      <c r="Q566" s="27"/>
      <c r="R566" s="27"/>
      <c r="S566" s="27"/>
      <c r="T566" s="27"/>
      <c r="U566" s="31"/>
      <c r="V566" s="29"/>
      <c r="W566" s="29"/>
    </row>
    <row r="567" spans="1:23" ht="26" x14ac:dyDescent="0.35">
      <c r="A567" s="33">
        <v>566</v>
      </c>
      <c r="B567" s="21" t="s">
        <v>2861</v>
      </c>
      <c r="C567" s="29" t="s">
        <v>2862</v>
      </c>
      <c r="D567" s="29" t="s">
        <v>2862</v>
      </c>
      <c r="E567" s="21" t="s">
        <v>2861</v>
      </c>
      <c r="F567" s="16"/>
      <c r="G567" s="7"/>
      <c r="H567" s="7"/>
      <c r="I567" s="7" t="s">
        <v>34</v>
      </c>
      <c r="J567" s="7"/>
      <c r="K567" s="7"/>
      <c r="L567" s="32"/>
      <c r="M567" s="32"/>
      <c r="N567" s="27"/>
      <c r="O567" s="29" t="s">
        <v>34</v>
      </c>
      <c r="P567" s="29" t="s">
        <v>34</v>
      </c>
      <c r="Q567" s="29" t="s">
        <v>34</v>
      </c>
      <c r="R567" s="27"/>
      <c r="S567" s="27"/>
      <c r="T567" s="27"/>
      <c r="U567" s="31"/>
      <c r="V567" s="29"/>
      <c r="W567" s="29"/>
    </row>
    <row r="568" spans="1:23" ht="39" x14ac:dyDescent="0.35">
      <c r="A568" s="33">
        <v>567</v>
      </c>
      <c r="B568" s="21" t="s">
        <v>2859</v>
      </c>
      <c r="C568" s="29" t="s">
        <v>2860</v>
      </c>
      <c r="D568" s="29" t="s">
        <v>2860</v>
      </c>
      <c r="E568" s="21" t="s">
        <v>2859</v>
      </c>
      <c r="F568" s="16"/>
      <c r="G568" s="7"/>
      <c r="H568" s="7"/>
      <c r="I568" s="7" t="s">
        <v>34</v>
      </c>
      <c r="J568" s="7"/>
      <c r="K568" s="7"/>
      <c r="L568" s="32"/>
      <c r="M568" s="32"/>
      <c r="N568" s="27"/>
      <c r="O568" s="29" t="s">
        <v>34</v>
      </c>
      <c r="P568" s="29" t="s">
        <v>34</v>
      </c>
      <c r="Q568" s="29" t="s">
        <v>34</v>
      </c>
      <c r="R568" s="27"/>
      <c r="S568" s="27"/>
      <c r="T568" s="27"/>
      <c r="U568" s="31"/>
      <c r="V568" s="29"/>
      <c r="W568" s="29"/>
    </row>
    <row r="569" spans="1:23" ht="26" x14ac:dyDescent="0.35">
      <c r="A569" s="33">
        <v>568</v>
      </c>
      <c r="B569" s="21" t="s">
        <v>2857</v>
      </c>
      <c r="C569" s="29" t="s">
        <v>2858</v>
      </c>
      <c r="D569" s="29" t="s">
        <v>2858</v>
      </c>
      <c r="E569" s="21" t="s">
        <v>2857</v>
      </c>
      <c r="F569" s="16"/>
      <c r="G569" s="7"/>
      <c r="H569" s="7"/>
      <c r="I569" s="7" t="s">
        <v>34</v>
      </c>
      <c r="J569" s="7"/>
      <c r="K569" s="7"/>
      <c r="L569" s="32"/>
      <c r="M569" s="32"/>
      <c r="N569" s="27"/>
      <c r="O569" s="29" t="s">
        <v>34</v>
      </c>
      <c r="P569" s="29" t="s">
        <v>34</v>
      </c>
      <c r="Q569" s="29" t="s">
        <v>34</v>
      </c>
      <c r="R569" s="27"/>
      <c r="S569" s="27"/>
      <c r="T569" s="27"/>
      <c r="U569" s="31"/>
      <c r="V569" s="29"/>
      <c r="W569" s="29"/>
    </row>
    <row r="570" spans="1:23" ht="26" x14ac:dyDescent="0.35">
      <c r="A570" s="33">
        <v>569</v>
      </c>
      <c r="B570" s="21" t="s">
        <v>2855</v>
      </c>
      <c r="C570" s="29" t="s">
        <v>2856</v>
      </c>
      <c r="D570" s="29" t="s">
        <v>2856</v>
      </c>
      <c r="E570" s="21" t="s">
        <v>2855</v>
      </c>
      <c r="F570" s="16"/>
      <c r="G570" s="7"/>
      <c r="H570" s="7"/>
      <c r="I570" s="7" t="s">
        <v>34</v>
      </c>
      <c r="J570" s="7"/>
      <c r="K570" s="7"/>
      <c r="L570" s="32"/>
      <c r="M570" s="32"/>
      <c r="N570" s="27"/>
      <c r="O570" s="29" t="s">
        <v>34</v>
      </c>
      <c r="P570" s="29" t="s">
        <v>34</v>
      </c>
      <c r="Q570" s="29" t="s">
        <v>34</v>
      </c>
      <c r="R570" s="27"/>
      <c r="S570" s="27"/>
      <c r="T570" s="27"/>
      <c r="U570" s="31"/>
      <c r="V570" s="29"/>
      <c r="W570" s="29"/>
    </row>
    <row r="571" spans="1:23" ht="26" x14ac:dyDescent="0.35">
      <c r="A571" s="33">
        <v>570</v>
      </c>
      <c r="B571" s="18" t="s">
        <v>2853</v>
      </c>
      <c r="C571" s="35" t="s">
        <v>2854</v>
      </c>
      <c r="D571" s="35" t="s">
        <v>2854</v>
      </c>
      <c r="E571" s="18" t="s">
        <v>2853</v>
      </c>
      <c r="F571" s="20"/>
      <c r="G571" s="19"/>
      <c r="H571" s="19"/>
      <c r="I571" s="7"/>
      <c r="J571" s="19"/>
      <c r="K571" s="19"/>
      <c r="L571" s="34"/>
      <c r="M571" s="32"/>
      <c r="N571" s="27"/>
      <c r="O571" s="27"/>
      <c r="P571" s="27"/>
      <c r="Q571" s="27"/>
      <c r="R571" s="27"/>
      <c r="S571" s="27"/>
      <c r="T571" s="27"/>
      <c r="U571" s="31"/>
      <c r="V571" s="29"/>
      <c r="W571" s="29"/>
    </row>
    <row r="572" spans="1:23" ht="26" x14ac:dyDescent="0.35">
      <c r="A572" s="33">
        <v>571</v>
      </c>
      <c r="B572" s="21" t="s">
        <v>2851</v>
      </c>
      <c r="C572" s="29" t="s">
        <v>2852</v>
      </c>
      <c r="D572" s="29" t="s">
        <v>2852</v>
      </c>
      <c r="E572" s="21" t="s">
        <v>2851</v>
      </c>
      <c r="F572" s="16"/>
      <c r="G572" s="7"/>
      <c r="H572" s="7"/>
      <c r="I572" s="7" t="s">
        <v>34</v>
      </c>
      <c r="J572" s="7"/>
      <c r="K572" s="7"/>
      <c r="L572" s="32"/>
      <c r="M572" s="32"/>
      <c r="N572" s="27"/>
      <c r="O572" s="29" t="s">
        <v>34</v>
      </c>
      <c r="P572" s="29" t="s">
        <v>34</v>
      </c>
      <c r="Q572" s="29" t="s">
        <v>34</v>
      </c>
      <c r="R572" s="27"/>
      <c r="S572" s="27"/>
      <c r="T572" s="27"/>
      <c r="U572" s="31"/>
      <c r="V572" s="29"/>
      <c r="W572" s="29"/>
    </row>
    <row r="573" spans="1:23" x14ac:dyDescent="0.35">
      <c r="A573" s="33">
        <v>572</v>
      </c>
      <c r="B573" s="21" t="s">
        <v>2849</v>
      </c>
      <c r="C573" s="29" t="s">
        <v>2850</v>
      </c>
      <c r="D573" s="29" t="s">
        <v>2850</v>
      </c>
      <c r="E573" s="21" t="s">
        <v>2849</v>
      </c>
      <c r="F573" s="16"/>
      <c r="G573" s="7"/>
      <c r="H573" s="7"/>
      <c r="I573" s="7" t="s">
        <v>34</v>
      </c>
      <c r="J573" s="7"/>
      <c r="K573" s="7"/>
      <c r="L573" s="32"/>
      <c r="M573" s="32"/>
      <c r="N573" s="27"/>
      <c r="O573" s="29" t="s">
        <v>34</v>
      </c>
      <c r="P573" s="29" t="s">
        <v>34</v>
      </c>
      <c r="Q573" s="29" t="s">
        <v>34</v>
      </c>
      <c r="R573" s="27"/>
      <c r="S573" s="27"/>
      <c r="T573" s="27"/>
      <c r="U573" s="31"/>
      <c r="V573" s="29"/>
      <c r="W573" s="29"/>
    </row>
    <row r="574" spans="1:23" ht="26" x14ac:dyDescent="0.35">
      <c r="A574" s="33">
        <v>573</v>
      </c>
      <c r="B574" s="21" t="s">
        <v>2847</v>
      </c>
      <c r="C574" s="29" t="s">
        <v>2848</v>
      </c>
      <c r="D574" s="29" t="s">
        <v>2848</v>
      </c>
      <c r="E574" s="21" t="s">
        <v>2847</v>
      </c>
      <c r="F574" s="16"/>
      <c r="G574" s="7"/>
      <c r="H574" s="7"/>
      <c r="I574" s="7" t="s">
        <v>34</v>
      </c>
      <c r="J574" s="7"/>
      <c r="K574" s="7"/>
      <c r="L574" s="32"/>
      <c r="M574" s="32"/>
      <c r="N574" s="27"/>
      <c r="O574" s="29" t="s">
        <v>34</v>
      </c>
      <c r="P574" s="29" t="s">
        <v>34</v>
      </c>
      <c r="Q574" s="29" t="s">
        <v>34</v>
      </c>
      <c r="R574" s="27"/>
      <c r="S574" s="27"/>
      <c r="T574" s="27"/>
      <c r="U574" s="31"/>
      <c r="V574" s="29"/>
      <c r="W574" s="29"/>
    </row>
    <row r="575" spans="1:23" ht="26" x14ac:dyDescent="0.35">
      <c r="A575" s="33">
        <v>574</v>
      </c>
      <c r="B575" s="21" t="s">
        <v>2845</v>
      </c>
      <c r="C575" s="29" t="s">
        <v>2846</v>
      </c>
      <c r="D575" s="29" t="s">
        <v>2846</v>
      </c>
      <c r="E575" s="21" t="s">
        <v>2845</v>
      </c>
      <c r="F575" s="16"/>
      <c r="G575" s="7"/>
      <c r="H575" s="7"/>
      <c r="I575" s="7" t="s">
        <v>34</v>
      </c>
      <c r="J575" s="7"/>
      <c r="K575" s="7"/>
      <c r="L575" s="32"/>
      <c r="M575" s="32"/>
      <c r="N575" s="27"/>
      <c r="O575" s="29" t="s">
        <v>34</v>
      </c>
      <c r="P575" s="29" t="s">
        <v>34</v>
      </c>
      <c r="Q575" s="29" t="s">
        <v>34</v>
      </c>
      <c r="R575" s="27"/>
      <c r="S575" s="27"/>
      <c r="T575" s="27"/>
      <c r="U575" s="31"/>
      <c r="V575" s="29"/>
      <c r="W575" s="29"/>
    </row>
    <row r="576" spans="1:23" x14ac:dyDescent="0.35">
      <c r="A576" s="33">
        <v>575</v>
      </c>
      <c r="B576" s="9" t="s">
        <v>2843</v>
      </c>
      <c r="C576" s="37" t="s">
        <v>2844</v>
      </c>
      <c r="D576" s="37" t="s">
        <v>2844</v>
      </c>
      <c r="E576" s="9" t="s">
        <v>2843</v>
      </c>
      <c r="F576" s="15"/>
      <c r="G576" s="10"/>
      <c r="H576" s="10"/>
      <c r="I576" s="7"/>
      <c r="J576" s="10"/>
      <c r="K576" s="10"/>
      <c r="L576" s="36"/>
      <c r="M576" s="32"/>
      <c r="N576" s="27"/>
      <c r="O576" s="27"/>
      <c r="P576" s="27"/>
      <c r="Q576" s="27"/>
      <c r="R576" s="27"/>
      <c r="S576" s="27"/>
      <c r="T576" s="27"/>
      <c r="U576" s="31"/>
      <c r="V576" s="29"/>
      <c r="W576" s="29"/>
    </row>
    <row r="577" spans="1:23" x14ac:dyDescent="0.35">
      <c r="A577" s="33">
        <v>576</v>
      </c>
      <c r="B577" s="18" t="s">
        <v>2841</v>
      </c>
      <c r="C577" s="35" t="s">
        <v>2842</v>
      </c>
      <c r="D577" s="35" t="s">
        <v>2842</v>
      </c>
      <c r="E577" s="18" t="s">
        <v>2841</v>
      </c>
      <c r="F577" s="20"/>
      <c r="G577" s="19"/>
      <c r="H577" s="19"/>
      <c r="I577" s="7"/>
      <c r="J577" s="19"/>
      <c r="K577" s="19"/>
      <c r="L577" s="34"/>
      <c r="M577" s="32"/>
      <c r="N577" s="27"/>
      <c r="O577" s="27"/>
      <c r="P577" s="27"/>
      <c r="Q577" s="27"/>
      <c r="R577" s="27"/>
      <c r="S577" s="27"/>
      <c r="T577" s="27"/>
      <c r="U577" s="31"/>
      <c r="V577" s="29"/>
      <c r="W577" s="29"/>
    </row>
    <row r="578" spans="1:23" x14ac:dyDescent="0.35">
      <c r="A578" s="33">
        <v>577</v>
      </c>
      <c r="B578" s="21" t="s">
        <v>2839</v>
      </c>
      <c r="C578" s="29" t="s">
        <v>2840</v>
      </c>
      <c r="D578" s="29" t="s">
        <v>2840</v>
      </c>
      <c r="E578" s="21" t="s">
        <v>2839</v>
      </c>
      <c r="F578" s="16"/>
      <c r="G578" s="7"/>
      <c r="H578" s="7"/>
      <c r="I578" s="7" t="s">
        <v>34</v>
      </c>
      <c r="J578" s="7"/>
      <c r="K578" s="7"/>
      <c r="L578" s="32"/>
      <c r="M578" s="30" t="s">
        <v>34</v>
      </c>
      <c r="N578" s="29" t="s">
        <v>34</v>
      </c>
      <c r="O578" s="27"/>
      <c r="P578" s="27"/>
      <c r="Q578" s="27"/>
      <c r="R578" s="27"/>
      <c r="S578" s="27"/>
      <c r="T578" s="27"/>
      <c r="U578" s="31"/>
      <c r="V578" s="29"/>
      <c r="W578" s="29"/>
    </row>
    <row r="579" spans="1:23" ht="26" x14ac:dyDescent="0.35">
      <c r="A579" s="33">
        <v>578</v>
      </c>
      <c r="B579" s="21" t="s">
        <v>2837</v>
      </c>
      <c r="C579" s="29" t="s">
        <v>2838</v>
      </c>
      <c r="D579" s="29" t="s">
        <v>2838</v>
      </c>
      <c r="E579" s="21" t="s">
        <v>2837</v>
      </c>
      <c r="F579" s="16"/>
      <c r="G579" s="7"/>
      <c r="H579" s="7"/>
      <c r="I579" s="7" t="s">
        <v>34</v>
      </c>
      <c r="J579" s="7"/>
      <c r="K579" s="7"/>
      <c r="L579" s="32"/>
      <c r="M579" s="30" t="s">
        <v>34</v>
      </c>
      <c r="N579" s="29" t="s">
        <v>34</v>
      </c>
      <c r="O579" s="27"/>
      <c r="P579" s="27"/>
      <c r="Q579" s="27"/>
      <c r="R579" s="27"/>
      <c r="S579" s="27"/>
      <c r="T579" s="27"/>
      <c r="U579" s="31"/>
      <c r="V579" s="29"/>
      <c r="W579" s="29"/>
    </row>
    <row r="580" spans="1:23" ht="26" x14ac:dyDescent="0.35">
      <c r="A580" s="33">
        <v>579</v>
      </c>
      <c r="B580" s="21" t="s">
        <v>2835</v>
      </c>
      <c r="C580" s="29" t="s">
        <v>2836</v>
      </c>
      <c r="D580" s="29" t="s">
        <v>2836</v>
      </c>
      <c r="E580" s="21" t="s">
        <v>2835</v>
      </c>
      <c r="F580" s="16"/>
      <c r="G580" s="7"/>
      <c r="H580" s="7"/>
      <c r="I580" s="7" t="s">
        <v>34</v>
      </c>
      <c r="J580" s="7"/>
      <c r="K580" s="7"/>
      <c r="L580" s="32"/>
      <c r="M580" s="30" t="s">
        <v>34</v>
      </c>
      <c r="N580" s="29" t="s">
        <v>34</v>
      </c>
      <c r="O580" s="27"/>
      <c r="P580" s="27"/>
      <c r="Q580" s="27"/>
      <c r="R580" s="27"/>
      <c r="S580" s="27"/>
      <c r="T580" s="27"/>
      <c r="U580" s="31"/>
      <c r="V580" s="29"/>
      <c r="W580" s="29"/>
    </row>
    <row r="581" spans="1:23" ht="65" x14ac:dyDescent="0.35">
      <c r="A581" s="33">
        <v>580</v>
      </c>
      <c r="B581" s="21" t="s">
        <v>2833</v>
      </c>
      <c r="C581" s="29" t="s">
        <v>2834</v>
      </c>
      <c r="D581" s="29" t="s">
        <v>2834</v>
      </c>
      <c r="E581" s="21" t="s">
        <v>2833</v>
      </c>
      <c r="F581" s="16"/>
      <c r="G581" s="7"/>
      <c r="H581" s="7"/>
      <c r="I581" s="7" t="s">
        <v>34</v>
      </c>
      <c r="J581" s="7"/>
      <c r="K581" s="7"/>
      <c r="L581" s="32"/>
      <c r="M581" s="30" t="s">
        <v>34</v>
      </c>
      <c r="N581" s="29" t="s">
        <v>34</v>
      </c>
      <c r="O581" s="27"/>
      <c r="P581" s="27"/>
      <c r="Q581" s="27"/>
      <c r="R581" s="27"/>
      <c r="S581" s="27"/>
      <c r="T581" s="27"/>
      <c r="U581" s="31"/>
      <c r="V581" s="29"/>
      <c r="W581" s="29"/>
    </row>
    <row r="582" spans="1:23" x14ac:dyDescent="0.35">
      <c r="A582" s="33">
        <v>581</v>
      </c>
      <c r="B582" s="18" t="s">
        <v>2831</v>
      </c>
      <c r="C582" s="35" t="s">
        <v>2832</v>
      </c>
      <c r="D582" s="35" t="s">
        <v>2832</v>
      </c>
      <c r="E582" s="18" t="s">
        <v>2831</v>
      </c>
      <c r="F582" s="20"/>
      <c r="G582" s="19"/>
      <c r="H582" s="19"/>
      <c r="I582" s="7"/>
      <c r="J582" s="19"/>
      <c r="K582" s="19"/>
      <c r="L582" s="34"/>
      <c r="M582" s="32"/>
      <c r="N582" s="27"/>
      <c r="O582" s="27"/>
      <c r="P582" s="27"/>
      <c r="Q582" s="27"/>
      <c r="R582" s="27"/>
      <c r="S582" s="27"/>
      <c r="T582" s="27"/>
      <c r="U582" s="31"/>
      <c r="V582" s="29"/>
      <c r="W582" s="29"/>
    </row>
    <row r="583" spans="1:23" x14ac:dyDescent="0.35">
      <c r="A583" s="33">
        <v>582</v>
      </c>
      <c r="B583" s="21" t="s">
        <v>2829</v>
      </c>
      <c r="C583" s="29" t="s">
        <v>2830</v>
      </c>
      <c r="D583" s="29" t="s">
        <v>2830</v>
      </c>
      <c r="E583" s="21" t="s">
        <v>2829</v>
      </c>
      <c r="F583" s="16"/>
      <c r="G583" s="7"/>
      <c r="H583" s="7"/>
      <c r="I583" s="7" t="s">
        <v>34</v>
      </c>
      <c r="J583" s="7"/>
      <c r="K583" s="7"/>
      <c r="L583" s="32"/>
      <c r="M583" s="30" t="s">
        <v>34</v>
      </c>
      <c r="N583" s="29" t="s">
        <v>34</v>
      </c>
      <c r="O583" s="29" t="s">
        <v>34</v>
      </c>
      <c r="P583" s="29" t="s">
        <v>34</v>
      </c>
      <c r="Q583" s="29" t="s">
        <v>34</v>
      </c>
      <c r="R583" s="27"/>
      <c r="S583" s="27"/>
      <c r="T583" s="27"/>
      <c r="U583" s="31"/>
      <c r="V583" s="29"/>
      <c r="W583" s="29"/>
    </row>
    <row r="584" spans="1:23" ht="26" x14ac:dyDescent="0.35">
      <c r="A584" s="33">
        <v>583</v>
      </c>
      <c r="B584" s="21" t="s">
        <v>2827</v>
      </c>
      <c r="C584" s="29" t="s">
        <v>2828</v>
      </c>
      <c r="D584" s="29" t="s">
        <v>2828</v>
      </c>
      <c r="E584" s="21" t="s">
        <v>2827</v>
      </c>
      <c r="F584" s="16"/>
      <c r="G584" s="7"/>
      <c r="H584" s="7"/>
      <c r="I584" s="7" t="s">
        <v>34</v>
      </c>
      <c r="J584" s="7"/>
      <c r="K584" s="7"/>
      <c r="L584" s="32"/>
      <c r="M584" s="30" t="s">
        <v>34</v>
      </c>
      <c r="N584" s="29" t="s">
        <v>34</v>
      </c>
      <c r="O584" s="29" t="s">
        <v>34</v>
      </c>
      <c r="P584" s="29" t="s">
        <v>34</v>
      </c>
      <c r="Q584" s="29" t="s">
        <v>34</v>
      </c>
      <c r="R584" s="27"/>
      <c r="S584" s="27"/>
      <c r="T584" s="27"/>
      <c r="U584" s="31"/>
      <c r="V584" s="29"/>
      <c r="W584" s="29"/>
    </row>
    <row r="585" spans="1:23" ht="39" x14ac:dyDescent="0.35">
      <c r="A585" s="33">
        <v>584</v>
      </c>
      <c r="B585" s="21" t="s">
        <v>2825</v>
      </c>
      <c r="C585" s="29" t="s">
        <v>2826</v>
      </c>
      <c r="D585" s="29" t="s">
        <v>2826</v>
      </c>
      <c r="E585" s="21" t="s">
        <v>2825</v>
      </c>
      <c r="F585" s="16"/>
      <c r="G585" s="7"/>
      <c r="H585" s="7"/>
      <c r="I585" s="7" t="s">
        <v>34</v>
      </c>
      <c r="J585" s="7"/>
      <c r="K585" s="7"/>
      <c r="L585" s="32"/>
      <c r="M585" s="30" t="s">
        <v>34</v>
      </c>
      <c r="N585" s="29" t="s">
        <v>34</v>
      </c>
      <c r="O585" s="29" t="s">
        <v>34</v>
      </c>
      <c r="P585" s="29" t="s">
        <v>34</v>
      </c>
      <c r="Q585" s="29" t="s">
        <v>34</v>
      </c>
      <c r="R585" s="27"/>
      <c r="S585" s="27"/>
      <c r="T585" s="27"/>
      <c r="U585" s="31"/>
      <c r="V585" s="29"/>
      <c r="W585" s="29"/>
    </row>
    <row r="586" spans="1:23" ht="39" x14ac:dyDescent="0.35">
      <c r="A586" s="33">
        <v>585</v>
      </c>
      <c r="B586" s="21" t="s">
        <v>2823</v>
      </c>
      <c r="C586" s="29" t="s">
        <v>2824</v>
      </c>
      <c r="D586" s="29" t="s">
        <v>2824</v>
      </c>
      <c r="E586" s="21" t="s">
        <v>2823</v>
      </c>
      <c r="F586" s="16"/>
      <c r="G586" s="7"/>
      <c r="H586" s="7"/>
      <c r="I586" s="7" t="s">
        <v>34</v>
      </c>
      <c r="J586" s="7"/>
      <c r="K586" s="7"/>
      <c r="L586" s="32"/>
      <c r="M586" s="30" t="s">
        <v>34</v>
      </c>
      <c r="N586" s="29" t="s">
        <v>34</v>
      </c>
      <c r="O586" s="29" t="s">
        <v>34</v>
      </c>
      <c r="P586" s="29" t="s">
        <v>34</v>
      </c>
      <c r="Q586" s="29" t="s">
        <v>34</v>
      </c>
      <c r="R586" s="27"/>
      <c r="S586" s="27"/>
      <c r="T586" s="27"/>
      <c r="U586" s="31"/>
      <c r="V586" s="29"/>
      <c r="W586" s="29"/>
    </row>
    <row r="587" spans="1:23" ht="26" x14ac:dyDescent="0.35">
      <c r="A587" s="33">
        <v>586</v>
      </c>
      <c r="B587" s="21" t="s">
        <v>2821</v>
      </c>
      <c r="C587" s="29" t="s">
        <v>2822</v>
      </c>
      <c r="D587" s="29" t="s">
        <v>2822</v>
      </c>
      <c r="E587" s="21" t="s">
        <v>2821</v>
      </c>
      <c r="F587" s="16"/>
      <c r="G587" s="7"/>
      <c r="H587" s="7"/>
      <c r="I587" s="7" t="s">
        <v>34</v>
      </c>
      <c r="J587" s="7"/>
      <c r="K587" s="7"/>
      <c r="L587" s="32"/>
      <c r="M587" s="30" t="s">
        <v>34</v>
      </c>
      <c r="N587" s="29" t="s">
        <v>34</v>
      </c>
      <c r="O587" s="29" t="s">
        <v>34</v>
      </c>
      <c r="P587" s="29" t="s">
        <v>34</v>
      </c>
      <c r="Q587" s="29" t="s">
        <v>34</v>
      </c>
      <c r="R587" s="27"/>
      <c r="S587" s="27"/>
      <c r="T587" s="27"/>
      <c r="U587" s="31"/>
      <c r="V587" s="29"/>
      <c r="W587" s="29"/>
    </row>
    <row r="588" spans="1:23" ht="39" x14ac:dyDescent="0.35">
      <c r="A588" s="33">
        <v>587</v>
      </c>
      <c r="B588" s="21" t="s">
        <v>2819</v>
      </c>
      <c r="C588" s="29" t="s">
        <v>2820</v>
      </c>
      <c r="D588" s="29" t="s">
        <v>2820</v>
      </c>
      <c r="E588" s="21" t="s">
        <v>2819</v>
      </c>
      <c r="F588" s="16"/>
      <c r="G588" s="7"/>
      <c r="H588" s="7"/>
      <c r="I588" s="7" t="s">
        <v>34</v>
      </c>
      <c r="J588" s="7"/>
      <c r="K588" s="7"/>
      <c r="L588" s="32"/>
      <c r="M588" s="30" t="s">
        <v>34</v>
      </c>
      <c r="N588" s="29" t="s">
        <v>34</v>
      </c>
      <c r="O588" s="29" t="s">
        <v>34</v>
      </c>
      <c r="P588" s="29" t="s">
        <v>34</v>
      </c>
      <c r="Q588" s="29" t="s">
        <v>34</v>
      </c>
      <c r="R588" s="27"/>
      <c r="S588" s="27"/>
      <c r="T588" s="27"/>
      <c r="U588" s="31"/>
      <c r="V588" s="29"/>
      <c r="W588" s="29"/>
    </row>
    <row r="589" spans="1:23" ht="39" x14ac:dyDescent="0.35">
      <c r="A589" s="33">
        <v>588</v>
      </c>
      <c r="B589" s="21" t="s">
        <v>2817</v>
      </c>
      <c r="C589" s="29" t="s">
        <v>2818</v>
      </c>
      <c r="D589" s="29" t="s">
        <v>2818</v>
      </c>
      <c r="E589" s="21" t="s">
        <v>2817</v>
      </c>
      <c r="F589" s="16"/>
      <c r="G589" s="7"/>
      <c r="H589" s="7"/>
      <c r="I589" s="7" t="s">
        <v>34</v>
      </c>
      <c r="J589" s="7"/>
      <c r="K589" s="7"/>
      <c r="L589" s="32"/>
      <c r="M589" s="30" t="s">
        <v>34</v>
      </c>
      <c r="N589" s="29" t="s">
        <v>34</v>
      </c>
      <c r="O589" s="29" t="s">
        <v>34</v>
      </c>
      <c r="P589" s="29" t="s">
        <v>34</v>
      </c>
      <c r="Q589" s="29" t="s">
        <v>34</v>
      </c>
      <c r="R589" s="27"/>
      <c r="S589" s="27"/>
      <c r="T589" s="27"/>
      <c r="U589" s="31"/>
      <c r="V589" s="29"/>
      <c r="W589" s="29"/>
    </row>
    <row r="590" spans="1:23" ht="39" x14ac:dyDescent="0.35">
      <c r="A590" s="33">
        <v>589</v>
      </c>
      <c r="B590" s="21" t="s">
        <v>2815</v>
      </c>
      <c r="C590" s="29" t="s">
        <v>2816</v>
      </c>
      <c r="D590" s="29" t="s">
        <v>2816</v>
      </c>
      <c r="E590" s="21" t="s">
        <v>2815</v>
      </c>
      <c r="F590" s="16"/>
      <c r="G590" s="7"/>
      <c r="H590" s="7"/>
      <c r="I590" s="7" t="s">
        <v>34</v>
      </c>
      <c r="J590" s="7"/>
      <c r="K590" s="7"/>
      <c r="L590" s="32"/>
      <c r="M590" s="30" t="s">
        <v>34</v>
      </c>
      <c r="N590" s="29" t="s">
        <v>34</v>
      </c>
      <c r="O590" s="29" t="s">
        <v>34</v>
      </c>
      <c r="P590" s="29" t="s">
        <v>34</v>
      </c>
      <c r="Q590" s="29" t="s">
        <v>34</v>
      </c>
      <c r="R590" s="27"/>
      <c r="S590" s="27"/>
      <c r="T590" s="27"/>
      <c r="U590" s="31"/>
      <c r="V590" s="29"/>
      <c r="W590" s="29"/>
    </row>
    <row r="591" spans="1:23" ht="26" x14ac:dyDescent="0.35">
      <c r="A591" s="33">
        <v>590</v>
      </c>
      <c r="B591" s="21" t="s">
        <v>2813</v>
      </c>
      <c r="C591" s="29" t="s">
        <v>2814</v>
      </c>
      <c r="D591" s="29" t="s">
        <v>2814</v>
      </c>
      <c r="E591" s="21" t="s">
        <v>2813</v>
      </c>
      <c r="F591" s="16"/>
      <c r="G591" s="7"/>
      <c r="H591" s="7"/>
      <c r="I591" s="7" t="s">
        <v>34</v>
      </c>
      <c r="J591" s="7"/>
      <c r="K591" s="7"/>
      <c r="L591" s="32"/>
      <c r="M591" s="30" t="s">
        <v>34</v>
      </c>
      <c r="N591" s="29" t="s">
        <v>34</v>
      </c>
      <c r="O591" s="29" t="s">
        <v>34</v>
      </c>
      <c r="P591" s="29" t="s">
        <v>34</v>
      </c>
      <c r="Q591" s="29" t="s">
        <v>34</v>
      </c>
      <c r="R591" s="27"/>
      <c r="S591" s="27"/>
      <c r="T591" s="27"/>
      <c r="U591" s="31"/>
      <c r="V591" s="29"/>
      <c r="W591" s="29"/>
    </row>
    <row r="592" spans="1:23" ht="26" x14ac:dyDescent="0.35">
      <c r="A592" s="33">
        <v>591</v>
      </c>
      <c r="B592" s="21" t="s">
        <v>2811</v>
      </c>
      <c r="C592" s="29" t="s">
        <v>2812</v>
      </c>
      <c r="D592" s="29" t="s">
        <v>2812</v>
      </c>
      <c r="E592" s="21" t="s">
        <v>2811</v>
      </c>
      <c r="F592" s="16"/>
      <c r="G592" s="7"/>
      <c r="H592" s="7"/>
      <c r="I592" s="7" t="s">
        <v>34</v>
      </c>
      <c r="J592" s="7"/>
      <c r="K592" s="7"/>
      <c r="L592" s="32"/>
      <c r="M592" s="30" t="s">
        <v>34</v>
      </c>
      <c r="N592" s="29" t="s">
        <v>34</v>
      </c>
      <c r="O592" s="29" t="s">
        <v>34</v>
      </c>
      <c r="P592" s="29" t="s">
        <v>34</v>
      </c>
      <c r="Q592" s="29" t="s">
        <v>34</v>
      </c>
      <c r="R592" s="27"/>
      <c r="S592" s="27"/>
      <c r="T592" s="27"/>
      <c r="U592" s="31"/>
      <c r="V592" s="29"/>
      <c r="W592" s="29"/>
    </row>
    <row r="593" spans="1:23" x14ac:dyDescent="0.35">
      <c r="A593" s="33">
        <v>592</v>
      </c>
      <c r="B593" s="21" t="s">
        <v>2809</v>
      </c>
      <c r="C593" s="29" t="s">
        <v>2810</v>
      </c>
      <c r="D593" s="29" t="s">
        <v>2810</v>
      </c>
      <c r="E593" s="21" t="s">
        <v>2809</v>
      </c>
      <c r="F593" s="16"/>
      <c r="G593" s="7"/>
      <c r="H593" s="7"/>
      <c r="I593" s="7" t="s">
        <v>34</v>
      </c>
      <c r="J593" s="7"/>
      <c r="K593" s="7"/>
      <c r="L593" s="32"/>
      <c r="M593" s="30" t="s">
        <v>34</v>
      </c>
      <c r="N593" s="29" t="s">
        <v>34</v>
      </c>
      <c r="O593" s="29" t="s">
        <v>34</v>
      </c>
      <c r="P593" s="29" t="s">
        <v>34</v>
      </c>
      <c r="Q593" s="29" t="s">
        <v>34</v>
      </c>
      <c r="R593" s="27"/>
      <c r="S593" s="27"/>
      <c r="T593" s="27"/>
      <c r="U593" s="31"/>
      <c r="V593" s="29"/>
      <c r="W593" s="29"/>
    </row>
    <row r="594" spans="1:23" ht="26" x14ac:dyDescent="0.35">
      <c r="A594" s="33">
        <v>593</v>
      </c>
      <c r="B594" s="21" t="s">
        <v>2807</v>
      </c>
      <c r="C594" s="29" t="s">
        <v>2808</v>
      </c>
      <c r="D594" s="29" t="s">
        <v>2808</v>
      </c>
      <c r="E594" s="21" t="s">
        <v>2807</v>
      </c>
      <c r="F594" s="16"/>
      <c r="G594" s="7"/>
      <c r="H594" s="7"/>
      <c r="I594" s="7" t="s">
        <v>34</v>
      </c>
      <c r="J594" s="7"/>
      <c r="K594" s="7"/>
      <c r="L594" s="32"/>
      <c r="M594" s="30" t="s">
        <v>34</v>
      </c>
      <c r="N594" s="29" t="s">
        <v>34</v>
      </c>
      <c r="O594" s="29" t="s">
        <v>34</v>
      </c>
      <c r="P594" s="29" t="s">
        <v>34</v>
      </c>
      <c r="Q594" s="29" t="s">
        <v>34</v>
      </c>
      <c r="R594" s="27"/>
      <c r="S594" s="27"/>
      <c r="T594" s="27"/>
      <c r="U594" s="31"/>
      <c r="V594" s="29"/>
      <c r="W594" s="29"/>
    </row>
    <row r="595" spans="1:23" ht="26" x14ac:dyDescent="0.35">
      <c r="A595" s="33">
        <v>594</v>
      </c>
      <c r="B595" s="21" t="s">
        <v>2805</v>
      </c>
      <c r="C595" s="29" t="s">
        <v>2806</v>
      </c>
      <c r="D595" s="29" t="s">
        <v>2806</v>
      </c>
      <c r="E595" s="21" t="s">
        <v>2805</v>
      </c>
      <c r="F595" s="16"/>
      <c r="G595" s="7"/>
      <c r="H595" s="7"/>
      <c r="I595" s="7" t="s">
        <v>34</v>
      </c>
      <c r="J595" s="7"/>
      <c r="K595" s="7"/>
      <c r="L595" s="32"/>
      <c r="M595" s="30" t="s">
        <v>34</v>
      </c>
      <c r="N595" s="29" t="s">
        <v>34</v>
      </c>
      <c r="O595" s="29" t="s">
        <v>34</v>
      </c>
      <c r="P595" s="29" t="s">
        <v>34</v>
      </c>
      <c r="Q595" s="29" t="s">
        <v>34</v>
      </c>
      <c r="R595" s="27"/>
      <c r="S595" s="27"/>
      <c r="T595" s="27"/>
      <c r="U595" s="31"/>
      <c r="V595" s="29"/>
      <c r="W595" s="29"/>
    </row>
    <row r="596" spans="1:23" ht="26" x14ac:dyDescent="0.35">
      <c r="A596" s="33">
        <v>595</v>
      </c>
      <c r="B596" s="21" t="s">
        <v>2803</v>
      </c>
      <c r="C596" s="29" t="s">
        <v>2804</v>
      </c>
      <c r="D596" s="29" t="s">
        <v>2804</v>
      </c>
      <c r="E596" s="21" t="s">
        <v>2803</v>
      </c>
      <c r="F596" s="16"/>
      <c r="G596" s="7"/>
      <c r="H596" s="7"/>
      <c r="I596" s="7" t="s">
        <v>34</v>
      </c>
      <c r="J596" s="7"/>
      <c r="K596" s="7"/>
      <c r="L596" s="32"/>
      <c r="M596" s="30" t="s">
        <v>34</v>
      </c>
      <c r="N596" s="29" t="s">
        <v>34</v>
      </c>
      <c r="O596" s="29" t="s">
        <v>34</v>
      </c>
      <c r="P596" s="29" t="s">
        <v>34</v>
      </c>
      <c r="Q596" s="29" t="s">
        <v>34</v>
      </c>
      <c r="R596" s="27"/>
      <c r="S596" s="27"/>
      <c r="T596" s="27"/>
      <c r="U596" s="31"/>
      <c r="V596" s="29"/>
      <c r="W596" s="29"/>
    </row>
    <row r="597" spans="1:23" ht="39" x14ac:dyDescent="0.35">
      <c r="A597" s="33">
        <v>596</v>
      </c>
      <c r="B597" s="21" t="s">
        <v>2801</v>
      </c>
      <c r="C597" s="29" t="s">
        <v>2802</v>
      </c>
      <c r="D597" s="29" t="s">
        <v>2802</v>
      </c>
      <c r="E597" s="21" t="s">
        <v>2801</v>
      </c>
      <c r="F597" s="16"/>
      <c r="G597" s="7"/>
      <c r="H597" s="7"/>
      <c r="I597" s="7" t="s">
        <v>34</v>
      </c>
      <c r="J597" s="7"/>
      <c r="K597" s="7"/>
      <c r="L597" s="32"/>
      <c r="M597" s="30" t="s">
        <v>34</v>
      </c>
      <c r="N597" s="29" t="s">
        <v>34</v>
      </c>
      <c r="O597" s="29" t="s">
        <v>34</v>
      </c>
      <c r="P597" s="29" t="s">
        <v>34</v>
      </c>
      <c r="Q597" s="29" t="s">
        <v>34</v>
      </c>
      <c r="R597" s="27"/>
      <c r="S597" s="27"/>
      <c r="T597" s="27"/>
      <c r="U597" s="31"/>
      <c r="V597" s="29"/>
      <c r="W597" s="29"/>
    </row>
    <row r="598" spans="1:23" ht="26" x14ac:dyDescent="0.35">
      <c r="A598" s="33">
        <v>597</v>
      </c>
      <c r="B598" s="21" t="s">
        <v>2799</v>
      </c>
      <c r="C598" s="29" t="s">
        <v>2800</v>
      </c>
      <c r="D598" s="29" t="s">
        <v>2800</v>
      </c>
      <c r="E598" s="21" t="s">
        <v>2799</v>
      </c>
      <c r="F598" s="16"/>
      <c r="G598" s="7"/>
      <c r="H598" s="7"/>
      <c r="I598" s="7" t="s">
        <v>34</v>
      </c>
      <c r="J598" s="7"/>
      <c r="K598" s="7"/>
      <c r="L598" s="32"/>
      <c r="M598" s="30" t="s">
        <v>34</v>
      </c>
      <c r="N598" s="29" t="s">
        <v>34</v>
      </c>
      <c r="O598" s="29" t="s">
        <v>34</v>
      </c>
      <c r="P598" s="29" t="s">
        <v>34</v>
      </c>
      <c r="Q598" s="29" t="s">
        <v>34</v>
      </c>
      <c r="R598" s="27"/>
      <c r="S598" s="27"/>
      <c r="T598" s="27"/>
      <c r="U598" s="31"/>
      <c r="V598" s="29"/>
      <c r="W598" s="29"/>
    </row>
    <row r="599" spans="1:23" ht="26" x14ac:dyDescent="0.35">
      <c r="A599" s="33">
        <v>598</v>
      </c>
      <c r="B599" s="21" t="s">
        <v>2797</v>
      </c>
      <c r="C599" s="29" t="s">
        <v>2798</v>
      </c>
      <c r="D599" s="29" t="s">
        <v>2798</v>
      </c>
      <c r="E599" s="21" t="s">
        <v>2797</v>
      </c>
      <c r="F599" s="16"/>
      <c r="G599" s="7"/>
      <c r="H599" s="7"/>
      <c r="I599" s="7" t="s">
        <v>34</v>
      </c>
      <c r="J599" s="7"/>
      <c r="K599" s="7"/>
      <c r="L599" s="32"/>
      <c r="M599" s="30" t="s">
        <v>34</v>
      </c>
      <c r="N599" s="29" t="s">
        <v>34</v>
      </c>
      <c r="O599" s="29" t="s">
        <v>34</v>
      </c>
      <c r="P599" s="29" t="s">
        <v>34</v>
      </c>
      <c r="Q599" s="29" t="s">
        <v>34</v>
      </c>
      <c r="R599" s="27"/>
      <c r="S599" s="27"/>
      <c r="T599" s="27"/>
      <c r="U599" s="31"/>
      <c r="V599" s="29"/>
      <c r="W599" s="29"/>
    </row>
    <row r="600" spans="1:23" x14ac:dyDescent="0.35">
      <c r="A600" s="33">
        <v>599</v>
      </c>
      <c r="B600" s="21" t="s">
        <v>2795</v>
      </c>
      <c r="C600" s="29" t="s">
        <v>2796</v>
      </c>
      <c r="D600" s="29" t="s">
        <v>2796</v>
      </c>
      <c r="E600" s="21" t="s">
        <v>2795</v>
      </c>
      <c r="F600" s="16"/>
      <c r="G600" s="7"/>
      <c r="H600" s="7"/>
      <c r="I600" s="7" t="s">
        <v>34</v>
      </c>
      <c r="J600" s="7"/>
      <c r="K600" s="7"/>
      <c r="L600" s="32"/>
      <c r="M600" s="30" t="s">
        <v>34</v>
      </c>
      <c r="N600" s="29" t="s">
        <v>34</v>
      </c>
      <c r="O600" s="29" t="s">
        <v>34</v>
      </c>
      <c r="P600" s="29" t="s">
        <v>34</v>
      </c>
      <c r="Q600" s="29" t="s">
        <v>34</v>
      </c>
      <c r="R600" s="27"/>
      <c r="S600" s="27"/>
      <c r="T600" s="27"/>
      <c r="U600" s="31"/>
      <c r="V600" s="29"/>
      <c r="W600" s="29"/>
    </row>
    <row r="601" spans="1:23" ht="26" x14ac:dyDescent="0.35">
      <c r="A601" s="33">
        <v>600</v>
      </c>
      <c r="B601" s="21" t="s">
        <v>2793</v>
      </c>
      <c r="C601" s="29" t="s">
        <v>2794</v>
      </c>
      <c r="D601" s="29" t="s">
        <v>2794</v>
      </c>
      <c r="E601" s="21" t="s">
        <v>2793</v>
      </c>
      <c r="F601" s="16"/>
      <c r="G601" s="7"/>
      <c r="H601" s="7"/>
      <c r="I601" s="7" t="s">
        <v>34</v>
      </c>
      <c r="J601" s="7"/>
      <c r="K601" s="7"/>
      <c r="L601" s="32"/>
      <c r="M601" s="30" t="s">
        <v>34</v>
      </c>
      <c r="N601" s="29" t="s">
        <v>34</v>
      </c>
      <c r="O601" s="29" t="s">
        <v>34</v>
      </c>
      <c r="P601" s="29" t="s">
        <v>34</v>
      </c>
      <c r="Q601" s="29" t="s">
        <v>34</v>
      </c>
      <c r="R601" s="27"/>
      <c r="S601" s="27"/>
      <c r="T601" s="27"/>
      <c r="U601" s="31"/>
      <c r="V601" s="29"/>
      <c r="W601" s="29"/>
    </row>
    <row r="602" spans="1:23" ht="39" x14ac:dyDescent="0.35">
      <c r="A602" s="33">
        <v>601</v>
      </c>
      <c r="B602" s="21" t="s">
        <v>2791</v>
      </c>
      <c r="C602" s="29" t="s">
        <v>2792</v>
      </c>
      <c r="D602" s="29" t="s">
        <v>2792</v>
      </c>
      <c r="E602" s="21" t="s">
        <v>2791</v>
      </c>
      <c r="F602" s="16"/>
      <c r="G602" s="7"/>
      <c r="H602" s="7"/>
      <c r="I602" s="7" t="s">
        <v>34</v>
      </c>
      <c r="J602" s="7"/>
      <c r="K602" s="7"/>
      <c r="L602" s="32"/>
      <c r="M602" s="30" t="s">
        <v>34</v>
      </c>
      <c r="N602" s="29" t="s">
        <v>34</v>
      </c>
      <c r="O602" s="29" t="s">
        <v>34</v>
      </c>
      <c r="P602" s="29" t="s">
        <v>34</v>
      </c>
      <c r="Q602" s="29" t="s">
        <v>34</v>
      </c>
      <c r="R602" s="27"/>
      <c r="S602" s="27"/>
      <c r="T602" s="27"/>
      <c r="U602" s="31"/>
      <c r="V602" s="29"/>
      <c r="W602" s="29"/>
    </row>
    <row r="603" spans="1:23" x14ac:dyDescent="0.35">
      <c r="A603" s="33">
        <v>602</v>
      </c>
      <c r="B603" s="21" t="s">
        <v>2789</v>
      </c>
      <c r="C603" s="29" t="s">
        <v>2790</v>
      </c>
      <c r="D603" s="29" t="s">
        <v>2790</v>
      </c>
      <c r="E603" s="21" t="s">
        <v>2789</v>
      </c>
      <c r="F603" s="16"/>
      <c r="G603" s="7"/>
      <c r="H603" s="7"/>
      <c r="I603" s="7" t="s">
        <v>34</v>
      </c>
      <c r="J603" s="7"/>
      <c r="K603" s="7"/>
      <c r="L603" s="32"/>
      <c r="M603" s="30" t="s">
        <v>34</v>
      </c>
      <c r="N603" s="29" t="s">
        <v>34</v>
      </c>
      <c r="O603" s="29" t="s">
        <v>34</v>
      </c>
      <c r="P603" s="29" t="s">
        <v>34</v>
      </c>
      <c r="Q603" s="29" t="s">
        <v>34</v>
      </c>
      <c r="R603" s="27"/>
      <c r="S603" s="27"/>
      <c r="T603" s="27"/>
      <c r="U603" s="31"/>
      <c r="V603" s="29"/>
      <c r="W603" s="29"/>
    </row>
    <row r="604" spans="1:23" x14ac:dyDescent="0.35">
      <c r="A604" s="33">
        <v>603</v>
      </c>
      <c r="B604" s="18" t="s">
        <v>2787</v>
      </c>
      <c r="C604" s="35" t="s">
        <v>2788</v>
      </c>
      <c r="D604" s="35" t="s">
        <v>2788</v>
      </c>
      <c r="E604" s="18" t="s">
        <v>2787</v>
      </c>
      <c r="F604" s="20"/>
      <c r="G604" s="19"/>
      <c r="H604" s="19"/>
      <c r="I604" s="7"/>
      <c r="J604" s="19"/>
      <c r="K604" s="19"/>
      <c r="L604" s="34"/>
      <c r="M604" s="32"/>
      <c r="N604" s="27"/>
      <c r="O604" s="27"/>
      <c r="P604" s="27"/>
      <c r="Q604" s="27"/>
      <c r="R604" s="27"/>
      <c r="S604" s="27"/>
      <c r="T604" s="27"/>
      <c r="U604" s="31"/>
      <c r="V604" s="29"/>
      <c r="W604" s="29"/>
    </row>
    <row r="605" spans="1:23" x14ac:dyDescent="0.35">
      <c r="A605" s="33">
        <v>604</v>
      </c>
      <c r="B605" s="21" t="s">
        <v>2785</v>
      </c>
      <c r="C605" s="29" t="s">
        <v>2786</v>
      </c>
      <c r="D605" s="29" t="s">
        <v>2786</v>
      </c>
      <c r="E605" s="21" t="s">
        <v>2785</v>
      </c>
      <c r="F605" s="16"/>
      <c r="G605" s="7"/>
      <c r="H605" s="7"/>
      <c r="I605" s="7" t="s">
        <v>34</v>
      </c>
      <c r="J605" s="7"/>
      <c r="K605" s="7"/>
      <c r="L605" s="32"/>
      <c r="M605" s="30" t="s">
        <v>34</v>
      </c>
      <c r="N605" s="29" t="s">
        <v>34</v>
      </c>
      <c r="O605" s="29" t="s">
        <v>34</v>
      </c>
      <c r="P605" s="29" t="s">
        <v>34</v>
      </c>
      <c r="Q605" s="29" t="s">
        <v>34</v>
      </c>
      <c r="R605" s="27"/>
      <c r="S605" s="27"/>
      <c r="T605" s="27"/>
      <c r="U605" s="31"/>
      <c r="V605" s="29"/>
      <c r="W605" s="29"/>
    </row>
    <row r="606" spans="1:23" x14ac:dyDescent="0.35">
      <c r="A606" s="33">
        <v>605</v>
      </c>
      <c r="B606" s="21" t="s">
        <v>2783</v>
      </c>
      <c r="C606" s="29" t="s">
        <v>2784</v>
      </c>
      <c r="D606" s="29" t="s">
        <v>2784</v>
      </c>
      <c r="E606" s="21" t="s">
        <v>2783</v>
      </c>
      <c r="F606" s="16"/>
      <c r="G606" s="7"/>
      <c r="H606" s="7"/>
      <c r="I606" s="7" t="s">
        <v>34</v>
      </c>
      <c r="J606" s="7"/>
      <c r="K606" s="7"/>
      <c r="L606" s="32"/>
      <c r="M606" s="30" t="s">
        <v>34</v>
      </c>
      <c r="N606" s="29" t="s">
        <v>34</v>
      </c>
      <c r="O606" s="29" t="s">
        <v>34</v>
      </c>
      <c r="P606" s="29" t="s">
        <v>34</v>
      </c>
      <c r="Q606" s="29" t="s">
        <v>34</v>
      </c>
      <c r="R606" s="27"/>
      <c r="S606" s="27"/>
      <c r="T606" s="27"/>
      <c r="U606" s="31"/>
      <c r="V606" s="29"/>
      <c r="W606" s="29"/>
    </row>
    <row r="607" spans="1:23" ht="26" x14ac:dyDescent="0.35">
      <c r="A607" s="33">
        <v>606</v>
      </c>
      <c r="B607" s="21" t="s">
        <v>2781</v>
      </c>
      <c r="C607" s="29" t="s">
        <v>2782</v>
      </c>
      <c r="D607" s="29" t="s">
        <v>2782</v>
      </c>
      <c r="E607" s="21" t="s">
        <v>2781</v>
      </c>
      <c r="F607" s="16"/>
      <c r="G607" s="7"/>
      <c r="H607" s="7"/>
      <c r="I607" s="7" t="s">
        <v>34</v>
      </c>
      <c r="J607" s="7"/>
      <c r="K607" s="7"/>
      <c r="L607" s="32"/>
      <c r="M607" s="30" t="s">
        <v>34</v>
      </c>
      <c r="N607" s="29" t="s">
        <v>34</v>
      </c>
      <c r="O607" s="29" t="s">
        <v>34</v>
      </c>
      <c r="P607" s="29" t="s">
        <v>34</v>
      </c>
      <c r="Q607" s="29" t="s">
        <v>34</v>
      </c>
      <c r="R607" s="27"/>
      <c r="S607" s="27"/>
      <c r="T607" s="27"/>
      <c r="U607" s="31"/>
      <c r="V607" s="29"/>
      <c r="W607" s="29"/>
    </row>
    <row r="608" spans="1:23" ht="26" x14ac:dyDescent="0.35">
      <c r="A608" s="33">
        <v>607</v>
      </c>
      <c r="B608" s="21" t="s">
        <v>2779</v>
      </c>
      <c r="C608" s="29" t="s">
        <v>2780</v>
      </c>
      <c r="D608" s="29" t="s">
        <v>2780</v>
      </c>
      <c r="E608" s="21" t="s">
        <v>2779</v>
      </c>
      <c r="F608" s="16"/>
      <c r="G608" s="7"/>
      <c r="H608" s="7"/>
      <c r="I608" s="7" t="s">
        <v>34</v>
      </c>
      <c r="J608" s="7"/>
      <c r="K608" s="7"/>
      <c r="L608" s="32"/>
      <c r="M608" s="30" t="s">
        <v>34</v>
      </c>
      <c r="N608" s="29" t="s">
        <v>34</v>
      </c>
      <c r="O608" s="29" t="s">
        <v>34</v>
      </c>
      <c r="P608" s="29" t="s">
        <v>34</v>
      </c>
      <c r="Q608" s="29" t="s">
        <v>34</v>
      </c>
      <c r="R608" s="27"/>
      <c r="S608" s="27"/>
      <c r="T608" s="27"/>
      <c r="U608" s="31"/>
      <c r="V608" s="29"/>
      <c r="W608" s="29"/>
    </row>
    <row r="609" spans="1:23" x14ac:dyDescent="0.35">
      <c r="A609" s="33">
        <v>608</v>
      </c>
      <c r="B609" s="21" t="s">
        <v>2777</v>
      </c>
      <c r="C609" s="29" t="s">
        <v>2778</v>
      </c>
      <c r="D609" s="29" t="s">
        <v>2778</v>
      </c>
      <c r="E609" s="21" t="s">
        <v>2777</v>
      </c>
      <c r="F609" s="16"/>
      <c r="G609" s="7"/>
      <c r="H609" s="7"/>
      <c r="I609" s="7" t="s">
        <v>34</v>
      </c>
      <c r="J609" s="7"/>
      <c r="K609" s="7"/>
      <c r="L609" s="32"/>
      <c r="M609" s="30" t="s">
        <v>34</v>
      </c>
      <c r="N609" s="29" t="s">
        <v>34</v>
      </c>
      <c r="O609" s="29" t="s">
        <v>34</v>
      </c>
      <c r="P609" s="29" t="s">
        <v>34</v>
      </c>
      <c r="Q609" s="29" t="s">
        <v>34</v>
      </c>
      <c r="R609" s="27"/>
      <c r="S609" s="27"/>
      <c r="T609" s="27"/>
      <c r="U609" s="31"/>
      <c r="V609" s="29"/>
      <c r="W609" s="29"/>
    </row>
    <row r="610" spans="1:23" x14ac:dyDescent="0.35">
      <c r="A610" s="33">
        <v>609</v>
      </c>
      <c r="B610" s="21" t="s">
        <v>2775</v>
      </c>
      <c r="C610" s="29" t="s">
        <v>2776</v>
      </c>
      <c r="D610" s="29" t="s">
        <v>2776</v>
      </c>
      <c r="E610" s="21" t="s">
        <v>2775</v>
      </c>
      <c r="F610" s="16"/>
      <c r="G610" s="7"/>
      <c r="H610" s="7"/>
      <c r="I610" s="7" t="s">
        <v>34</v>
      </c>
      <c r="J610" s="7"/>
      <c r="K610" s="7"/>
      <c r="L610" s="32"/>
      <c r="M610" s="30" t="s">
        <v>34</v>
      </c>
      <c r="N610" s="29" t="s">
        <v>34</v>
      </c>
      <c r="O610" s="29" t="s">
        <v>34</v>
      </c>
      <c r="P610" s="29" t="s">
        <v>34</v>
      </c>
      <c r="Q610" s="29" t="s">
        <v>34</v>
      </c>
      <c r="R610" s="27"/>
      <c r="S610" s="27"/>
      <c r="T610" s="27"/>
      <c r="U610" s="31"/>
      <c r="V610" s="29"/>
      <c r="W610" s="29"/>
    </row>
    <row r="611" spans="1:23" ht="26" x14ac:dyDescent="0.35">
      <c r="A611" s="33">
        <v>610</v>
      </c>
      <c r="B611" s="21" t="s">
        <v>2773</v>
      </c>
      <c r="C611" s="29" t="s">
        <v>2774</v>
      </c>
      <c r="D611" s="29" t="s">
        <v>2774</v>
      </c>
      <c r="E611" s="21" t="s">
        <v>2773</v>
      </c>
      <c r="F611" s="16"/>
      <c r="G611" s="7"/>
      <c r="H611" s="7"/>
      <c r="I611" s="7" t="s">
        <v>34</v>
      </c>
      <c r="J611" s="7"/>
      <c r="K611" s="7"/>
      <c r="L611" s="32"/>
      <c r="M611" s="30" t="s">
        <v>34</v>
      </c>
      <c r="N611" s="29" t="s">
        <v>34</v>
      </c>
      <c r="O611" s="29" t="s">
        <v>34</v>
      </c>
      <c r="P611" s="29" t="s">
        <v>34</v>
      </c>
      <c r="Q611" s="29" t="s">
        <v>34</v>
      </c>
      <c r="R611" s="27"/>
      <c r="S611" s="27"/>
      <c r="T611" s="27"/>
      <c r="U611" s="31"/>
      <c r="V611" s="29"/>
      <c r="W611" s="29"/>
    </row>
    <row r="612" spans="1:23" ht="39" x14ac:dyDescent="0.35">
      <c r="A612" s="33">
        <v>611</v>
      </c>
      <c r="B612" s="21" t="s">
        <v>2771</v>
      </c>
      <c r="C612" s="29" t="s">
        <v>2772</v>
      </c>
      <c r="D612" s="29" t="s">
        <v>2772</v>
      </c>
      <c r="E612" s="21" t="s">
        <v>2771</v>
      </c>
      <c r="F612" s="16"/>
      <c r="G612" s="7"/>
      <c r="H612" s="7"/>
      <c r="I612" s="7" t="s">
        <v>34</v>
      </c>
      <c r="J612" s="7"/>
      <c r="K612" s="7"/>
      <c r="L612" s="32"/>
      <c r="M612" s="30" t="s">
        <v>34</v>
      </c>
      <c r="N612" s="29" t="s">
        <v>34</v>
      </c>
      <c r="O612" s="29" t="s">
        <v>34</v>
      </c>
      <c r="P612" s="29" t="s">
        <v>34</v>
      </c>
      <c r="Q612" s="29" t="s">
        <v>34</v>
      </c>
      <c r="R612" s="27"/>
      <c r="S612" s="27"/>
      <c r="T612" s="27"/>
      <c r="U612" s="31"/>
      <c r="V612" s="29"/>
      <c r="W612" s="29"/>
    </row>
    <row r="613" spans="1:23" ht="26" x14ac:dyDescent="0.35">
      <c r="A613" s="33">
        <v>612</v>
      </c>
      <c r="B613" s="21" t="s">
        <v>2769</v>
      </c>
      <c r="C613" s="29" t="s">
        <v>2770</v>
      </c>
      <c r="D613" s="29" t="s">
        <v>2770</v>
      </c>
      <c r="E613" s="21" t="s">
        <v>2769</v>
      </c>
      <c r="F613" s="16"/>
      <c r="G613" s="7"/>
      <c r="H613" s="7"/>
      <c r="I613" s="7" t="s">
        <v>34</v>
      </c>
      <c r="J613" s="7"/>
      <c r="K613" s="7"/>
      <c r="L613" s="32"/>
      <c r="M613" s="30" t="s">
        <v>34</v>
      </c>
      <c r="N613" s="29" t="s">
        <v>34</v>
      </c>
      <c r="O613" s="29" t="s">
        <v>34</v>
      </c>
      <c r="P613" s="29" t="s">
        <v>34</v>
      </c>
      <c r="Q613" s="29" t="s">
        <v>34</v>
      </c>
      <c r="R613" s="27"/>
      <c r="S613" s="27"/>
      <c r="T613" s="27"/>
      <c r="U613" s="31"/>
      <c r="V613" s="29"/>
      <c r="W613" s="29"/>
    </row>
    <row r="614" spans="1:23" ht="26" x14ac:dyDescent="0.35">
      <c r="A614" s="33">
        <v>613</v>
      </c>
      <c r="B614" s="21" t="s">
        <v>2767</v>
      </c>
      <c r="C614" s="29" t="s">
        <v>2768</v>
      </c>
      <c r="D614" s="29" t="s">
        <v>2768</v>
      </c>
      <c r="E614" s="21" t="s">
        <v>2767</v>
      </c>
      <c r="F614" s="16"/>
      <c r="G614" s="7"/>
      <c r="H614" s="7"/>
      <c r="I614" s="7" t="s">
        <v>34</v>
      </c>
      <c r="J614" s="7"/>
      <c r="K614" s="7"/>
      <c r="L614" s="32"/>
      <c r="M614" s="30" t="s">
        <v>34</v>
      </c>
      <c r="N614" s="29" t="s">
        <v>34</v>
      </c>
      <c r="O614" s="29" t="s">
        <v>34</v>
      </c>
      <c r="P614" s="29" t="s">
        <v>34</v>
      </c>
      <c r="Q614" s="29" t="s">
        <v>34</v>
      </c>
      <c r="R614" s="27"/>
      <c r="S614" s="27"/>
      <c r="T614" s="27"/>
      <c r="U614" s="31"/>
      <c r="V614" s="29"/>
      <c r="W614" s="29"/>
    </row>
    <row r="615" spans="1:23" ht="52" x14ac:dyDescent="0.35">
      <c r="A615" s="33">
        <v>614</v>
      </c>
      <c r="B615" s="21" t="s">
        <v>2765</v>
      </c>
      <c r="C615" s="29" t="s">
        <v>2766</v>
      </c>
      <c r="D615" s="29" t="s">
        <v>2766</v>
      </c>
      <c r="E615" s="21" t="s">
        <v>2765</v>
      </c>
      <c r="F615" s="16"/>
      <c r="G615" s="7"/>
      <c r="H615" s="7"/>
      <c r="I615" s="7" t="s">
        <v>34</v>
      </c>
      <c r="J615" s="7"/>
      <c r="K615" s="7"/>
      <c r="L615" s="32"/>
      <c r="M615" s="30" t="s">
        <v>34</v>
      </c>
      <c r="N615" s="29" t="s">
        <v>34</v>
      </c>
      <c r="O615" s="29" t="s">
        <v>34</v>
      </c>
      <c r="P615" s="29" t="s">
        <v>34</v>
      </c>
      <c r="Q615" s="29" t="s">
        <v>34</v>
      </c>
      <c r="R615" s="27"/>
      <c r="S615" s="27"/>
      <c r="T615" s="27"/>
      <c r="U615" s="31"/>
      <c r="V615" s="29"/>
      <c r="W615" s="29"/>
    </row>
    <row r="616" spans="1:23" x14ac:dyDescent="0.35">
      <c r="A616" s="33">
        <v>615</v>
      </c>
      <c r="B616" s="18" t="s">
        <v>2763</v>
      </c>
      <c r="C616" s="35" t="s">
        <v>2764</v>
      </c>
      <c r="D616" s="35" t="s">
        <v>2764</v>
      </c>
      <c r="E616" s="18" t="s">
        <v>2763</v>
      </c>
      <c r="F616" s="20"/>
      <c r="G616" s="19"/>
      <c r="H616" s="19"/>
      <c r="I616" s="7"/>
      <c r="J616" s="19"/>
      <c r="K616" s="19"/>
      <c r="L616" s="34"/>
      <c r="M616" s="32"/>
      <c r="N616" s="27"/>
      <c r="O616" s="27"/>
      <c r="P616" s="27"/>
      <c r="Q616" s="27"/>
      <c r="R616" s="27"/>
      <c r="S616" s="27"/>
      <c r="T616" s="27"/>
      <c r="U616" s="31"/>
      <c r="V616" s="29"/>
      <c r="W616" s="29"/>
    </row>
    <row r="617" spans="1:23" ht="26" x14ac:dyDescent="0.35">
      <c r="A617" s="33">
        <v>616</v>
      </c>
      <c r="B617" s="21" t="s">
        <v>2761</v>
      </c>
      <c r="C617" s="29" t="s">
        <v>2762</v>
      </c>
      <c r="D617" s="29" t="s">
        <v>2762</v>
      </c>
      <c r="E617" s="21" t="s">
        <v>2761</v>
      </c>
      <c r="F617" s="16"/>
      <c r="G617" s="7"/>
      <c r="H617" s="7"/>
      <c r="I617" s="7" t="s">
        <v>34</v>
      </c>
      <c r="J617" s="7"/>
      <c r="K617" s="7"/>
      <c r="L617" s="32"/>
      <c r="M617" s="30" t="s">
        <v>34</v>
      </c>
      <c r="N617" s="29" t="s">
        <v>34</v>
      </c>
      <c r="O617" s="29" t="s">
        <v>34</v>
      </c>
      <c r="P617" s="29" t="s">
        <v>34</v>
      </c>
      <c r="Q617" s="29" t="s">
        <v>34</v>
      </c>
      <c r="R617" s="27"/>
      <c r="S617" s="27"/>
      <c r="T617" s="27"/>
      <c r="U617" s="31"/>
      <c r="V617" s="29"/>
      <c r="W617" s="29"/>
    </row>
    <row r="618" spans="1:23" ht="26" x14ac:dyDescent="0.35">
      <c r="A618" s="33">
        <v>617</v>
      </c>
      <c r="B618" s="21" t="s">
        <v>2759</v>
      </c>
      <c r="C618" s="29" t="s">
        <v>2760</v>
      </c>
      <c r="D618" s="29" t="s">
        <v>2760</v>
      </c>
      <c r="E618" s="21" t="s">
        <v>2759</v>
      </c>
      <c r="F618" s="16"/>
      <c r="G618" s="7"/>
      <c r="H618" s="7"/>
      <c r="I618" s="7" t="s">
        <v>34</v>
      </c>
      <c r="J618" s="7"/>
      <c r="K618" s="7"/>
      <c r="L618" s="32"/>
      <c r="M618" s="30" t="s">
        <v>34</v>
      </c>
      <c r="N618" s="29" t="s">
        <v>34</v>
      </c>
      <c r="O618" s="29" t="s">
        <v>34</v>
      </c>
      <c r="P618" s="29" t="s">
        <v>34</v>
      </c>
      <c r="Q618" s="29" t="s">
        <v>34</v>
      </c>
      <c r="R618" s="27"/>
      <c r="S618" s="27"/>
      <c r="T618" s="27"/>
      <c r="U618" s="31"/>
      <c r="V618" s="29"/>
      <c r="W618" s="29"/>
    </row>
    <row r="619" spans="1:23" ht="26" x14ac:dyDescent="0.35">
      <c r="A619" s="33">
        <v>618</v>
      </c>
      <c r="B619" s="21" t="s">
        <v>2757</v>
      </c>
      <c r="C619" s="29" t="s">
        <v>2758</v>
      </c>
      <c r="D619" s="29" t="s">
        <v>2758</v>
      </c>
      <c r="E619" s="21" t="s">
        <v>2757</v>
      </c>
      <c r="F619" s="16"/>
      <c r="G619" s="7"/>
      <c r="H619" s="7"/>
      <c r="I619" s="7" t="s">
        <v>34</v>
      </c>
      <c r="J619" s="7"/>
      <c r="K619" s="7"/>
      <c r="L619" s="32"/>
      <c r="M619" s="30" t="s">
        <v>34</v>
      </c>
      <c r="N619" s="29" t="s">
        <v>34</v>
      </c>
      <c r="O619" s="29" t="s">
        <v>34</v>
      </c>
      <c r="P619" s="29" t="s">
        <v>34</v>
      </c>
      <c r="Q619" s="29" t="s">
        <v>34</v>
      </c>
      <c r="R619" s="27"/>
      <c r="S619" s="27"/>
      <c r="T619" s="27"/>
      <c r="U619" s="31"/>
      <c r="V619" s="29"/>
      <c r="W619" s="29"/>
    </row>
    <row r="620" spans="1:23" x14ac:dyDescent="0.35">
      <c r="A620" s="33">
        <v>619</v>
      </c>
      <c r="B620" s="21" t="s">
        <v>2755</v>
      </c>
      <c r="C620" s="29" t="s">
        <v>2756</v>
      </c>
      <c r="D620" s="29" t="s">
        <v>2756</v>
      </c>
      <c r="E620" s="21" t="s">
        <v>2755</v>
      </c>
      <c r="F620" s="16"/>
      <c r="G620" s="7"/>
      <c r="H620" s="7"/>
      <c r="I620" s="7" t="s">
        <v>34</v>
      </c>
      <c r="J620" s="7"/>
      <c r="K620" s="7"/>
      <c r="L620" s="32"/>
      <c r="M620" s="30" t="s">
        <v>34</v>
      </c>
      <c r="N620" s="29" t="s">
        <v>34</v>
      </c>
      <c r="O620" s="29" t="s">
        <v>34</v>
      </c>
      <c r="P620" s="29" t="s">
        <v>34</v>
      </c>
      <c r="Q620" s="29" t="s">
        <v>34</v>
      </c>
      <c r="R620" s="27"/>
      <c r="S620" s="27"/>
      <c r="T620" s="27"/>
      <c r="U620" s="31"/>
      <c r="V620" s="29"/>
      <c r="W620" s="29"/>
    </row>
    <row r="621" spans="1:23" ht="26" x14ac:dyDescent="0.35">
      <c r="A621" s="33">
        <v>620</v>
      </c>
      <c r="B621" s="21" t="s">
        <v>2753</v>
      </c>
      <c r="C621" s="29" t="s">
        <v>2754</v>
      </c>
      <c r="D621" s="29" t="s">
        <v>2754</v>
      </c>
      <c r="E621" s="21" t="s">
        <v>2753</v>
      </c>
      <c r="F621" s="16"/>
      <c r="G621" s="7"/>
      <c r="H621" s="7"/>
      <c r="I621" s="7" t="s">
        <v>34</v>
      </c>
      <c r="J621" s="7"/>
      <c r="K621" s="7"/>
      <c r="L621" s="32"/>
      <c r="M621" s="30" t="s">
        <v>34</v>
      </c>
      <c r="N621" s="29" t="s">
        <v>34</v>
      </c>
      <c r="O621" s="29" t="s">
        <v>34</v>
      </c>
      <c r="P621" s="29" t="s">
        <v>34</v>
      </c>
      <c r="Q621" s="29" t="s">
        <v>34</v>
      </c>
      <c r="R621" s="27"/>
      <c r="S621" s="27"/>
      <c r="T621" s="27"/>
      <c r="U621" s="31"/>
      <c r="V621" s="29"/>
      <c r="W621" s="29"/>
    </row>
    <row r="622" spans="1:23" ht="26" x14ac:dyDescent="0.35">
      <c r="A622" s="33">
        <v>621</v>
      </c>
      <c r="B622" s="21" t="s">
        <v>2751</v>
      </c>
      <c r="C622" s="29" t="s">
        <v>2752</v>
      </c>
      <c r="D622" s="29" t="s">
        <v>2752</v>
      </c>
      <c r="E622" s="21" t="s">
        <v>2751</v>
      </c>
      <c r="F622" s="16"/>
      <c r="G622" s="7"/>
      <c r="H622" s="7"/>
      <c r="I622" s="7" t="s">
        <v>34</v>
      </c>
      <c r="J622" s="7"/>
      <c r="K622" s="7"/>
      <c r="L622" s="32"/>
      <c r="M622" s="30" t="s">
        <v>34</v>
      </c>
      <c r="N622" s="29" t="s">
        <v>34</v>
      </c>
      <c r="O622" s="27"/>
      <c r="P622" s="27"/>
      <c r="Q622" s="27"/>
      <c r="R622" s="27"/>
      <c r="S622" s="27"/>
      <c r="T622" s="27"/>
      <c r="U622" s="31"/>
      <c r="V622" s="29"/>
      <c r="W622" s="29"/>
    </row>
    <row r="623" spans="1:23" ht="26" x14ac:dyDescent="0.35">
      <c r="A623" s="33">
        <v>622</v>
      </c>
      <c r="B623" s="21" t="s">
        <v>2749</v>
      </c>
      <c r="C623" s="29" t="s">
        <v>2750</v>
      </c>
      <c r="D623" s="29" t="s">
        <v>2750</v>
      </c>
      <c r="E623" s="21" t="s">
        <v>2749</v>
      </c>
      <c r="F623" s="16"/>
      <c r="G623" s="7"/>
      <c r="H623" s="7"/>
      <c r="I623" s="7" t="s">
        <v>34</v>
      </c>
      <c r="J623" s="7"/>
      <c r="K623" s="7"/>
      <c r="L623" s="32"/>
      <c r="M623" s="30" t="s">
        <v>34</v>
      </c>
      <c r="N623" s="29" t="s">
        <v>34</v>
      </c>
      <c r="O623" s="29" t="s">
        <v>34</v>
      </c>
      <c r="P623" s="29" t="s">
        <v>34</v>
      </c>
      <c r="Q623" s="29" t="s">
        <v>34</v>
      </c>
      <c r="R623" s="27"/>
      <c r="S623" s="27"/>
      <c r="T623" s="27"/>
      <c r="U623" s="31"/>
      <c r="V623" s="29"/>
      <c r="W623" s="29"/>
    </row>
    <row r="624" spans="1:23" ht="26" x14ac:dyDescent="0.35">
      <c r="A624" s="33">
        <v>623</v>
      </c>
      <c r="B624" s="21" t="s">
        <v>2747</v>
      </c>
      <c r="C624" s="29" t="s">
        <v>2748</v>
      </c>
      <c r="D624" s="29" t="s">
        <v>2748</v>
      </c>
      <c r="E624" s="21" t="s">
        <v>2747</v>
      </c>
      <c r="F624" s="16"/>
      <c r="G624" s="7"/>
      <c r="H624" s="7"/>
      <c r="I624" s="7" t="s">
        <v>34</v>
      </c>
      <c r="J624" s="7"/>
      <c r="K624" s="7"/>
      <c r="L624" s="32"/>
      <c r="M624" s="30" t="s">
        <v>34</v>
      </c>
      <c r="N624" s="29" t="s">
        <v>34</v>
      </c>
      <c r="O624" s="27"/>
      <c r="P624" s="27"/>
      <c r="Q624" s="27"/>
      <c r="R624" s="27"/>
      <c r="S624" s="27"/>
      <c r="T624" s="27"/>
      <c r="U624" s="31"/>
      <c r="V624" s="29"/>
      <c r="W624" s="29"/>
    </row>
    <row r="625" spans="1:23" ht="26" x14ac:dyDescent="0.35">
      <c r="A625" s="33">
        <v>624</v>
      </c>
      <c r="B625" s="21" t="s">
        <v>2745</v>
      </c>
      <c r="C625" s="29" t="s">
        <v>2746</v>
      </c>
      <c r="D625" s="29" t="s">
        <v>2746</v>
      </c>
      <c r="E625" s="21" t="s">
        <v>2745</v>
      </c>
      <c r="F625" s="16"/>
      <c r="G625" s="7"/>
      <c r="H625" s="7"/>
      <c r="I625" s="7" t="s">
        <v>34</v>
      </c>
      <c r="J625" s="7"/>
      <c r="K625" s="7"/>
      <c r="L625" s="32"/>
      <c r="M625" s="30" t="s">
        <v>34</v>
      </c>
      <c r="N625" s="29" t="s">
        <v>34</v>
      </c>
      <c r="O625" s="29" t="s">
        <v>34</v>
      </c>
      <c r="P625" s="29" t="s">
        <v>34</v>
      </c>
      <c r="Q625" s="29" t="s">
        <v>34</v>
      </c>
      <c r="R625" s="27"/>
      <c r="S625" s="27"/>
      <c r="T625" s="27"/>
      <c r="U625" s="31"/>
      <c r="V625" s="29"/>
      <c r="W625" s="29"/>
    </row>
    <row r="626" spans="1:23" ht="26" x14ac:dyDescent="0.35">
      <c r="A626" s="33">
        <v>625</v>
      </c>
      <c r="B626" s="21" t="s">
        <v>2743</v>
      </c>
      <c r="C626" s="29" t="s">
        <v>2744</v>
      </c>
      <c r="D626" s="29" t="s">
        <v>2744</v>
      </c>
      <c r="E626" s="21" t="s">
        <v>2743</v>
      </c>
      <c r="F626" s="16"/>
      <c r="G626" s="7"/>
      <c r="H626" s="7"/>
      <c r="I626" s="7" t="s">
        <v>34</v>
      </c>
      <c r="J626" s="7"/>
      <c r="K626" s="7"/>
      <c r="L626" s="32"/>
      <c r="M626" s="30" t="s">
        <v>34</v>
      </c>
      <c r="N626" s="29" t="s">
        <v>34</v>
      </c>
      <c r="O626" s="29" t="s">
        <v>34</v>
      </c>
      <c r="P626" s="29" t="s">
        <v>34</v>
      </c>
      <c r="Q626" s="29" t="s">
        <v>34</v>
      </c>
      <c r="R626" s="27"/>
      <c r="S626" s="27"/>
      <c r="T626" s="27"/>
      <c r="U626" s="31"/>
      <c r="V626" s="29"/>
      <c r="W626" s="29"/>
    </row>
    <row r="627" spans="1:23" x14ac:dyDescent="0.35">
      <c r="A627" s="33">
        <v>626</v>
      </c>
      <c r="B627" s="18" t="s">
        <v>2741</v>
      </c>
      <c r="C627" s="35" t="s">
        <v>2742</v>
      </c>
      <c r="D627" s="35" t="s">
        <v>2742</v>
      </c>
      <c r="E627" s="18" t="s">
        <v>2741</v>
      </c>
      <c r="F627" s="20"/>
      <c r="G627" s="19"/>
      <c r="H627" s="19"/>
      <c r="I627" s="7"/>
      <c r="J627" s="19"/>
      <c r="K627" s="19"/>
      <c r="L627" s="34"/>
      <c r="M627" s="32"/>
      <c r="N627" s="27"/>
      <c r="O627" s="27"/>
      <c r="P627" s="27"/>
      <c r="Q627" s="27"/>
      <c r="R627" s="27"/>
      <c r="S627" s="27"/>
      <c r="T627" s="27"/>
      <c r="U627" s="31"/>
      <c r="V627" s="29"/>
      <c r="W627" s="29"/>
    </row>
    <row r="628" spans="1:23" ht="39" x14ac:dyDescent="0.35">
      <c r="A628" s="33">
        <v>627</v>
      </c>
      <c r="B628" s="21" t="s">
        <v>2739</v>
      </c>
      <c r="C628" s="29" t="s">
        <v>2740</v>
      </c>
      <c r="D628" s="29" t="s">
        <v>2740</v>
      </c>
      <c r="E628" s="21" t="s">
        <v>2739</v>
      </c>
      <c r="F628" s="16"/>
      <c r="G628" s="7"/>
      <c r="H628" s="7"/>
      <c r="I628" s="7" t="s">
        <v>34</v>
      </c>
      <c r="J628" s="7"/>
      <c r="K628" s="7"/>
      <c r="L628" s="32"/>
      <c r="M628" s="30" t="s">
        <v>34</v>
      </c>
      <c r="N628" s="29" t="s">
        <v>34</v>
      </c>
      <c r="O628" s="27"/>
      <c r="P628" s="27"/>
      <c r="Q628" s="27"/>
      <c r="R628" s="27"/>
      <c r="S628" s="27"/>
      <c r="T628" s="27"/>
      <c r="U628" s="31"/>
      <c r="V628" s="29"/>
      <c r="W628" s="29"/>
    </row>
    <row r="629" spans="1:23" x14ac:dyDescent="0.35">
      <c r="A629" s="33">
        <v>628</v>
      </c>
      <c r="B629" s="21" t="s">
        <v>2715</v>
      </c>
      <c r="C629" s="29" t="s">
        <v>2738</v>
      </c>
      <c r="D629" s="29" t="s">
        <v>2738</v>
      </c>
      <c r="E629" s="21" t="s">
        <v>2715</v>
      </c>
      <c r="F629" s="16"/>
      <c r="G629" s="7"/>
      <c r="H629" s="7"/>
      <c r="I629" s="7" t="s">
        <v>34</v>
      </c>
      <c r="J629" s="7"/>
      <c r="K629" s="7"/>
      <c r="L629" s="32"/>
      <c r="M629" s="30" t="s">
        <v>34</v>
      </c>
      <c r="N629" s="29" t="s">
        <v>34</v>
      </c>
      <c r="O629" s="27"/>
      <c r="P629" s="27"/>
      <c r="Q629" s="27"/>
      <c r="R629" s="27"/>
      <c r="S629" s="27"/>
      <c r="T629" s="27"/>
      <c r="U629" s="31"/>
      <c r="V629" s="29"/>
      <c r="W629" s="29"/>
    </row>
    <row r="630" spans="1:23" ht="26" x14ac:dyDescent="0.35">
      <c r="A630" s="33">
        <v>629</v>
      </c>
      <c r="B630" s="21" t="s">
        <v>2713</v>
      </c>
      <c r="C630" s="29" t="s">
        <v>2737</v>
      </c>
      <c r="D630" s="29" t="s">
        <v>2737</v>
      </c>
      <c r="E630" s="21" t="s">
        <v>2713</v>
      </c>
      <c r="F630" s="16"/>
      <c r="G630" s="7"/>
      <c r="H630" s="7"/>
      <c r="I630" s="7" t="s">
        <v>34</v>
      </c>
      <c r="J630" s="7"/>
      <c r="K630" s="7"/>
      <c r="L630" s="32"/>
      <c r="M630" s="30" t="s">
        <v>34</v>
      </c>
      <c r="N630" s="29" t="s">
        <v>34</v>
      </c>
      <c r="O630" s="27"/>
      <c r="P630" s="27"/>
      <c r="Q630" s="27"/>
      <c r="R630" s="27"/>
      <c r="S630" s="27"/>
      <c r="T630" s="27"/>
      <c r="U630" s="31"/>
      <c r="V630" s="29"/>
      <c r="W630" s="29"/>
    </row>
    <row r="631" spans="1:23" ht="26" x14ac:dyDescent="0.35">
      <c r="A631" s="33">
        <v>630</v>
      </c>
      <c r="B631" s="21" t="s">
        <v>2735</v>
      </c>
      <c r="C631" s="29" t="s">
        <v>2736</v>
      </c>
      <c r="D631" s="29" t="s">
        <v>2736</v>
      </c>
      <c r="E631" s="21" t="s">
        <v>2735</v>
      </c>
      <c r="F631" s="16"/>
      <c r="G631" s="7"/>
      <c r="H631" s="7"/>
      <c r="I631" s="7" t="s">
        <v>34</v>
      </c>
      <c r="J631" s="7"/>
      <c r="K631" s="7"/>
      <c r="L631" s="32"/>
      <c r="M631" s="30" t="s">
        <v>34</v>
      </c>
      <c r="N631" s="27"/>
      <c r="O631" s="27"/>
      <c r="P631" s="27"/>
      <c r="Q631" s="27"/>
      <c r="R631" s="27"/>
      <c r="S631" s="27"/>
      <c r="T631" s="27"/>
      <c r="U631" s="31"/>
      <c r="V631" s="29"/>
      <c r="W631" s="29"/>
    </row>
    <row r="632" spans="1:23" x14ac:dyDescent="0.35">
      <c r="A632" s="33">
        <v>631</v>
      </c>
      <c r="B632" s="21" t="s">
        <v>2733</v>
      </c>
      <c r="C632" s="29" t="s">
        <v>2734</v>
      </c>
      <c r="D632" s="29" t="s">
        <v>2734</v>
      </c>
      <c r="E632" s="21" t="s">
        <v>2733</v>
      </c>
      <c r="F632" s="16"/>
      <c r="G632" s="7"/>
      <c r="H632" s="7"/>
      <c r="I632" s="7" t="s">
        <v>34</v>
      </c>
      <c r="J632" s="7"/>
      <c r="K632" s="7"/>
      <c r="L632" s="32"/>
      <c r="M632" s="30" t="s">
        <v>34</v>
      </c>
      <c r="N632" s="29" t="s">
        <v>34</v>
      </c>
      <c r="O632" s="27"/>
      <c r="P632" s="27"/>
      <c r="Q632" s="27"/>
      <c r="R632" s="27"/>
      <c r="S632" s="27"/>
      <c r="T632" s="27"/>
      <c r="U632" s="31"/>
      <c r="V632" s="29"/>
      <c r="W632" s="29"/>
    </row>
    <row r="633" spans="1:23" x14ac:dyDescent="0.35">
      <c r="A633" s="33">
        <v>632</v>
      </c>
      <c r="B633" s="18" t="s">
        <v>2731</v>
      </c>
      <c r="C633" s="35" t="s">
        <v>2732</v>
      </c>
      <c r="D633" s="35" t="s">
        <v>2732</v>
      </c>
      <c r="E633" s="18" t="s">
        <v>2731</v>
      </c>
      <c r="F633" s="20"/>
      <c r="G633" s="19"/>
      <c r="H633" s="19"/>
      <c r="I633" s="7"/>
      <c r="J633" s="19"/>
      <c r="K633" s="19"/>
      <c r="L633" s="34"/>
      <c r="M633" s="32"/>
      <c r="N633" s="27"/>
      <c r="O633" s="27"/>
      <c r="P633" s="27"/>
      <c r="Q633" s="27"/>
      <c r="R633" s="27"/>
      <c r="S633" s="27"/>
      <c r="T633" s="27"/>
      <c r="U633" s="31"/>
      <c r="V633" s="29"/>
      <c r="W633" s="29"/>
    </row>
    <row r="634" spans="1:23" ht="26" x14ac:dyDescent="0.35">
      <c r="A634" s="33">
        <v>633</v>
      </c>
      <c r="B634" s="21" t="s">
        <v>2729</v>
      </c>
      <c r="C634" s="29" t="s">
        <v>2730</v>
      </c>
      <c r="D634" s="29" t="s">
        <v>2730</v>
      </c>
      <c r="E634" s="21" t="s">
        <v>2729</v>
      </c>
      <c r="F634" s="16"/>
      <c r="G634" s="7"/>
      <c r="H634" s="7"/>
      <c r="I634" s="7" t="s">
        <v>34</v>
      </c>
      <c r="J634" s="7"/>
      <c r="K634" s="7"/>
      <c r="L634" s="32"/>
      <c r="M634" s="32"/>
      <c r="N634" s="27"/>
      <c r="O634" s="29" t="s">
        <v>34</v>
      </c>
      <c r="P634" s="29" t="s">
        <v>34</v>
      </c>
      <c r="Q634" s="29" t="s">
        <v>34</v>
      </c>
      <c r="R634" s="27"/>
      <c r="S634" s="27"/>
      <c r="T634" s="27"/>
      <c r="U634" s="31"/>
      <c r="V634" s="29"/>
      <c r="W634" s="29"/>
    </row>
    <row r="635" spans="1:23" ht="26" x14ac:dyDescent="0.35">
      <c r="A635" s="33">
        <v>634</v>
      </c>
      <c r="B635" s="21" t="s">
        <v>2727</v>
      </c>
      <c r="C635" s="29" t="s">
        <v>2728</v>
      </c>
      <c r="D635" s="29" t="s">
        <v>2728</v>
      </c>
      <c r="E635" s="21" t="s">
        <v>2727</v>
      </c>
      <c r="F635" s="16"/>
      <c r="G635" s="7"/>
      <c r="H635" s="7"/>
      <c r="I635" s="7" t="s">
        <v>34</v>
      </c>
      <c r="J635" s="7"/>
      <c r="K635" s="7"/>
      <c r="L635" s="32"/>
      <c r="M635" s="32"/>
      <c r="N635" s="27"/>
      <c r="O635" s="29" t="s">
        <v>34</v>
      </c>
      <c r="P635" s="29" t="s">
        <v>34</v>
      </c>
      <c r="Q635" s="29" t="s">
        <v>34</v>
      </c>
      <c r="R635" s="27"/>
      <c r="S635" s="27"/>
      <c r="T635" s="27"/>
      <c r="U635" s="31"/>
      <c r="V635" s="29"/>
      <c r="W635" s="29"/>
    </row>
    <row r="636" spans="1:23" ht="52" x14ac:dyDescent="0.35">
      <c r="A636" s="33">
        <v>635</v>
      </c>
      <c r="B636" s="21" t="s">
        <v>2725</v>
      </c>
      <c r="C636" s="29" t="s">
        <v>2726</v>
      </c>
      <c r="D636" s="29" t="s">
        <v>2726</v>
      </c>
      <c r="E636" s="21" t="s">
        <v>2725</v>
      </c>
      <c r="F636" s="16"/>
      <c r="G636" s="7"/>
      <c r="H636" s="7"/>
      <c r="I636" s="7" t="s">
        <v>34</v>
      </c>
      <c r="J636" s="7"/>
      <c r="K636" s="7"/>
      <c r="L636" s="32"/>
      <c r="M636" s="32"/>
      <c r="N636" s="27"/>
      <c r="O636" s="29" t="s">
        <v>34</v>
      </c>
      <c r="P636" s="29" t="s">
        <v>34</v>
      </c>
      <c r="Q636" s="29" t="s">
        <v>34</v>
      </c>
      <c r="R636" s="27"/>
      <c r="S636" s="27"/>
      <c r="T636" s="27"/>
      <c r="U636" s="31"/>
      <c r="V636" s="29"/>
      <c r="W636" s="29"/>
    </row>
    <row r="637" spans="1:23" ht="26" x14ac:dyDescent="0.35">
      <c r="A637" s="33">
        <v>636</v>
      </c>
      <c r="B637" s="21" t="s">
        <v>2723</v>
      </c>
      <c r="C637" s="29" t="s">
        <v>2724</v>
      </c>
      <c r="D637" s="29" t="s">
        <v>2724</v>
      </c>
      <c r="E637" s="21" t="s">
        <v>2723</v>
      </c>
      <c r="F637" s="16"/>
      <c r="G637" s="7"/>
      <c r="H637" s="7"/>
      <c r="I637" s="7" t="s">
        <v>34</v>
      </c>
      <c r="J637" s="7"/>
      <c r="K637" s="7"/>
      <c r="L637" s="32"/>
      <c r="M637" s="32"/>
      <c r="N637" s="27"/>
      <c r="O637" s="29" t="s">
        <v>34</v>
      </c>
      <c r="P637" s="29" t="s">
        <v>34</v>
      </c>
      <c r="Q637" s="29" t="s">
        <v>34</v>
      </c>
      <c r="R637" s="27"/>
      <c r="S637" s="27"/>
      <c r="T637" s="27"/>
      <c r="U637" s="31"/>
      <c r="V637" s="29"/>
      <c r="W637" s="29"/>
    </row>
    <row r="638" spans="1:23" ht="39" x14ac:dyDescent="0.35">
      <c r="A638" s="33">
        <v>637</v>
      </c>
      <c r="B638" s="21" t="s">
        <v>2721</v>
      </c>
      <c r="C638" s="29" t="s">
        <v>2722</v>
      </c>
      <c r="D638" s="29" t="s">
        <v>2722</v>
      </c>
      <c r="E638" s="21" t="s">
        <v>2721</v>
      </c>
      <c r="F638" s="16"/>
      <c r="G638" s="7"/>
      <c r="H638" s="7"/>
      <c r="I638" s="7" t="s">
        <v>34</v>
      </c>
      <c r="J638" s="7"/>
      <c r="K638" s="7"/>
      <c r="L638" s="32"/>
      <c r="M638" s="32"/>
      <c r="N638" s="27"/>
      <c r="O638" s="29" t="s">
        <v>34</v>
      </c>
      <c r="P638" s="29" t="s">
        <v>34</v>
      </c>
      <c r="Q638" s="29" t="s">
        <v>34</v>
      </c>
      <c r="R638" s="27"/>
      <c r="S638" s="27"/>
      <c r="T638" s="27"/>
      <c r="U638" s="31"/>
      <c r="V638" s="29"/>
      <c r="W638" s="29"/>
    </row>
    <row r="639" spans="1:23" ht="26" x14ac:dyDescent="0.35">
      <c r="A639" s="33">
        <v>638</v>
      </c>
      <c r="B639" s="21" t="s">
        <v>2719</v>
      </c>
      <c r="C639" s="29" t="s">
        <v>2720</v>
      </c>
      <c r="D639" s="29" t="s">
        <v>2720</v>
      </c>
      <c r="E639" s="21" t="s">
        <v>2719</v>
      </c>
      <c r="F639" s="16"/>
      <c r="G639" s="7"/>
      <c r="H639" s="7"/>
      <c r="I639" s="7" t="s">
        <v>34</v>
      </c>
      <c r="J639" s="7"/>
      <c r="K639" s="7"/>
      <c r="L639" s="32"/>
      <c r="M639" s="32"/>
      <c r="N639" s="27"/>
      <c r="O639" s="29" t="s">
        <v>34</v>
      </c>
      <c r="P639" s="29" t="s">
        <v>34</v>
      </c>
      <c r="Q639" s="29" t="s">
        <v>34</v>
      </c>
      <c r="R639" s="27"/>
      <c r="S639" s="27"/>
      <c r="T639" s="27"/>
      <c r="U639" s="31"/>
      <c r="V639" s="29"/>
      <c r="W639" s="29"/>
    </row>
    <row r="640" spans="1:23" x14ac:dyDescent="0.35">
      <c r="A640" s="33">
        <v>639</v>
      </c>
      <c r="B640" s="18" t="s">
        <v>2717</v>
      </c>
      <c r="C640" s="35" t="s">
        <v>2718</v>
      </c>
      <c r="D640" s="35" t="s">
        <v>2718</v>
      </c>
      <c r="E640" s="18" t="s">
        <v>2717</v>
      </c>
      <c r="F640" s="20"/>
      <c r="G640" s="19"/>
      <c r="H640" s="19"/>
      <c r="I640" s="7"/>
      <c r="J640" s="19"/>
      <c r="K640" s="19"/>
      <c r="L640" s="34"/>
      <c r="M640" s="32"/>
      <c r="N640" s="27"/>
      <c r="O640" s="27"/>
      <c r="P640" s="27"/>
      <c r="Q640" s="27"/>
      <c r="R640" s="27"/>
      <c r="S640" s="27"/>
      <c r="T640" s="27"/>
      <c r="U640" s="31"/>
      <c r="V640" s="29"/>
      <c r="W640" s="29"/>
    </row>
    <row r="641" spans="1:23" x14ac:dyDescent="0.35">
      <c r="A641" s="33">
        <v>640</v>
      </c>
      <c r="B641" s="21" t="s">
        <v>2715</v>
      </c>
      <c r="C641" s="29" t="s">
        <v>2716</v>
      </c>
      <c r="D641" s="29" t="s">
        <v>2716</v>
      </c>
      <c r="E641" s="21" t="s">
        <v>2715</v>
      </c>
      <c r="F641" s="16"/>
      <c r="G641" s="7"/>
      <c r="H641" s="7"/>
      <c r="I641" s="7" t="s">
        <v>34</v>
      </c>
      <c r="J641" s="7"/>
      <c r="K641" s="7"/>
      <c r="L641" s="32"/>
      <c r="M641" s="32"/>
      <c r="N641" s="27"/>
      <c r="O641" s="29" t="s">
        <v>34</v>
      </c>
      <c r="P641" s="29" t="s">
        <v>34</v>
      </c>
      <c r="Q641" s="29" t="s">
        <v>34</v>
      </c>
      <c r="R641" s="27"/>
      <c r="S641" s="27"/>
      <c r="T641" s="27"/>
      <c r="U641" s="31"/>
      <c r="V641" s="29"/>
      <c r="W641" s="29"/>
    </row>
    <row r="642" spans="1:23" ht="26" x14ac:dyDescent="0.35">
      <c r="A642" s="33">
        <v>641</v>
      </c>
      <c r="B642" s="21" t="s">
        <v>2713</v>
      </c>
      <c r="C642" s="29" t="s">
        <v>2714</v>
      </c>
      <c r="D642" s="29" t="s">
        <v>2714</v>
      </c>
      <c r="E642" s="21" t="s">
        <v>2713</v>
      </c>
      <c r="F642" s="16"/>
      <c r="G642" s="7"/>
      <c r="H642" s="7"/>
      <c r="I642" s="7" t="s">
        <v>34</v>
      </c>
      <c r="J642" s="7"/>
      <c r="K642" s="7"/>
      <c r="L642" s="32"/>
      <c r="M642" s="32"/>
      <c r="N642" s="27"/>
      <c r="O642" s="29" t="s">
        <v>34</v>
      </c>
      <c r="P642" s="29" t="s">
        <v>34</v>
      </c>
      <c r="Q642" s="29" t="s">
        <v>34</v>
      </c>
      <c r="R642" s="27"/>
      <c r="S642" s="27"/>
      <c r="T642" s="27"/>
      <c r="U642" s="31"/>
      <c r="V642" s="29"/>
      <c r="W642" s="29"/>
    </row>
    <row r="643" spans="1:23" x14ac:dyDescent="0.35">
      <c r="A643" s="33">
        <v>642</v>
      </c>
      <c r="B643" s="9" t="s">
        <v>2711</v>
      </c>
      <c r="C643" s="37" t="s">
        <v>2712</v>
      </c>
      <c r="D643" s="37" t="s">
        <v>2712</v>
      </c>
      <c r="E643" s="9" t="s">
        <v>2711</v>
      </c>
      <c r="F643" s="15"/>
      <c r="G643" s="10"/>
      <c r="H643" s="10"/>
      <c r="I643" s="7"/>
      <c r="J643" s="10"/>
      <c r="K643" s="10"/>
      <c r="L643" s="36"/>
      <c r="M643" s="32"/>
      <c r="N643" s="27"/>
      <c r="O643" s="27"/>
      <c r="P643" s="27"/>
      <c r="Q643" s="27"/>
      <c r="R643" s="27"/>
      <c r="S643" s="27"/>
      <c r="T643" s="27"/>
      <c r="U643" s="31"/>
      <c r="V643" s="29"/>
      <c r="W643" s="29"/>
    </row>
    <row r="644" spans="1:23" x14ac:dyDescent="0.35">
      <c r="A644" s="33">
        <v>643</v>
      </c>
      <c r="B644" s="18" t="s">
        <v>2709</v>
      </c>
      <c r="C644" s="35" t="s">
        <v>2710</v>
      </c>
      <c r="D644" s="35" t="s">
        <v>2710</v>
      </c>
      <c r="E644" s="18" t="s">
        <v>2709</v>
      </c>
      <c r="F644" s="20"/>
      <c r="G644" s="19"/>
      <c r="H644" s="19"/>
      <c r="I644" s="7"/>
      <c r="J644" s="19"/>
      <c r="K644" s="19"/>
      <c r="L644" s="34"/>
      <c r="M644" s="32"/>
      <c r="N644" s="27"/>
      <c r="O644" s="27"/>
      <c r="P644" s="27"/>
      <c r="Q644" s="27"/>
      <c r="R644" s="27"/>
      <c r="S644" s="27"/>
      <c r="T644" s="27"/>
      <c r="U644" s="31"/>
      <c r="V644" s="29"/>
      <c r="W644" s="29"/>
    </row>
    <row r="645" spans="1:23" ht="65" x14ac:dyDescent="0.35">
      <c r="A645" s="33">
        <v>644</v>
      </c>
      <c r="B645" s="21" t="s">
        <v>2707</v>
      </c>
      <c r="C645" s="29" t="s">
        <v>2708</v>
      </c>
      <c r="D645" s="29" t="s">
        <v>2708</v>
      </c>
      <c r="E645" s="21" t="s">
        <v>2707</v>
      </c>
      <c r="F645" s="16"/>
      <c r="G645" s="7"/>
      <c r="H645" s="7"/>
      <c r="I645" s="7" t="s">
        <v>34</v>
      </c>
      <c r="J645" s="7"/>
      <c r="K645" s="7"/>
      <c r="L645" s="32"/>
      <c r="M645" s="30" t="s">
        <v>34</v>
      </c>
      <c r="N645" s="29" t="s">
        <v>34</v>
      </c>
      <c r="O645" s="29" t="s">
        <v>34</v>
      </c>
      <c r="P645" s="29" t="s">
        <v>34</v>
      </c>
      <c r="Q645" s="29" t="s">
        <v>34</v>
      </c>
      <c r="R645" s="27"/>
      <c r="S645" s="27"/>
      <c r="T645" s="27"/>
      <c r="U645" s="31"/>
      <c r="V645" s="29"/>
      <c r="W645" s="29"/>
    </row>
    <row r="646" spans="1:23" ht="26" x14ac:dyDescent="0.35">
      <c r="A646" s="33">
        <v>645</v>
      </c>
      <c r="B646" s="21" t="s">
        <v>2705</v>
      </c>
      <c r="C646" s="29" t="s">
        <v>2706</v>
      </c>
      <c r="D646" s="29" t="s">
        <v>2706</v>
      </c>
      <c r="E646" s="21" t="s">
        <v>2705</v>
      </c>
      <c r="F646" s="16"/>
      <c r="G646" s="7"/>
      <c r="H646" s="7"/>
      <c r="I646" s="7" t="s">
        <v>34</v>
      </c>
      <c r="J646" s="7"/>
      <c r="K646" s="7"/>
      <c r="L646" s="32"/>
      <c r="M646" s="30" t="s">
        <v>34</v>
      </c>
      <c r="N646" s="29" t="s">
        <v>34</v>
      </c>
      <c r="O646" s="29" t="s">
        <v>34</v>
      </c>
      <c r="P646" s="29" t="s">
        <v>34</v>
      </c>
      <c r="Q646" s="29" t="s">
        <v>34</v>
      </c>
      <c r="R646" s="27"/>
      <c r="S646" s="27"/>
      <c r="T646" s="27"/>
      <c r="U646" s="31"/>
      <c r="V646" s="29"/>
      <c r="W646" s="29"/>
    </row>
    <row r="647" spans="1:23" x14ac:dyDescent="0.35">
      <c r="A647" s="33">
        <v>646</v>
      </c>
      <c r="B647" s="21" t="s">
        <v>2703</v>
      </c>
      <c r="C647" s="29" t="s">
        <v>2704</v>
      </c>
      <c r="D647" s="29" t="s">
        <v>2704</v>
      </c>
      <c r="E647" s="21" t="s">
        <v>2703</v>
      </c>
      <c r="F647" s="16"/>
      <c r="G647" s="7"/>
      <c r="H647" s="7"/>
      <c r="I647" s="7" t="s">
        <v>34</v>
      </c>
      <c r="J647" s="7"/>
      <c r="K647" s="7"/>
      <c r="L647" s="32"/>
      <c r="M647" s="30" t="s">
        <v>34</v>
      </c>
      <c r="N647" s="29" t="s">
        <v>34</v>
      </c>
      <c r="O647" s="29" t="s">
        <v>34</v>
      </c>
      <c r="P647" s="29" t="s">
        <v>34</v>
      </c>
      <c r="Q647" s="29" t="s">
        <v>34</v>
      </c>
      <c r="R647" s="27"/>
      <c r="S647" s="27"/>
      <c r="T647" s="27"/>
      <c r="U647" s="31"/>
      <c r="V647" s="29"/>
      <c r="W647" s="29"/>
    </row>
    <row r="648" spans="1:23" ht="26" x14ac:dyDescent="0.35">
      <c r="A648" s="33">
        <v>647</v>
      </c>
      <c r="B648" s="21" t="s">
        <v>2701</v>
      </c>
      <c r="C648" s="29" t="s">
        <v>2702</v>
      </c>
      <c r="D648" s="29" t="s">
        <v>2702</v>
      </c>
      <c r="E648" s="21" t="s">
        <v>2701</v>
      </c>
      <c r="F648" s="16"/>
      <c r="G648" s="7"/>
      <c r="H648" s="7"/>
      <c r="I648" s="7" t="s">
        <v>34</v>
      </c>
      <c r="J648" s="7"/>
      <c r="K648" s="7"/>
      <c r="L648" s="32"/>
      <c r="M648" s="30" t="s">
        <v>34</v>
      </c>
      <c r="N648" s="29" t="s">
        <v>34</v>
      </c>
      <c r="O648" s="29" t="s">
        <v>34</v>
      </c>
      <c r="P648" s="29" t="s">
        <v>34</v>
      </c>
      <c r="Q648" s="29" t="s">
        <v>34</v>
      </c>
      <c r="R648" s="27"/>
      <c r="S648" s="27"/>
      <c r="T648" s="27"/>
      <c r="U648" s="31"/>
      <c r="V648" s="29"/>
      <c r="W648" s="29"/>
    </row>
    <row r="649" spans="1:23" x14ac:dyDescent="0.35">
      <c r="A649" s="33">
        <v>648</v>
      </c>
      <c r="B649" s="18" t="s">
        <v>2699</v>
      </c>
      <c r="C649" s="35" t="s">
        <v>2700</v>
      </c>
      <c r="D649" s="35" t="s">
        <v>2700</v>
      </c>
      <c r="E649" s="18" t="s">
        <v>2699</v>
      </c>
      <c r="F649" s="20"/>
      <c r="G649" s="19"/>
      <c r="H649" s="19"/>
      <c r="I649" s="7"/>
      <c r="J649" s="19"/>
      <c r="K649" s="19"/>
      <c r="L649" s="34"/>
      <c r="M649" s="32"/>
      <c r="N649" s="27"/>
      <c r="O649" s="27"/>
      <c r="P649" s="27"/>
      <c r="Q649" s="27"/>
      <c r="R649" s="27"/>
      <c r="S649" s="27"/>
      <c r="T649" s="27"/>
      <c r="U649" s="31"/>
      <c r="V649" s="29"/>
      <c r="W649" s="29"/>
    </row>
    <row r="650" spans="1:23" x14ac:dyDescent="0.35">
      <c r="A650" s="33">
        <v>649</v>
      </c>
      <c r="B650" s="21" t="s">
        <v>2697</v>
      </c>
      <c r="C650" s="29" t="s">
        <v>2698</v>
      </c>
      <c r="D650" s="29" t="s">
        <v>2698</v>
      </c>
      <c r="E650" s="21" t="s">
        <v>2697</v>
      </c>
      <c r="F650" s="16"/>
      <c r="G650" s="7"/>
      <c r="H650" s="7"/>
      <c r="I650" s="7" t="s">
        <v>34</v>
      </c>
      <c r="J650" s="7"/>
      <c r="K650" s="7"/>
      <c r="L650" s="32"/>
      <c r="M650" s="30" t="s">
        <v>34</v>
      </c>
      <c r="N650" s="29" t="s">
        <v>34</v>
      </c>
      <c r="O650" s="29" t="s">
        <v>34</v>
      </c>
      <c r="P650" s="29" t="s">
        <v>34</v>
      </c>
      <c r="Q650" s="29" t="s">
        <v>34</v>
      </c>
      <c r="R650" s="27"/>
      <c r="S650" s="27"/>
      <c r="T650" s="27"/>
      <c r="U650" s="31"/>
      <c r="V650" s="29"/>
      <c r="W650" s="29"/>
    </row>
    <row r="651" spans="1:23" ht="78" x14ac:dyDescent="0.35">
      <c r="A651" s="33">
        <v>650</v>
      </c>
      <c r="B651" s="21" t="s">
        <v>2695</v>
      </c>
      <c r="C651" s="29" t="s">
        <v>2696</v>
      </c>
      <c r="D651" s="29" t="s">
        <v>2696</v>
      </c>
      <c r="E651" s="21" t="s">
        <v>2695</v>
      </c>
      <c r="F651" s="16"/>
      <c r="G651" s="7"/>
      <c r="H651" s="7"/>
      <c r="I651" s="7" t="s">
        <v>34</v>
      </c>
      <c r="J651" s="7"/>
      <c r="K651" s="7"/>
      <c r="L651" s="32"/>
      <c r="M651" s="30" t="s">
        <v>34</v>
      </c>
      <c r="N651" s="29" t="s">
        <v>34</v>
      </c>
      <c r="O651" s="29" t="s">
        <v>34</v>
      </c>
      <c r="P651" s="29" t="s">
        <v>34</v>
      </c>
      <c r="Q651" s="29" t="s">
        <v>34</v>
      </c>
      <c r="R651" s="27"/>
      <c r="S651" s="27"/>
      <c r="T651" s="27"/>
      <c r="U651" s="31"/>
      <c r="V651" s="29"/>
      <c r="W651" s="29"/>
    </row>
    <row r="652" spans="1:23" ht="91" x14ac:dyDescent="0.35">
      <c r="A652" s="33">
        <v>651</v>
      </c>
      <c r="B652" s="21" t="s">
        <v>2693</v>
      </c>
      <c r="C652" s="29" t="s">
        <v>2694</v>
      </c>
      <c r="D652" s="29" t="s">
        <v>2694</v>
      </c>
      <c r="E652" s="21" t="s">
        <v>2693</v>
      </c>
      <c r="F652" s="16"/>
      <c r="G652" s="7"/>
      <c r="H652" s="7"/>
      <c r="I652" s="7" t="s">
        <v>34</v>
      </c>
      <c r="J652" s="7"/>
      <c r="K652" s="7"/>
      <c r="L652" s="32"/>
      <c r="M652" s="30" t="s">
        <v>34</v>
      </c>
      <c r="N652" s="27"/>
      <c r="O652" s="29" t="s">
        <v>34</v>
      </c>
      <c r="P652" s="29" t="s">
        <v>34</v>
      </c>
      <c r="Q652" s="27"/>
      <c r="R652" s="27"/>
      <c r="S652" s="27"/>
      <c r="T652" s="27"/>
      <c r="U652" s="31"/>
      <c r="V652" s="29"/>
      <c r="W652" s="29"/>
    </row>
    <row r="653" spans="1:23" ht="26" x14ac:dyDescent="0.35">
      <c r="A653" s="33">
        <v>652</v>
      </c>
      <c r="B653" s="21" t="s">
        <v>2691</v>
      </c>
      <c r="C653" s="29" t="s">
        <v>2692</v>
      </c>
      <c r="D653" s="29" t="s">
        <v>2692</v>
      </c>
      <c r="E653" s="21" t="s">
        <v>2691</v>
      </c>
      <c r="F653" s="16"/>
      <c r="G653" s="7"/>
      <c r="H653" s="7"/>
      <c r="I653" s="7" t="s">
        <v>34</v>
      </c>
      <c r="J653" s="7"/>
      <c r="K653" s="7"/>
      <c r="L653" s="32"/>
      <c r="M653" s="30" t="s">
        <v>34</v>
      </c>
      <c r="N653" s="27"/>
      <c r="O653" s="29" t="s">
        <v>34</v>
      </c>
      <c r="P653" s="29" t="s">
        <v>34</v>
      </c>
      <c r="Q653" s="27"/>
      <c r="R653" s="27"/>
      <c r="S653" s="27"/>
      <c r="T653" s="27"/>
      <c r="U653" s="31"/>
      <c r="V653" s="29"/>
      <c r="W653" s="29"/>
    </row>
    <row r="654" spans="1:23" ht="26" x14ac:dyDescent="0.35">
      <c r="A654" s="33">
        <v>653</v>
      </c>
      <c r="B654" s="21" t="s">
        <v>2689</v>
      </c>
      <c r="C654" s="29" t="s">
        <v>2690</v>
      </c>
      <c r="D654" s="29" t="s">
        <v>2690</v>
      </c>
      <c r="E654" s="21" t="s">
        <v>2689</v>
      </c>
      <c r="F654" s="16"/>
      <c r="G654" s="7"/>
      <c r="H654" s="7"/>
      <c r="I654" s="7" t="s">
        <v>34</v>
      </c>
      <c r="J654" s="7"/>
      <c r="K654" s="7"/>
      <c r="L654" s="32"/>
      <c r="M654" s="30" t="s">
        <v>34</v>
      </c>
      <c r="N654" s="27"/>
      <c r="O654" s="29" t="s">
        <v>34</v>
      </c>
      <c r="P654" s="29" t="s">
        <v>34</v>
      </c>
      <c r="Q654" s="27"/>
      <c r="R654" s="27"/>
      <c r="S654" s="27"/>
      <c r="T654" s="27"/>
      <c r="U654" s="31"/>
      <c r="V654" s="29"/>
      <c r="W654" s="29"/>
    </row>
    <row r="655" spans="1:23" ht="26" x14ac:dyDescent="0.35">
      <c r="A655" s="33">
        <v>654</v>
      </c>
      <c r="B655" s="21" t="s">
        <v>2687</v>
      </c>
      <c r="C655" s="29" t="s">
        <v>2688</v>
      </c>
      <c r="D655" s="29" t="s">
        <v>2688</v>
      </c>
      <c r="E655" s="21" t="s">
        <v>2687</v>
      </c>
      <c r="F655" s="16"/>
      <c r="G655" s="7"/>
      <c r="H655" s="7"/>
      <c r="I655" s="7" t="s">
        <v>34</v>
      </c>
      <c r="J655" s="7"/>
      <c r="K655" s="7"/>
      <c r="L655" s="32"/>
      <c r="M655" s="30" t="s">
        <v>34</v>
      </c>
      <c r="N655" s="27"/>
      <c r="O655" s="29" t="s">
        <v>34</v>
      </c>
      <c r="P655" s="29" t="s">
        <v>34</v>
      </c>
      <c r="Q655" s="27"/>
      <c r="R655" s="27"/>
      <c r="S655" s="27"/>
      <c r="T655" s="27"/>
      <c r="U655" s="31"/>
      <c r="V655" s="29"/>
      <c r="W655" s="29"/>
    </row>
    <row r="656" spans="1:23" ht="39" x14ac:dyDescent="0.35">
      <c r="A656" s="33">
        <v>655</v>
      </c>
      <c r="B656" s="21" t="s">
        <v>2685</v>
      </c>
      <c r="C656" s="29" t="s">
        <v>2686</v>
      </c>
      <c r="D656" s="29" t="s">
        <v>2686</v>
      </c>
      <c r="E656" s="21" t="s">
        <v>2685</v>
      </c>
      <c r="F656" s="16"/>
      <c r="G656" s="7"/>
      <c r="H656" s="7"/>
      <c r="I656" s="7" t="s">
        <v>34</v>
      </c>
      <c r="J656" s="7"/>
      <c r="K656" s="7"/>
      <c r="L656" s="32"/>
      <c r="M656" s="30" t="s">
        <v>34</v>
      </c>
      <c r="N656" s="27"/>
      <c r="O656" s="29" t="s">
        <v>34</v>
      </c>
      <c r="P656" s="29" t="s">
        <v>34</v>
      </c>
      <c r="Q656" s="27"/>
      <c r="R656" s="27"/>
      <c r="S656" s="27"/>
      <c r="T656" s="27"/>
      <c r="U656" s="31"/>
      <c r="V656" s="29"/>
      <c r="W656" s="29"/>
    </row>
    <row r="657" spans="1:23" ht="26" x14ac:dyDescent="0.35">
      <c r="A657" s="33">
        <v>656</v>
      </c>
      <c r="B657" s="21" t="s">
        <v>2683</v>
      </c>
      <c r="C657" s="29" t="s">
        <v>2684</v>
      </c>
      <c r="D657" s="29" t="s">
        <v>2684</v>
      </c>
      <c r="E657" s="21" t="s">
        <v>2683</v>
      </c>
      <c r="F657" s="16"/>
      <c r="G657" s="7"/>
      <c r="H657" s="7"/>
      <c r="I657" s="7" t="s">
        <v>34</v>
      </c>
      <c r="J657" s="7"/>
      <c r="K657" s="7"/>
      <c r="L657" s="32"/>
      <c r="M657" s="30" t="s">
        <v>34</v>
      </c>
      <c r="N657" s="27"/>
      <c r="O657" s="29" t="s">
        <v>34</v>
      </c>
      <c r="P657" s="29" t="s">
        <v>34</v>
      </c>
      <c r="Q657" s="27"/>
      <c r="R657" s="27"/>
      <c r="S657" s="27"/>
      <c r="T657" s="27"/>
      <c r="U657" s="31"/>
      <c r="V657" s="29"/>
      <c r="W657" s="29"/>
    </row>
    <row r="658" spans="1:23" x14ac:dyDescent="0.35">
      <c r="A658" s="33">
        <v>657</v>
      </c>
      <c r="B658" s="18" t="s">
        <v>2681</v>
      </c>
      <c r="C658" s="35" t="s">
        <v>2682</v>
      </c>
      <c r="D658" s="35" t="s">
        <v>2682</v>
      </c>
      <c r="E658" s="18" t="s">
        <v>2681</v>
      </c>
      <c r="F658" s="20"/>
      <c r="G658" s="19"/>
      <c r="H658" s="19"/>
      <c r="I658" s="7"/>
      <c r="J658" s="19"/>
      <c r="K658" s="19"/>
      <c r="L658" s="34"/>
      <c r="M658" s="32"/>
      <c r="N658" s="27"/>
      <c r="O658" s="27"/>
      <c r="P658" s="27"/>
      <c r="Q658" s="27"/>
      <c r="R658" s="27"/>
      <c r="S658" s="27"/>
      <c r="T658" s="27"/>
      <c r="U658" s="31"/>
      <c r="V658" s="29"/>
      <c r="W658" s="29"/>
    </row>
    <row r="659" spans="1:23" x14ac:dyDescent="0.35">
      <c r="A659" s="33">
        <v>658</v>
      </c>
      <c r="B659" s="21" t="s">
        <v>2679</v>
      </c>
      <c r="C659" s="29" t="s">
        <v>2680</v>
      </c>
      <c r="D659" s="29" t="s">
        <v>2680</v>
      </c>
      <c r="E659" s="21" t="s">
        <v>2679</v>
      </c>
      <c r="F659" s="16"/>
      <c r="G659" s="7"/>
      <c r="H659" s="7"/>
      <c r="I659" s="7" t="s">
        <v>34</v>
      </c>
      <c r="J659" s="7"/>
      <c r="K659" s="7"/>
      <c r="L659" s="32"/>
      <c r="M659" s="30" t="s">
        <v>34</v>
      </c>
      <c r="N659" s="29" t="s">
        <v>34</v>
      </c>
      <c r="O659" s="27"/>
      <c r="P659" s="27"/>
      <c r="Q659" s="27"/>
      <c r="R659" s="27"/>
      <c r="S659" s="27"/>
      <c r="T659" s="27"/>
      <c r="U659" s="31"/>
      <c r="V659" s="29"/>
      <c r="W659" s="29"/>
    </row>
    <row r="660" spans="1:23" ht="65" x14ac:dyDescent="0.35">
      <c r="A660" s="33">
        <v>659</v>
      </c>
      <c r="B660" s="21" t="s">
        <v>2677</v>
      </c>
      <c r="C660" s="29" t="s">
        <v>2678</v>
      </c>
      <c r="D660" s="29" t="s">
        <v>2678</v>
      </c>
      <c r="E660" s="21" t="s">
        <v>2677</v>
      </c>
      <c r="F660" s="16"/>
      <c r="G660" s="7"/>
      <c r="H660" s="7"/>
      <c r="I660" s="7" t="s">
        <v>34</v>
      </c>
      <c r="J660" s="7"/>
      <c r="K660" s="7"/>
      <c r="L660" s="32"/>
      <c r="M660" s="30" t="s">
        <v>34</v>
      </c>
      <c r="N660" s="29" t="s">
        <v>34</v>
      </c>
      <c r="O660" s="27"/>
      <c r="P660" s="27"/>
      <c r="Q660" s="27"/>
      <c r="R660" s="27"/>
      <c r="S660" s="27"/>
      <c r="T660" s="27"/>
      <c r="U660" s="31"/>
      <c r="V660" s="29"/>
      <c r="W660" s="29"/>
    </row>
    <row r="661" spans="1:23" ht="26" x14ac:dyDescent="0.35">
      <c r="A661" s="33">
        <v>660</v>
      </c>
      <c r="B661" s="21" t="s">
        <v>2675</v>
      </c>
      <c r="C661" s="29" t="s">
        <v>2676</v>
      </c>
      <c r="D661" s="29" t="s">
        <v>2676</v>
      </c>
      <c r="E661" s="21" t="s">
        <v>2675</v>
      </c>
      <c r="F661" s="16"/>
      <c r="G661" s="7"/>
      <c r="H661" s="7"/>
      <c r="I661" s="7" t="s">
        <v>34</v>
      </c>
      <c r="J661" s="7"/>
      <c r="K661" s="7"/>
      <c r="L661" s="32"/>
      <c r="M661" s="30" t="s">
        <v>34</v>
      </c>
      <c r="N661" s="29" t="s">
        <v>34</v>
      </c>
      <c r="O661" s="27"/>
      <c r="P661" s="27"/>
      <c r="Q661" s="27"/>
      <c r="R661" s="27"/>
      <c r="S661" s="27"/>
      <c r="T661" s="27"/>
      <c r="U661" s="31"/>
      <c r="V661" s="29"/>
      <c r="W661" s="29"/>
    </row>
    <row r="662" spans="1:23" ht="26" x14ac:dyDescent="0.35">
      <c r="A662" s="33">
        <v>661</v>
      </c>
      <c r="B662" s="21" t="s">
        <v>2673</v>
      </c>
      <c r="C662" s="29" t="s">
        <v>2674</v>
      </c>
      <c r="D662" s="29" t="s">
        <v>2674</v>
      </c>
      <c r="E662" s="21" t="s">
        <v>2673</v>
      </c>
      <c r="F662" s="16"/>
      <c r="G662" s="7"/>
      <c r="H662" s="7"/>
      <c r="I662" s="7" t="s">
        <v>34</v>
      </c>
      <c r="J662" s="7"/>
      <c r="K662" s="7"/>
      <c r="L662" s="32"/>
      <c r="M662" s="30" t="s">
        <v>34</v>
      </c>
      <c r="N662" s="29" t="s">
        <v>34</v>
      </c>
      <c r="O662" s="27"/>
      <c r="P662" s="27"/>
      <c r="Q662" s="27"/>
      <c r="R662" s="27"/>
      <c r="S662" s="27"/>
      <c r="T662" s="27"/>
      <c r="U662" s="31"/>
      <c r="V662" s="29"/>
      <c r="W662" s="29"/>
    </row>
    <row r="663" spans="1:23" x14ac:dyDescent="0.35">
      <c r="A663" s="33">
        <v>662</v>
      </c>
      <c r="B663" s="18" t="s">
        <v>2671</v>
      </c>
      <c r="C663" s="35" t="s">
        <v>2672</v>
      </c>
      <c r="D663" s="35" t="s">
        <v>2672</v>
      </c>
      <c r="E663" s="18" t="s">
        <v>2671</v>
      </c>
      <c r="F663" s="20"/>
      <c r="G663" s="19"/>
      <c r="H663" s="19"/>
      <c r="I663" s="7"/>
      <c r="J663" s="19"/>
      <c r="K663" s="19"/>
      <c r="L663" s="34"/>
      <c r="M663" s="32"/>
      <c r="N663" s="27"/>
      <c r="O663" s="27"/>
      <c r="P663" s="27"/>
      <c r="Q663" s="27"/>
      <c r="R663" s="27"/>
      <c r="S663" s="27"/>
      <c r="T663" s="27"/>
      <c r="U663" s="31"/>
      <c r="V663" s="29"/>
      <c r="W663" s="29"/>
    </row>
    <row r="664" spans="1:23" x14ac:dyDescent="0.35">
      <c r="A664" s="33">
        <v>663</v>
      </c>
      <c r="B664" s="21" t="s">
        <v>2669</v>
      </c>
      <c r="C664" s="29" t="s">
        <v>2670</v>
      </c>
      <c r="D664" s="29" t="s">
        <v>2670</v>
      </c>
      <c r="E664" s="21" t="s">
        <v>2669</v>
      </c>
      <c r="F664" s="16"/>
      <c r="G664" s="7"/>
      <c r="H664" s="7"/>
      <c r="I664" s="7" t="s">
        <v>34</v>
      </c>
      <c r="J664" s="7"/>
      <c r="K664" s="7"/>
      <c r="L664" s="32"/>
      <c r="M664" s="30" t="s">
        <v>34</v>
      </c>
      <c r="N664" s="29" t="s">
        <v>34</v>
      </c>
      <c r="O664" s="27"/>
      <c r="P664" s="27"/>
      <c r="Q664" s="27"/>
      <c r="R664" s="27"/>
      <c r="S664" s="27"/>
      <c r="T664" s="27"/>
      <c r="U664" s="31"/>
      <c r="V664" s="29"/>
      <c r="W664" s="29"/>
    </row>
    <row r="665" spans="1:23" x14ac:dyDescent="0.35">
      <c r="A665" s="33">
        <v>664</v>
      </c>
      <c r="B665" s="21" t="s">
        <v>2667</v>
      </c>
      <c r="C665" s="29" t="s">
        <v>2668</v>
      </c>
      <c r="D665" s="29" t="s">
        <v>2668</v>
      </c>
      <c r="E665" s="21" t="s">
        <v>2667</v>
      </c>
      <c r="F665" s="16"/>
      <c r="G665" s="7"/>
      <c r="H665" s="7"/>
      <c r="I665" s="7" t="s">
        <v>34</v>
      </c>
      <c r="J665" s="7"/>
      <c r="K665" s="7"/>
      <c r="L665" s="32"/>
      <c r="M665" s="30" t="s">
        <v>34</v>
      </c>
      <c r="N665" s="29" t="s">
        <v>34</v>
      </c>
      <c r="O665" s="27"/>
      <c r="P665" s="27"/>
      <c r="Q665" s="27"/>
      <c r="R665" s="27"/>
      <c r="S665" s="27"/>
      <c r="T665" s="27"/>
      <c r="U665" s="31"/>
      <c r="V665" s="29"/>
      <c r="W665" s="29"/>
    </row>
    <row r="666" spans="1:23" x14ac:dyDescent="0.35">
      <c r="A666" s="33">
        <v>665</v>
      </c>
      <c r="B666" s="18" t="s">
        <v>2665</v>
      </c>
      <c r="C666" s="35" t="s">
        <v>2666</v>
      </c>
      <c r="D666" s="35" t="s">
        <v>2666</v>
      </c>
      <c r="E666" s="18" t="s">
        <v>2665</v>
      </c>
      <c r="F666" s="20"/>
      <c r="G666" s="19"/>
      <c r="H666" s="19"/>
      <c r="I666" s="7"/>
      <c r="J666" s="19"/>
      <c r="K666" s="19"/>
      <c r="L666" s="34"/>
      <c r="M666" s="32"/>
      <c r="N666" s="27"/>
      <c r="O666" s="27"/>
      <c r="P666" s="27"/>
      <c r="Q666" s="27"/>
      <c r="R666" s="27"/>
      <c r="S666" s="27"/>
      <c r="T666" s="27"/>
      <c r="U666" s="31"/>
      <c r="V666" s="29"/>
      <c r="W666" s="29"/>
    </row>
    <row r="667" spans="1:23" x14ac:dyDescent="0.35">
      <c r="A667" s="33">
        <v>666</v>
      </c>
      <c r="B667" s="21" t="s">
        <v>2663</v>
      </c>
      <c r="C667" s="29" t="s">
        <v>2664</v>
      </c>
      <c r="D667" s="29" t="s">
        <v>2664</v>
      </c>
      <c r="E667" s="21" t="s">
        <v>2663</v>
      </c>
      <c r="F667" s="16"/>
      <c r="G667" s="7"/>
      <c r="H667" s="7"/>
      <c r="I667" s="7" t="s">
        <v>34</v>
      </c>
      <c r="J667" s="7"/>
      <c r="K667" s="7"/>
      <c r="L667" s="32"/>
      <c r="M667" s="30" t="s">
        <v>34</v>
      </c>
      <c r="N667" s="29" t="s">
        <v>34</v>
      </c>
      <c r="O667" s="27"/>
      <c r="P667" s="27"/>
      <c r="Q667" s="27"/>
      <c r="R667" s="27"/>
      <c r="S667" s="27"/>
      <c r="T667" s="27"/>
      <c r="U667" s="31"/>
      <c r="V667" s="29"/>
      <c r="W667" s="29"/>
    </row>
    <row r="668" spans="1:23" ht="39" x14ac:dyDescent="0.35">
      <c r="A668" s="33">
        <v>667</v>
      </c>
      <c r="B668" s="21" t="s">
        <v>2661</v>
      </c>
      <c r="C668" s="29" t="s">
        <v>2662</v>
      </c>
      <c r="D668" s="29" t="s">
        <v>2662</v>
      </c>
      <c r="E668" s="21" t="s">
        <v>2661</v>
      </c>
      <c r="F668" s="16"/>
      <c r="G668" s="7"/>
      <c r="H668" s="7"/>
      <c r="I668" s="7" t="s">
        <v>34</v>
      </c>
      <c r="J668" s="7"/>
      <c r="K668" s="7"/>
      <c r="L668" s="32"/>
      <c r="M668" s="30" t="s">
        <v>34</v>
      </c>
      <c r="N668" s="29" t="s">
        <v>34</v>
      </c>
      <c r="O668" s="27"/>
      <c r="P668" s="27"/>
      <c r="Q668" s="27"/>
      <c r="R668" s="27"/>
      <c r="S668" s="27"/>
      <c r="T668" s="27"/>
      <c r="U668" s="31"/>
      <c r="V668" s="29"/>
      <c r="W668" s="29"/>
    </row>
    <row r="669" spans="1:23" ht="26" x14ac:dyDescent="0.35">
      <c r="A669" s="33">
        <v>668</v>
      </c>
      <c r="B669" s="21" t="s">
        <v>2659</v>
      </c>
      <c r="C669" s="29" t="s">
        <v>2660</v>
      </c>
      <c r="D669" s="29" t="s">
        <v>2660</v>
      </c>
      <c r="E669" s="21" t="s">
        <v>2659</v>
      </c>
      <c r="F669" s="16"/>
      <c r="G669" s="7"/>
      <c r="H669" s="7"/>
      <c r="I669" s="7" t="s">
        <v>34</v>
      </c>
      <c r="J669" s="7"/>
      <c r="K669" s="7"/>
      <c r="L669" s="32"/>
      <c r="M669" s="30" t="s">
        <v>34</v>
      </c>
      <c r="N669" s="29" t="s">
        <v>34</v>
      </c>
      <c r="O669" s="27"/>
      <c r="P669" s="27"/>
      <c r="Q669" s="27"/>
      <c r="R669" s="27"/>
      <c r="S669" s="27"/>
      <c r="T669" s="27"/>
      <c r="U669" s="31"/>
      <c r="V669" s="29"/>
      <c r="W669" s="29"/>
    </row>
    <row r="670" spans="1:23" ht="26" x14ac:dyDescent="0.35">
      <c r="A670" s="33">
        <v>669</v>
      </c>
      <c r="B670" s="21" t="s">
        <v>2657</v>
      </c>
      <c r="C670" s="29" t="s">
        <v>2658</v>
      </c>
      <c r="D670" s="29" t="s">
        <v>2658</v>
      </c>
      <c r="E670" s="21" t="s">
        <v>2657</v>
      </c>
      <c r="F670" s="16"/>
      <c r="G670" s="7"/>
      <c r="H670" s="7"/>
      <c r="I670" s="7" t="s">
        <v>34</v>
      </c>
      <c r="J670" s="7"/>
      <c r="K670" s="7"/>
      <c r="L670" s="32"/>
      <c r="M670" s="30" t="s">
        <v>34</v>
      </c>
      <c r="N670" s="29" t="s">
        <v>34</v>
      </c>
      <c r="O670" s="27"/>
      <c r="P670" s="27"/>
      <c r="Q670" s="27"/>
      <c r="R670" s="27"/>
      <c r="S670" s="27"/>
      <c r="T670" s="27"/>
      <c r="U670" s="31"/>
      <c r="V670" s="29"/>
      <c r="W670" s="29"/>
    </row>
    <row r="671" spans="1:23" x14ac:dyDescent="0.35">
      <c r="A671" s="33">
        <v>670</v>
      </c>
      <c r="B671" s="18" t="s">
        <v>2655</v>
      </c>
      <c r="C671" s="35" t="s">
        <v>2656</v>
      </c>
      <c r="D671" s="35" t="s">
        <v>2656</v>
      </c>
      <c r="E671" s="18" t="s">
        <v>2655</v>
      </c>
      <c r="F671" s="20"/>
      <c r="G671" s="19"/>
      <c r="H671" s="19"/>
      <c r="I671" s="7"/>
      <c r="J671" s="19"/>
      <c r="K671" s="19"/>
      <c r="L671" s="34"/>
      <c r="M671" s="32"/>
      <c r="N671" s="27"/>
      <c r="O671" s="27"/>
      <c r="P671" s="27"/>
      <c r="Q671" s="27"/>
      <c r="R671" s="27"/>
      <c r="S671" s="27"/>
      <c r="T671" s="27"/>
      <c r="U671" s="31"/>
      <c r="V671" s="29"/>
      <c r="W671" s="29"/>
    </row>
    <row r="672" spans="1:23" ht="26" x14ac:dyDescent="0.35">
      <c r="A672" s="33">
        <v>671</v>
      </c>
      <c r="B672" s="21" t="s">
        <v>2653</v>
      </c>
      <c r="C672" s="29" t="s">
        <v>2654</v>
      </c>
      <c r="D672" s="29" t="s">
        <v>2654</v>
      </c>
      <c r="E672" s="21" t="s">
        <v>2653</v>
      </c>
      <c r="F672" s="16"/>
      <c r="G672" s="7"/>
      <c r="H672" s="7"/>
      <c r="I672" s="7" t="s">
        <v>34</v>
      </c>
      <c r="J672" s="7"/>
      <c r="K672" s="7"/>
      <c r="L672" s="32"/>
      <c r="M672" s="30" t="s">
        <v>34</v>
      </c>
      <c r="N672" s="29" t="s">
        <v>34</v>
      </c>
      <c r="O672" s="27"/>
      <c r="P672" s="27"/>
      <c r="Q672" s="27"/>
      <c r="R672" s="27"/>
      <c r="S672" s="27"/>
      <c r="T672" s="27"/>
      <c r="U672" s="31"/>
      <c r="V672" s="29"/>
      <c r="W672" s="29"/>
    </row>
    <row r="673" spans="1:23" x14ac:dyDescent="0.35">
      <c r="A673" s="33">
        <v>672</v>
      </c>
      <c r="B673" s="21" t="s">
        <v>2651</v>
      </c>
      <c r="C673" s="29" t="s">
        <v>2652</v>
      </c>
      <c r="D673" s="29" t="s">
        <v>2652</v>
      </c>
      <c r="E673" s="21" t="s">
        <v>2651</v>
      </c>
      <c r="F673" s="16"/>
      <c r="G673" s="7"/>
      <c r="H673" s="7"/>
      <c r="I673" s="7" t="s">
        <v>34</v>
      </c>
      <c r="J673" s="7"/>
      <c r="K673" s="7"/>
      <c r="L673" s="32"/>
      <c r="M673" s="30" t="s">
        <v>34</v>
      </c>
      <c r="N673" s="29" t="s">
        <v>34</v>
      </c>
      <c r="O673" s="27"/>
      <c r="P673" s="27"/>
      <c r="Q673" s="27"/>
      <c r="R673" s="27"/>
      <c r="S673" s="27"/>
      <c r="T673" s="27"/>
      <c r="U673" s="31"/>
      <c r="V673" s="29"/>
      <c r="W673" s="29"/>
    </row>
    <row r="674" spans="1:23" ht="26" x14ac:dyDescent="0.35">
      <c r="A674" s="33">
        <v>673</v>
      </c>
      <c r="B674" s="21" t="s">
        <v>2649</v>
      </c>
      <c r="C674" s="29" t="s">
        <v>2650</v>
      </c>
      <c r="D674" s="29" t="s">
        <v>2650</v>
      </c>
      <c r="E674" s="21" t="s">
        <v>2649</v>
      </c>
      <c r="F674" s="16"/>
      <c r="G674" s="7"/>
      <c r="H674" s="7"/>
      <c r="I674" s="7" t="s">
        <v>34</v>
      </c>
      <c r="J674" s="7"/>
      <c r="K674" s="7"/>
      <c r="L674" s="32"/>
      <c r="M674" s="30" t="s">
        <v>34</v>
      </c>
      <c r="N674" s="29" t="s">
        <v>34</v>
      </c>
      <c r="O674" s="27"/>
      <c r="P674" s="27"/>
      <c r="Q674" s="27"/>
      <c r="R674" s="27"/>
      <c r="S674" s="27"/>
      <c r="T674" s="27"/>
      <c r="U674" s="31"/>
      <c r="V674" s="29"/>
      <c r="W674" s="29"/>
    </row>
    <row r="675" spans="1:23" ht="26" x14ac:dyDescent="0.35">
      <c r="A675" s="33">
        <v>674</v>
      </c>
      <c r="B675" s="21" t="s">
        <v>2647</v>
      </c>
      <c r="C675" s="29" t="s">
        <v>2648</v>
      </c>
      <c r="D675" s="29" t="s">
        <v>2648</v>
      </c>
      <c r="E675" s="21" t="s">
        <v>2647</v>
      </c>
      <c r="F675" s="16"/>
      <c r="G675" s="7"/>
      <c r="H675" s="7"/>
      <c r="I675" s="7" t="s">
        <v>34</v>
      </c>
      <c r="J675" s="7"/>
      <c r="K675" s="7"/>
      <c r="L675" s="32"/>
      <c r="M675" s="30" t="s">
        <v>34</v>
      </c>
      <c r="N675" s="29" t="s">
        <v>34</v>
      </c>
      <c r="O675" s="27"/>
      <c r="P675" s="27"/>
      <c r="Q675" s="27"/>
      <c r="R675" s="27"/>
      <c r="S675" s="27"/>
      <c r="T675" s="27"/>
      <c r="U675" s="31"/>
      <c r="V675" s="29"/>
      <c r="W675" s="29"/>
    </row>
    <row r="676" spans="1:23" x14ac:dyDescent="0.35">
      <c r="A676" s="33">
        <v>675</v>
      </c>
      <c r="B676" s="21" t="s">
        <v>2645</v>
      </c>
      <c r="C676" s="29" t="s">
        <v>2646</v>
      </c>
      <c r="D676" s="29" t="s">
        <v>2646</v>
      </c>
      <c r="E676" s="21" t="s">
        <v>2645</v>
      </c>
      <c r="F676" s="16"/>
      <c r="G676" s="7"/>
      <c r="H676" s="7"/>
      <c r="I676" s="7" t="s">
        <v>34</v>
      </c>
      <c r="J676" s="7"/>
      <c r="K676" s="7"/>
      <c r="L676" s="32"/>
      <c r="M676" s="30" t="s">
        <v>34</v>
      </c>
      <c r="N676" s="29" t="s">
        <v>34</v>
      </c>
      <c r="O676" s="27"/>
      <c r="P676" s="27"/>
      <c r="Q676" s="27"/>
      <c r="R676" s="27"/>
      <c r="S676" s="27"/>
      <c r="T676" s="27"/>
      <c r="U676" s="31"/>
      <c r="V676" s="29"/>
      <c r="W676" s="29"/>
    </row>
    <row r="677" spans="1:23" x14ac:dyDescent="0.35">
      <c r="A677" s="33">
        <v>676</v>
      </c>
      <c r="B677" s="18" t="s">
        <v>2643</v>
      </c>
      <c r="C677" s="35" t="s">
        <v>2644</v>
      </c>
      <c r="D677" s="35" t="s">
        <v>2644</v>
      </c>
      <c r="E677" s="18" t="s">
        <v>2643</v>
      </c>
      <c r="F677" s="20"/>
      <c r="G677" s="19"/>
      <c r="H677" s="19"/>
      <c r="I677" s="7"/>
      <c r="J677" s="19"/>
      <c r="K677" s="19"/>
      <c r="L677" s="34"/>
      <c r="M677" s="32"/>
      <c r="N677" s="27"/>
      <c r="O677" s="27"/>
      <c r="P677" s="27"/>
      <c r="Q677" s="27"/>
      <c r="R677" s="27"/>
      <c r="S677" s="27"/>
      <c r="T677" s="27"/>
      <c r="U677" s="31"/>
      <c r="V677" s="29"/>
      <c r="W677" s="29"/>
    </row>
    <row r="678" spans="1:23" ht="52" x14ac:dyDescent="0.35">
      <c r="A678" s="33">
        <v>677</v>
      </c>
      <c r="B678" s="21" t="s">
        <v>2641</v>
      </c>
      <c r="C678" s="29" t="s">
        <v>2642</v>
      </c>
      <c r="D678" s="29" t="s">
        <v>2642</v>
      </c>
      <c r="E678" s="21" t="s">
        <v>2641</v>
      </c>
      <c r="F678" s="16"/>
      <c r="G678" s="7"/>
      <c r="H678" s="7"/>
      <c r="I678" s="7" t="s">
        <v>34</v>
      </c>
      <c r="J678" s="7"/>
      <c r="K678" s="7"/>
      <c r="L678" s="32"/>
      <c r="M678" s="30" t="s">
        <v>34</v>
      </c>
      <c r="N678" s="29" t="s">
        <v>34</v>
      </c>
      <c r="O678" s="27"/>
      <c r="P678" s="27"/>
      <c r="Q678" s="27"/>
      <c r="R678" s="27"/>
      <c r="S678" s="27"/>
      <c r="T678" s="27"/>
      <c r="U678" s="31"/>
      <c r="V678" s="29"/>
      <c r="W678" s="29"/>
    </row>
    <row r="679" spans="1:23" x14ac:dyDescent="0.35">
      <c r="A679" s="33">
        <v>678</v>
      </c>
      <c r="B679" s="21" t="s">
        <v>2639</v>
      </c>
      <c r="C679" s="29" t="s">
        <v>2640</v>
      </c>
      <c r="D679" s="29" t="s">
        <v>2640</v>
      </c>
      <c r="E679" s="21" t="s">
        <v>2639</v>
      </c>
      <c r="F679" s="16"/>
      <c r="G679" s="7"/>
      <c r="H679" s="7"/>
      <c r="I679" s="7" t="s">
        <v>34</v>
      </c>
      <c r="J679" s="7"/>
      <c r="K679" s="7"/>
      <c r="L679" s="32"/>
      <c r="M679" s="30" t="s">
        <v>34</v>
      </c>
      <c r="N679" s="29" t="s">
        <v>34</v>
      </c>
      <c r="O679" s="27"/>
      <c r="P679" s="27"/>
      <c r="Q679" s="27"/>
      <c r="R679" s="27"/>
      <c r="S679" s="27"/>
      <c r="T679" s="27"/>
      <c r="U679" s="31"/>
      <c r="V679" s="29"/>
      <c r="W679" s="29"/>
    </row>
    <row r="680" spans="1:23" ht="26" x14ac:dyDescent="0.35">
      <c r="A680" s="33">
        <v>679</v>
      </c>
      <c r="B680" s="21" t="s">
        <v>2637</v>
      </c>
      <c r="C680" s="29" t="s">
        <v>2638</v>
      </c>
      <c r="D680" s="29" t="s">
        <v>2638</v>
      </c>
      <c r="E680" s="21" t="s">
        <v>2637</v>
      </c>
      <c r="F680" s="16"/>
      <c r="G680" s="7"/>
      <c r="H680" s="7"/>
      <c r="I680" s="7" t="s">
        <v>34</v>
      </c>
      <c r="J680" s="7"/>
      <c r="K680" s="7"/>
      <c r="L680" s="32"/>
      <c r="M680" s="30" t="s">
        <v>34</v>
      </c>
      <c r="N680" s="29" t="s">
        <v>34</v>
      </c>
      <c r="O680" s="27"/>
      <c r="P680" s="27"/>
      <c r="Q680" s="27"/>
      <c r="R680" s="27"/>
      <c r="S680" s="27"/>
      <c r="T680" s="27"/>
      <c r="U680" s="31"/>
      <c r="V680" s="29"/>
      <c r="W680" s="29"/>
    </row>
    <row r="681" spans="1:23" ht="65" x14ac:dyDescent="0.35">
      <c r="A681" s="33">
        <v>680</v>
      </c>
      <c r="B681" s="21" t="s">
        <v>2635</v>
      </c>
      <c r="C681" s="29" t="s">
        <v>2636</v>
      </c>
      <c r="D681" s="29" t="s">
        <v>2636</v>
      </c>
      <c r="E681" s="21" t="s">
        <v>2635</v>
      </c>
      <c r="F681" s="16"/>
      <c r="G681" s="7"/>
      <c r="H681" s="7"/>
      <c r="I681" s="7" t="s">
        <v>34</v>
      </c>
      <c r="J681" s="7"/>
      <c r="K681" s="7"/>
      <c r="L681" s="32"/>
      <c r="M681" s="30" t="s">
        <v>34</v>
      </c>
      <c r="N681" s="29" t="s">
        <v>34</v>
      </c>
      <c r="O681" s="27"/>
      <c r="P681" s="27"/>
      <c r="Q681" s="27"/>
      <c r="R681" s="27"/>
      <c r="S681" s="27"/>
      <c r="T681" s="27"/>
      <c r="U681" s="31"/>
      <c r="V681" s="29"/>
      <c r="W681" s="29"/>
    </row>
    <row r="682" spans="1:23" ht="26" x14ac:dyDescent="0.35">
      <c r="A682" s="33">
        <v>681</v>
      </c>
      <c r="B682" s="21" t="s">
        <v>2633</v>
      </c>
      <c r="C682" s="29" t="s">
        <v>2634</v>
      </c>
      <c r="D682" s="29" t="s">
        <v>2634</v>
      </c>
      <c r="E682" s="21" t="s">
        <v>2633</v>
      </c>
      <c r="F682" s="16"/>
      <c r="G682" s="7"/>
      <c r="H682" s="7"/>
      <c r="I682" s="7" t="s">
        <v>34</v>
      </c>
      <c r="J682" s="7"/>
      <c r="K682" s="7"/>
      <c r="L682" s="32"/>
      <c r="M682" s="30" t="s">
        <v>34</v>
      </c>
      <c r="N682" s="29" t="s">
        <v>34</v>
      </c>
      <c r="O682" s="27"/>
      <c r="P682" s="27"/>
      <c r="Q682" s="27"/>
      <c r="R682" s="27"/>
      <c r="S682" s="27"/>
      <c r="T682" s="27"/>
      <c r="U682" s="31"/>
      <c r="V682" s="29"/>
      <c r="W682" s="29"/>
    </row>
    <row r="683" spans="1:23" ht="39" x14ac:dyDescent="0.35">
      <c r="A683" s="33">
        <v>682</v>
      </c>
      <c r="B683" s="21" t="s">
        <v>2631</v>
      </c>
      <c r="C683" s="29" t="s">
        <v>2632</v>
      </c>
      <c r="D683" s="29" t="s">
        <v>2632</v>
      </c>
      <c r="E683" s="21" t="s">
        <v>2631</v>
      </c>
      <c r="F683" s="16"/>
      <c r="G683" s="7"/>
      <c r="H683" s="7"/>
      <c r="I683" s="7" t="s">
        <v>34</v>
      </c>
      <c r="J683" s="7"/>
      <c r="K683" s="7"/>
      <c r="L683" s="32"/>
      <c r="M683" s="30" t="s">
        <v>34</v>
      </c>
      <c r="N683" s="29" t="s">
        <v>34</v>
      </c>
      <c r="O683" s="27"/>
      <c r="P683" s="27"/>
      <c r="Q683" s="27"/>
      <c r="R683" s="27"/>
      <c r="S683" s="27"/>
      <c r="T683" s="27"/>
      <c r="U683" s="31"/>
      <c r="V683" s="29"/>
      <c r="W683" s="29"/>
    </row>
    <row r="684" spans="1:23" ht="26" x14ac:dyDescent="0.35">
      <c r="A684" s="33">
        <v>683</v>
      </c>
      <c r="B684" s="21" t="s">
        <v>2629</v>
      </c>
      <c r="C684" s="29" t="s">
        <v>2630</v>
      </c>
      <c r="D684" s="29" t="s">
        <v>2630</v>
      </c>
      <c r="E684" s="21" t="s">
        <v>2629</v>
      </c>
      <c r="F684" s="16"/>
      <c r="G684" s="7"/>
      <c r="H684" s="7"/>
      <c r="I684" s="7" t="s">
        <v>34</v>
      </c>
      <c r="J684" s="7"/>
      <c r="K684" s="7"/>
      <c r="L684" s="32"/>
      <c r="M684" s="30" t="s">
        <v>34</v>
      </c>
      <c r="N684" s="29" t="s">
        <v>34</v>
      </c>
      <c r="O684" s="27"/>
      <c r="P684" s="27"/>
      <c r="Q684" s="27"/>
      <c r="R684" s="27"/>
      <c r="S684" s="27"/>
      <c r="T684" s="27"/>
      <c r="U684" s="31"/>
      <c r="V684" s="29"/>
      <c r="W684" s="29"/>
    </row>
    <row r="685" spans="1:23" ht="52" x14ac:dyDescent="0.35">
      <c r="A685" s="33">
        <v>684</v>
      </c>
      <c r="B685" s="18" t="s">
        <v>2627</v>
      </c>
      <c r="C685" s="35" t="s">
        <v>2628</v>
      </c>
      <c r="D685" s="35" t="s">
        <v>2628</v>
      </c>
      <c r="E685" s="18" t="s">
        <v>2627</v>
      </c>
      <c r="F685" s="20"/>
      <c r="G685" s="19"/>
      <c r="H685" s="19"/>
      <c r="I685" s="7"/>
      <c r="J685" s="19"/>
      <c r="K685" s="19"/>
      <c r="L685" s="34"/>
      <c r="M685" s="32"/>
      <c r="N685" s="27"/>
      <c r="O685" s="27"/>
      <c r="P685" s="27"/>
      <c r="Q685" s="27"/>
      <c r="R685" s="27"/>
      <c r="S685" s="27"/>
      <c r="T685" s="27"/>
      <c r="U685" s="31"/>
      <c r="V685" s="29"/>
      <c r="W685" s="29"/>
    </row>
    <row r="686" spans="1:23" x14ac:dyDescent="0.35">
      <c r="A686" s="33">
        <v>685</v>
      </c>
      <c r="B686" s="21" t="s">
        <v>2625</v>
      </c>
      <c r="C686" s="29" t="s">
        <v>2626</v>
      </c>
      <c r="D686" s="29" t="s">
        <v>2626</v>
      </c>
      <c r="E686" s="21" t="s">
        <v>2625</v>
      </c>
      <c r="F686" s="16"/>
      <c r="G686" s="7"/>
      <c r="H686" s="7"/>
      <c r="I686" s="7" t="s">
        <v>34</v>
      </c>
      <c r="J686" s="7"/>
      <c r="K686" s="7"/>
      <c r="L686" s="32"/>
      <c r="M686" s="32"/>
      <c r="N686" s="27"/>
      <c r="O686" s="29" t="s">
        <v>34</v>
      </c>
      <c r="P686" s="29" t="s">
        <v>34</v>
      </c>
      <c r="Q686" s="29" t="s">
        <v>34</v>
      </c>
      <c r="R686" s="27"/>
      <c r="S686" s="27"/>
      <c r="T686" s="27"/>
      <c r="U686" s="31"/>
      <c r="V686" s="29"/>
      <c r="W686" s="29"/>
    </row>
    <row r="687" spans="1:23" ht="26" x14ac:dyDescent="0.35">
      <c r="A687" s="33">
        <v>686</v>
      </c>
      <c r="B687" s="21" t="s">
        <v>2623</v>
      </c>
      <c r="C687" s="29" t="s">
        <v>2624</v>
      </c>
      <c r="D687" s="29" t="s">
        <v>2624</v>
      </c>
      <c r="E687" s="21" t="s">
        <v>2623</v>
      </c>
      <c r="F687" s="16"/>
      <c r="G687" s="7"/>
      <c r="H687" s="7"/>
      <c r="I687" s="7" t="s">
        <v>34</v>
      </c>
      <c r="J687" s="7"/>
      <c r="K687" s="7"/>
      <c r="L687" s="32"/>
      <c r="M687" s="32"/>
      <c r="N687" s="27"/>
      <c r="O687" s="29" t="s">
        <v>34</v>
      </c>
      <c r="P687" s="29" t="s">
        <v>34</v>
      </c>
      <c r="Q687" s="29" t="s">
        <v>34</v>
      </c>
      <c r="R687" s="27"/>
      <c r="S687" s="27"/>
      <c r="T687" s="27"/>
      <c r="U687" s="31"/>
      <c r="V687" s="29"/>
      <c r="W687" s="29"/>
    </row>
    <row r="688" spans="1:23" ht="65" x14ac:dyDescent="0.35">
      <c r="A688" s="33">
        <v>687</v>
      </c>
      <c r="B688" s="21" t="s">
        <v>2621</v>
      </c>
      <c r="C688" s="29" t="s">
        <v>2622</v>
      </c>
      <c r="D688" s="29" t="s">
        <v>2622</v>
      </c>
      <c r="E688" s="21" t="s">
        <v>2621</v>
      </c>
      <c r="F688" s="16"/>
      <c r="G688" s="7"/>
      <c r="H688" s="7"/>
      <c r="I688" s="7" t="s">
        <v>34</v>
      </c>
      <c r="J688" s="7"/>
      <c r="K688" s="7"/>
      <c r="L688" s="32"/>
      <c r="M688" s="32"/>
      <c r="N688" s="27"/>
      <c r="O688" s="29" t="s">
        <v>34</v>
      </c>
      <c r="P688" s="29" t="s">
        <v>34</v>
      </c>
      <c r="Q688" s="29" t="s">
        <v>34</v>
      </c>
      <c r="R688" s="27"/>
      <c r="S688" s="27"/>
      <c r="T688" s="27"/>
      <c r="U688" s="31"/>
      <c r="V688" s="29"/>
      <c r="W688" s="29"/>
    </row>
    <row r="689" spans="1:23" ht="26" x14ac:dyDescent="0.35">
      <c r="A689" s="33">
        <v>688</v>
      </c>
      <c r="B689" s="21" t="s">
        <v>2619</v>
      </c>
      <c r="C689" s="29" t="s">
        <v>2620</v>
      </c>
      <c r="D689" s="29" t="s">
        <v>2620</v>
      </c>
      <c r="E689" s="21" t="s">
        <v>2619</v>
      </c>
      <c r="F689" s="16"/>
      <c r="G689" s="7"/>
      <c r="H689" s="7"/>
      <c r="I689" s="7" t="s">
        <v>34</v>
      </c>
      <c r="J689" s="7"/>
      <c r="K689" s="7"/>
      <c r="L689" s="32"/>
      <c r="M689" s="32"/>
      <c r="N689" s="27"/>
      <c r="O689" s="29" t="s">
        <v>34</v>
      </c>
      <c r="P689" s="29" t="s">
        <v>34</v>
      </c>
      <c r="Q689" s="29" t="s">
        <v>34</v>
      </c>
      <c r="R689" s="27"/>
      <c r="S689" s="27"/>
      <c r="T689" s="27"/>
      <c r="U689" s="31"/>
      <c r="V689" s="29"/>
      <c r="W689" s="29"/>
    </row>
    <row r="690" spans="1:23" ht="26" x14ac:dyDescent="0.35">
      <c r="A690" s="33">
        <v>689</v>
      </c>
      <c r="B690" s="21" t="s">
        <v>2617</v>
      </c>
      <c r="C690" s="29" t="s">
        <v>2618</v>
      </c>
      <c r="D690" s="29" t="s">
        <v>2618</v>
      </c>
      <c r="E690" s="21" t="s">
        <v>2617</v>
      </c>
      <c r="F690" s="16"/>
      <c r="G690" s="7"/>
      <c r="H690" s="7"/>
      <c r="I690" s="7" t="s">
        <v>34</v>
      </c>
      <c r="J690" s="7"/>
      <c r="K690" s="7"/>
      <c r="L690" s="32"/>
      <c r="M690" s="32"/>
      <c r="N690" s="27"/>
      <c r="O690" s="29" t="s">
        <v>34</v>
      </c>
      <c r="P690" s="29" t="s">
        <v>34</v>
      </c>
      <c r="Q690" s="29" t="s">
        <v>34</v>
      </c>
      <c r="R690" s="27"/>
      <c r="S690" s="27"/>
      <c r="T690" s="27"/>
      <c r="U690" s="31"/>
      <c r="V690" s="29"/>
      <c r="W690" s="29"/>
    </row>
    <row r="691" spans="1:23" ht="39" x14ac:dyDescent="0.35">
      <c r="A691" s="33">
        <v>690</v>
      </c>
      <c r="B691" s="21" t="s">
        <v>2615</v>
      </c>
      <c r="C691" s="29" t="s">
        <v>2616</v>
      </c>
      <c r="D691" s="29" t="s">
        <v>2616</v>
      </c>
      <c r="E691" s="21" t="s">
        <v>2615</v>
      </c>
      <c r="F691" s="16"/>
      <c r="G691" s="7"/>
      <c r="H691" s="7"/>
      <c r="I691" s="7" t="s">
        <v>34</v>
      </c>
      <c r="J691" s="7"/>
      <c r="K691" s="7"/>
      <c r="L691" s="32"/>
      <c r="M691" s="32"/>
      <c r="N691" s="27"/>
      <c r="O691" s="29" t="s">
        <v>34</v>
      </c>
      <c r="P691" s="29" t="s">
        <v>34</v>
      </c>
      <c r="Q691" s="29" t="s">
        <v>34</v>
      </c>
      <c r="R691" s="27"/>
      <c r="S691" s="27"/>
      <c r="T691" s="27"/>
      <c r="U691" s="31"/>
      <c r="V691" s="29"/>
      <c r="W691" s="29"/>
    </row>
    <row r="692" spans="1:23" ht="39" x14ac:dyDescent="0.35">
      <c r="A692" s="33">
        <v>691</v>
      </c>
      <c r="B692" s="21" t="s">
        <v>2613</v>
      </c>
      <c r="C692" s="29" t="s">
        <v>2614</v>
      </c>
      <c r="D692" s="29" t="s">
        <v>2614</v>
      </c>
      <c r="E692" s="21" t="s">
        <v>2613</v>
      </c>
      <c r="F692" s="16"/>
      <c r="G692" s="7"/>
      <c r="H692" s="7"/>
      <c r="I692" s="7" t="s">
        <v>34</v>
      </c>
      <c r="J692" s="7"/>
      <c r="K692" s="7"/>
      <c r="L692" s="32"/>
      <c r="M692" s="32"/>
      <c r="N692" s="27"/>
      <c r="O692" s="29" t="s">
        <v>34</v>
      </c>
      <c r="P692" s="29" t="s">
        <v>34</v>
      </c>
      <c r="Q692" s="29" t="s">
        <v>34</v>
      </c>
      <c r="R692" s="27"/>
      <c r="S692" s="27"/>
      <c r="T692" s="27"/>
      <c r="U692" s="31"/>
      <c r="V692" s="29"/>
      <c r="W692" s="29"/>
    </row>
    <row r="693" spans="1:23" ht="52" x14ac:dyDescent="0.35">
      <c r="A693" s="33">
        <v>692</v>
      </c>
      <c r="B693" s="21" t="s">
        <v>2611</v>
      </c>
      <c r="C693" s="29" t="s">
        <v>2612</v>
      </c>
      <c r="D693" s="29" t="s">
        <v>2612</v>
      </c>
      <c r="E693" s="21" t="s">
        <v>2611</v>
      </c>
      <c r="F693" s="16"/>
      <c r="G693" s="7"/>
      <c r="H693" s="7"/>
      <c r="I693" s="7" t="s">
        <v>34</v>
      </c>
      <c r="J693" s="7"/>
      <c r="K693" s="7"/>
      <c r="L693" s="32"/>
      <c r="M693" s="32"/>
      <c r="N693" s="27"/>
      <c r="O693" s="29" t="s">
        <v>34</v>
      </c>
      <c r="P693" s="29" t="s">
        <v>34</v>
      </c>
      <c r="Q693" s="29" t="s">
        <v>34</v>
      </c>
      <c r="R693" s="27"/>
      <c r="S693" s="27"/>
      <c r="T693" s="27"/>
      <c r="U693" s="31"/>
      <c r="V693" s="29"/>
      <c r="W693" s="29"/>
    </row>
    <row r="694" spans="1:23" ht="26" x14ac:dyDescent="0.35">
      <c r="A694" s="33">
        <v>693</v>
      </c>
      <c r="B694" s="21" t="s">
        <v>2609</v>
      </c>
      <c r="C694" s="29" t="s">
        <v>2610</v>
      </c>
      <c r="D694" s="29" t="s">
        <v>2610</v>
      </c>
      <c r="E694" s="21" t="s">
        <v>2609</v>
      </c>
      <c r="F694" s="16"/>
      <c r="G694" s="7"/>
      <c r="H694" s="7"/>
      <c r="I694" s="7" t="s">
        <v>34</v>
      </c>
      <c r="J694" s="7"/>
      <c r="K694" s="7"/>
      <c r="L694" s="32"/>
      <c r="M694" s="32"/>
      <c r="N694" s="27"/>
      <c r="O694" s="29" t="s">
        <v>34</v>
      </c>
      <c r="P694" s="29" t="s">
        <v>34</v>
      </c>
      <c r="Q694" s="29" t="s">
        <v>34</v>
      </c>
      <c r="R694" s="27"/>
      <c r="S694" s="27"/>
      <c r="T694" s="27"/>
      <c r="U694" s="31"/>
      <c r="V694" s="29"/>
      <c r="W694" s="29"/>
    </row>
    <row r="695" spans="1:23" x14ac:dyDescent="0.35">
      <c r="A695" s="33">
        <v>694</v>
      </c>
      <c r="B695" s="9" t="s">
        <v>2607</v>
      </c>
      <c r="C695" s="37" t="s">
        <v>2608</v>
      </c>
      <c r="D695" s="37" t="s">
        <v>2608</v>
      </c>
      <c r="E695" s="9" t="s">
        <v>2607</v>
      </c>
      <c r="F695" s="15"/>
      <c r="G695" s="10"/>
      <c r="H695" s="10"/>
      <c r="I695" s="7"/>
      <c r="J695" s="10"/>
      <c r="K695" s="10"/>
      <c r="L695" s="36"/>
      <c r="M695" s="32"/>
      <c r="N695" s="27"/>
      <c r="O695" s="27"/>
      <c r="P695" s="27"/>
      <c r="Q695" s="27"/>
      <c r="R695" s="27"/>
      <c r="S695" s="27"/>
      <c r="T695" s="27"/>
      <c r="U695" s="31"/>
      <c r="V695" s="29"/>
      <c r="W695" s="29"/>
    </row>
    <row r="696" spans="1:23" x14ac:dyDescent="0.35">
      <c r="A696" s="33">
        <v>695</v>
      </c>
      <c r="B696" s="18" t="s">
        <v>890</v>
      </c>
      <c r="C696" s="35" t="s">
        <v>2606</v>
      </c>
      <c r="D696" s="35" t="s">
        <v>2606</v>
      </c>
      <c r="E696" s="18" t="s">
        <v>890</v>
      </c>
      <c r="F696" s="20"/>
      <c r="G696" s="19"/>
      <c r="H696" s="19"/>
      <c r="I696" s="7"/>
      <c r="J696" s="19"/>
      <c r="K696" s="19"/>
      <c r="L696" s="34"/>
      <c r="M696" s="32"/>
      <c r="N696" s="27"/>
      <c r="O696" s="27"/>
      <c r="P696" s="27"/>
      <c r="Q696" s="27"/>
      <c r="R696" s="27"/>
      <c r="S696" s="27"/>
      <c r="T696" s="27"/>
      <c r="U696" s="31"/>
      <c r="V696" s="29"/>
      <c r="W696" s="29"/>
    </row>
    <row r="697" spans="1:23" ht="39" x14ac:dyDescent="0.35">
      <c r="A697" s="33">
        <v>696</v>
      </c>
      <c r="B697" s="21" t="s">
        <v>2604</v>
      </c>
      <c r="C697" s="29" t="s">
        <v>2605</v>
      </c>
      <c r="D697" s="29" t="s">
        <v>2605</v>
      </c>
      <c r="E697" s="21" t="s">
        <v>2604</v>
      </c>
      <c r="F697" s="16"/>
      <c r="G697" s="7"/>
      <c r="H697" s="7"/>
      <c r="I697" s="7" t="s">
        <v>34</v>
      </c>
      <c r="J697" s="7"/>
      <c r="K697" s="7"/>
      <c r="L697" s="32"/>
      <c r="M697" s="30" t="s">
        <v>34</v>
      </c>
      <c r="N697" s="29" t="s">
        <v>34</v>
      </c>
      <c r="O697" s="27"/>
      <c r="P697" s="27"/>
      <c r="Q697" s="27"/>
      <c r="R697" s="27"/>
      <c r="S697" s="27"/>
      <c r="T697" s="27"/>
      <c r="U697" s="31"/>
      <c r="V697" s="29"/>
      <c r="W697" s="29"/>
    </row>
    <row r="698" spans="1:23" x14ac:dyDescent="0.35">
      <c r="A698" s="33">
        <v>697</v>
      </c>
      <c r="B698" s="21" t="s">
        <v>2602</v>
      </c>
      <c r="C698" s="29" t="s">
        <v>2603</v>
      </c>
      <c r="D698" s="29" t="s">
        <v>2603</v>
      </c>
      <c r="E698" s="21" t="s">
        <v>2602</v>
      </c>
      <c r="F698" s="16"/>
      <c r="G698" s="7"/>
      <c r="H698" s="7"/>
      <c r="I698" s="7" t="s">
        <v>34</v>
      </c>
      <c r="J698" s="7"/>
      <c r="K698" s="7"/>
      <c r="L698" s="32"/>
      <c r="M698" s="30" t="s">
        <v>34</v>
      </c>
      <c r="N698" s="29" t="s">
        <v>34</v>
      </c>
      <c r="O698" s="29" t="s">
        <v>34</v>
      </c>
      <c r="P698" s="29" t="s">
        <v>34</v>
      </c>
      <c r="Q698" s="29" t="s">
        <v>34</v>
      </c>
      <c r="R698" s="27"/>
      <c r="S698" s="27"/>
      <c r="T698" s="27"/>
      <c r="U698" s="31"/>
      <c r="V698" s="29"/>
      <c r="W698" s="29"/>
    </row>
    <row r="699" spans="1:23" ht="26" x14ac:dyDescent="0.35">
      <c r="A699" s="33">
        <v>698</v>
      </c>
      <c r="B699" s="21" t="s">
        <v>2600</v>
      </c>
      <c r="C699" s="29" t="s">
        <v>2601</v>
      </c>
      <c r="D699" s="29" t="s">
        <v>2601</v>
      </c>
      <c r="E699" s="21" t="s">
        <v>2600</v>
      </c>
      <c r="F699" s="16"/>
      <c r="G699" s="7"/>
      <c r="H699" s="7"/>
      <c r="I699" s="7" t="s">
        <v>34</v>
      </c>
      <c r="J699" s="7"/>
      <c r="K699" s="7"/>
      <c r="L699" s="32"/>
      <c r="M699" s="30" t="s">
        <v>34</v>
      </c>
      <c r="N699" s="29" t="s">
        <v>34</v>
      </c>
      <c r="O699" s="27"/>
      <c r="P699" s="27"/>
      <c r="Q699" s="27"/>
      <c r="R699" s="27"/>
      <c r="S699" s="27"/>
      <c r="T699" s="27"/>
      <c r="U699" s="31"/>
      <c r="V699" s="29"/>
      <c r="W699" s="29"/>
    </row>
    <row r="700" spans="1:23" ht="26" x14ac:dyDescent="0.35">
      <c r="A700" s="33">
        <v>699</v>
      </c>
      <c r="B700" s="21" t="s">
        <v>2598</v>
      </c>
      <c r="C700" s="29" t="s">
        <v>2599</v>
      </c>
      <c r="D700" s="29" t="s">
        <v>2599</v>
      </c>
      <c r="E700" s="21" t="s">
        <v>2598</v>
      </c>
      <c r="F700" s="16"/>
      <c r="G700" s="7"/>
      <c r="H700" s="7"/>
      <c r="I700" s="7" t="s">
        <v>34</v>
      </c>
      <c r="J700" s="7"/>
      <c r="K700" s="7"/>
      <c r="L700" s="32"/>
      <c r="M700" s="30" t="s">
        <v>34</v>
      </c>
      <c r="N700" s="29" t="s">
        <v>34</v>
      </c>
      <c r="O700" s="29" t="s">
        <v>34</v>
      </c>
      <c r="P700" s="29" t="s">
        <v>34</v>
      </c>
      <c r="Q700" s="29" t="s">
        <v>34</v>
      </c>
      <c r="R700" s="27"/>
      <c r="S700" s="27"/>
      <c r="T700" s="27"/>
      <c r="U700" s="31"/>
      <c r="V700" s="29"/>
      <c r="W700" s="29"/>
    </row>
    <row r="701" spans="1:23" ht="39" x14ac:dyDescent="0.35">
      <c r="A701" s="33">
        <v>700</v>
      </c>
      <c r="B701" s="21" t="s">
        <v>2596</v>
      </c>
      <c r="C701" s="29" t="s">
        <v>2597</v>
      </c>
      <c r="D701" s="29" t="s">
        <v>2597</v>
      </c>
      <c r="E701" s="21" t="s">
        <v>2596</v>
      </c>
      <c r="F701" s="16"/>
      <c r="G701" s="7"/>
      <c r="H701" s="7"/>
      <c r="I701" s="7" t="s">
        <v>34</v>
      </c>
      <c r="J701" s="7"/>
      <c r="K701" s="7"/>
      <c r="L701" s="32"/>
      <c r="M701" s="30" t="s">
        <v>34</v>
      </c>
      <c r="N701" s="29" t="s">
        <v>34</v>
      </c>
      <c r="O701" s="27"/>
      <c r="P701" s="27"/>
      <c r="Q701" s="27"/>
      <c r="R701" s="27"/>
      <c r="S701" s="27"/>
      <c r="T701" s="27"/>
      <c r="U701" s="31"/>
      <c r="V701" s="29"/>
      <c r="W701" s="29"/>
    </row>
    <row r="702" spans="1:23" ht="26" x14ac:dyDescent="0.35">
      <c r="A702" s="33">
        <v>701</v>
      </c>
      <c r="B702" s="21" t="s">
        <v>2594</v>
      </c>
      <c r="C702" s="29" t="s">
        <v>2595</v>
      </c>
      <c r="D702" s="29" t="s">
        <v>2595</v>
      </c>
      <c r="E702" s="21" t="s">
        <v>2594</v>
      </c>
      <c r="F702" s="16"/>
      <c r="G702" s="7"/>
      <c r="H702" s="7"/>
      <c r="I702" s="7" t="s">
        <v>34</v>
      </c>
      <c r="J702" s="7"/>
      <c r="K702" s="7"/>
      <c r="L702" s="32"/>
      <c r="M702" s="30" t="s">
        <v>34</v>
      </c>
      <c r="N702" s="29" t="s">
        <v>34</v>
      </c>
      <c r="O702" s="27"/>
      <c r="P702" s="27"/>
      <c r="Q702" s="27"/>
      <c r="R702" s="27"/>
      <c r="S702" s="27"/>
      <c r="T702" s="27"/>
      <c r="U702" s="31"/>
      <c r="V702" s="29"/>
      <c r="W702" s="29"/>
    </row>
    <row r="703" spans="1:23" x14ac:dyDescent="0.35">
      <c r="A703" s="33">
        <v>702</v>
      </c>
      <c r="B703" s="21" t="s">
        <v>2592</v>
      </c>
      <c r="C703" s="29" t="s">
        <v>2593</v>
      </c>
      <c r="D703" s="29" t="s">
        <v>2593</v>
      </c>
      <c r="E703" s="21" t="s">
        <v>2592</v>
      </c>
      <c r="F703" s="16"/>
      <c r="G703" s="7"/>
      <c r="H703" s="7"/>
      <c r="I703" s="7" t="s">
        <v>34</v>
      </c>
      <c r="J703" s="7"/>
      <c r="K703" s="7"/>
      <c r="L703" s="32"/>
      <c r="M703" s="30" t="s">
        <v>34</v>
      </c>
      <c r="N703" s="29" t="s">
        <v>34</v>
      </c>
      <c r="O703" s="27"/>
      <c r="P703" s="27"/>
      <c r="Q703" s="27"/>
      <c r="R703" s="27"/>
      <c r="S703" s="27"/>
      <c r="T703" s="27"/>
      <c r="U703" s="31"/>
      <c r="V703" s="29"/>
      <c r="W703" s="29"/>
    </row>
    <row r="704" spans="1:23" ht="26" x14ac:dyDescent="0.35">
      <c r="A704" s="33">
        <v>703</v>
      </c>
      <c r="B704" s="21" t="s">
        <v>2590</v>
      </c>
      <c r="C704" s="29" t="s">
        <v>2591</v>
      </c>
      <c r="D704" s="29" t="s">
        <v>2591</v>
      </c>
      <c r="E704" s="21" t="s">
        <v>2590</v>
      </c>
      <c r="F704" s="16"/>
      <c r="G704" s="7"/>
      <c r="H704" s="7"/>
      <c r="I704" s="7" t="s">
        <v>34</v>
      </c>
      <c r="J704" s="7"/>
      <c r="K704" s="7"/>
      <c r="L704" s="32"/>
      <c r="M704" s="30" t="s">
        <v>34</v>
      </c>
      <c r="N704" s="29" t="s">
        <v>34</v>
      </c>
      <c r="O704" s="29" t="s">
        <v>34</v>
      </c>
      <c r="P704" s="29" t="s">
        <v>34</v>
      </c>
      <c r="Q704" s="29" t="s">
        <v>34</v>
      </c>
      <c r="R704" s="27"/>
      <c r="S704" s="27"/>
      <c r="T704" s="27"/>
      <c r="U704" s="31"/>
      <c r="V704" s="29"/>
      <c r="W704" s="29"/>
    </row>
    <row r="705" spans="1:23" ht="26" x14ac:dyDescent="0.35">
      <c r="A705" s="33">
        <v>704</v>
      </c>
      <c r="B705" s="21" t="s">
        <v>2588</v>
      </c>
      <c r="C705" s="29" t="s">
        <v>2589</v>
      </c>
      <c r="D705" s="29" t="s">
        <v>2589</v>
      </c>
      <c r="E705" s="21" t="s">
        <v>2588</v>
      </c>
      <c r="F705" s="16"/>
      <c r="G705" s="7"/>
      <c r="H705" s="7"/>
      <c r="I705" s="7" t="s">
        <v>34</v>
      </c>
      <c r="J705" s="7"/>
      <c r="K705" s="7"/>
      <c r="L705" s="32"/>
      <c r="M705" s="30" t="s">
        <v>34</v>
      </c>
      <c r="N705" s="29" t="s">
        <v>34</v>
      </c>
      <c r="O705" s="29" t="s">
        <v>34</v>
      </c>
      <c r="P705" s="29" t="s">
        <v>34</v>
      </c>
      <c r="Q705" s="27"/>
      <c r="R705" s="27"/>
      <c r="S705" s="27"/>
      <c r="T705" s="27"/>
      <c r="U705" s="31"/>
      <c r="V705" s="29"/>
      <c r="W705" s="29"/>
    </row>
    <row r="706" spans="1:23" ht="26" x14ac:dyDescent="0.35">
      <c r="A706" s="33">
        <v>705</v>
      </c>
      <c r="B706" s="21" t="s">
        <v>2586</v>
      </c>
      <c r="C706" s="29" t="s">
        <v>2587</v>
      </c>
      <c r="D706" s="29" t="s">
        <v>2587</v>
      </c>
      <c r="E706" s="21" t="s">
        <v>2586</v>
      </c>
      <c r="F706" s="16"/>
      <c r="G706" s="7"/>
      <c r="H706" s="7"/>
      <c r="I706" s="7" t="s">
        <v>34</v>
      </c>
      <c r="J706" s="7"/>
      <c r="K706" s="7"/>
      <c r="L706" s="32"/>
      <c r="M706" s="30" t="s">
        <v>34</v>
      </c>
      <c r="N706" s="29" t="s">
        <v>34</v>
      </c>
      <c r="O706" s="29" t="s">
        <v>34</v>
      </c>
      <c r="P706" s="29" t="s">
        <v>34</v>
      </c>
      <c r="Q706" s="29" t="s">
        <v>34</v>
      </c>
      <c r="R706" s="27"/>
      <c r="S706" s="27"/>
      <c r="T706" s="27"/>
      <c r="U706" s="31"/>
      <c r="V706" s="29"/>
      <c r="W706" s="29"/>
    </row>
    <row r="707" spans="1:23" ht="26" x14ac:dyDescent="0.35">
      <c r="A707" s="33">
        <v>706</v>
      </c>
      <c r="B707" s="21" t="s">
        <v>2584</v>
      </c>
      <c r="C707" s="29" t="s">
        <v>2585</v>
      </c>
      <c r="D707" s="29" t="s">
        <v>2585</v>
      </c>
      <c r="E707" s="21" t="s">
        <v>2584</v>
      </c>
      <c r="F707" s="16"/>
      <c r="G707" s="7"/>
      <c r="H707" s="7"/>
      <c r="I707" s="7" t="s">
        <v>34</v>
      </c>
      <c r="J707" s="7"/>
      <c r="K707" s="7"/>
      <c r="L707" s="32"/>
      <c r="M707" s="30" t="s">
        <v>34</v>
      </c>
      <c r="N707" s="29" t="s">
        <v>34</v>
      </c>
      <c r="O707" s="29" t="s">
        <v>34</v>
      </c>
      <c r="P707" s="29" t="s">
        <v>34</v>
      </c>
      <c r="Q707" s="29" t="s">
        <v>34</v>
      </c>
      <c r="R707" s="27"/>
      <c r="S707" s="27"/>
      <c r="T707" s="27"/>
      <c r="U707" s="31"/>
      <c r="V707" s="29"/>
      <c r="W707" s="29"/>
    </row>
    <row r="708" spans="1:23" ht="26" x14ac:dyDescent="0.35">
      <c r="A708" s="33">
        <v>707</v>
      </c>
      <c r="B708" s="21" t="s">
        <v>2582</v>
      </c>
      <c r="C708" s="29" t="s">
        <v>2583</v>
      </c>
      <c r="D708" s="29" t="s">
        <v>2583</v>
      </c>
      <c r="E708" s="21" t="s">
        <v>2582</v>
      </c>
      <c r="F708" s="16"/>
      <c r="G708" s="7"/>
      <c r="H708" s="7"/>
      <c r="I708" s="7" t="s">
        <v>34</v>
      </c>
      <c r="J708" s="7"/>
      <c r="K708" s="7"/>
      <c r="L708" s="32"/>
      <c r="M708" s="30" t="s">
        <v>34</v>
      </c>
      <c r="N708" s="29" t="s">
        <v>34</v>
      </c>
      <c r="O708" s="27"/>
      <c r="P708" s="27"/>
      <c r="Q708" s="39" t="s">
        <v>34</v>
      </c>
      <c r="R708" s="27"/>
      <c r="S708" s="27"/>
      <c r="T708" s="27"/>
      <c r="U708" s="31"/>
      <c r="V708" s="29"/>
      <c r="W708" s="29"/>
    </row>
    <row r="709" spans="1:23" x14ac:dyDescent="0.35">
      <c r="A709" s="33">
        <v>708</v>
      </c>
      <c r="B709" s="21" t="s">
        <v>2580</v>
      </c>
      <c r="C709" s="29" t="s">
        <v>2581</v>
      </c>
      <c r="D709" s="29" t="s">
        <v>2581</v>
      </c>
      <c r="E709" s="21" t="s">
        <v>2580</v>
      </c>
      <c r="F709" s="16"/>
      <c r="G709" s="7"/>
      <c r="H709" s="7"/>
      <c r="I709" s="7" t="s">
        <v>34</v>
      </c>
      <c r="J709" s="7"/>
      <c r="K709" s="7"/>
      <c r="L709" s="32"/>
      <c r="M709" s="30" t="s">
        <v>34</v>
      </c>
      <c r="N709" s="29" t="s">
        <v>34</v>
      </c>
      <c r="O709" s="29" t="s">
        <v>34</v>
      </c>
      <c r="P709" s="29" t="s">
        <v>34</v>
      </c>
      <c r="Q709" s="29" t="s">
        <v>34</v>
      </c>
      <c r="R709" s="27"/>
      <c r="S709" s="27"/>
      <c r="T709" s="27"/>
      <c r="U709" s="31"/>
      <c r="V709" s="29"/>
      <c r="W709" s="29"/>
    </row>
    <row r="710" spans="1:23" ht="26" x14ac:dyDescent="0.35">
      <c r="A710" s="33">
        <v>709</v>
      </c>
      <c r="B710" s="21" t="s">
        <v>2578</v>
      </c>
      <c r="C710" s="29" t="s">
        <v>2579</v>
      </c>
      <c r="D710" s="29" t="s">
        <v>2579</v>
      </c>
      <c r="E710" s="21" t="s">
        <v>2578</v>
      </c>
      <c r="F710" s="16"/>
      <c r="G710" s="7"/>
      <c r="H710" s="7"/>
      <c r="I710" s="7" t="s">
        <v>34</v>
      </c>
      <c r="J710" s="7"/>
      <c r="K710" s="7"/>
      <c r="L710" s="32"/>
      <c r="M710" s="30" t="s">
        <v>34</v>
      </c>
      <c r="N710" s="29" t="s">
        <v>34</v>
      </c>
      <c r="O710" s="29" t="s">
        <v>34</v>
      </c>
      <c r="P710" s="29" t="s">
        <v>34</v>
      </c>
      <c r="Q710" s="29" t="s">
        <v>34</v>
      </c>
      <c r="R710" s="27"/>
      <c r="S710" s="27"/>
      <c r="T710" s="27"/>
      <c r="U710" s="31"/>
      <c r="V710" s="29"/>
      <c r="W710" s="29"/>
    </row>
    <row r="711" spans="1:23" ht="117" x14ac:dyDescent="0.35">
      <c r="A711" s="33">
        <v>710</v>
      </c>
      <c r="B711" s="21" t="s">
        <v>2576</v>
      </c>
      <c r="C711" s="29" t="s">
        <v>2577</v>
      </c>
      <c r="D711" s="29" t="s">
        <v>2577</v>
      </c>
      <c r="E711" s="21" t="s">
        <v>2576</v>
      </c>
      <c r="F711" s="16"/>
      <c r="G711" s="7"/>
      <c r="H711" s="7"/>
      <c r="I711" s="7" t="s">
        <v>34</v>
      </c>
      <c r="J711" s="7"/>
      <c r="K711" s="7"/>
      <c r="L711" s="32"/>
      <c r="M711" s="30" t="s">
        <v>34</v>
      </c>
      <c r="N711" s="29" t="s">
        <v>34</v>
      </c>
      <c r="O711" s="29" t="s">
        <v>34</v>
      </c>
      <c r="P711" s="29" t="s">
        <v>34</v>
      </c>
      <c r="Q711" s="29" t="s">
        <v>34</v>
      </c>
      <c r="R711" s="27"/>
      <c r="S711" s="27"/>
      <c r="T711" s="27"/>
      <c r="U711" s="31"/>
      <c r="V711" s="29"/>
      <c r="W711" s="29"/>
    </row>
    <row r="712" spans="1:23" ht="26" x14ac:dyDescent="0.35">
      <c r="A712" s="33">
        <v>711</v>
      </c>
      <c r="B712" s="21" t="s">
        <v>2574</v>
      </c>
      <c r="C712" s="29" t="s">
        <v>2575</v>
      </c>
      <c r="D712" s="29" t="s">
        <v>2575</v>
      </c>
      <c r="E712" s="21" t="s">
        <v>2574</v>
      </c>
      <c r="F712" s="16"/>
      <c r="G712" s="7"/>
      <c r="H712" s="7"/>
      <c r="I712" s="7" t="s">
        <v>34</v>
      </c>
      <c r="J712" s="7"/>
      <c r="K712" s="7"/>
      <c r="L712" s="32"/>
      <c r="M712" s="30" t="s">
        <v>34</v>
      </c>
      <c r="N712" s="29" t="s">
        <v>34</v>
      </c>
      <c r="O712" s="29" t="s">
        <v>34</v>
      </c>
      <c r="P712" s="29" t="s">
        <v>34</v>
      </c>
      <c r="Q712" s="29" t="s">
        <v>34</v>
      </c>
      <c r="R712" s="27"/>
      <c r="S712" s="27"/>
      <c r="T712" s="27"/>
      <c r="U712" s="31"/>
      <c r="V712" s="29"/>
      <c r="W712" s="29"/>
    </row>
    <row r="713" spans="1:23" ht="26" x14ac:dyDescent="0.35">
      <c r="A713" s="33">
        <v>712</v>
      </c>
      <c r="B713" s="21" t="s">
        <v>2572</v>
      </c>
      <c r="C713" s="29" t="s">
        <v>2573</v>
      </c>
      <c r="D713" s="29" t="s">
        <v>2573</v>
      </c>
      <c r="E713" s="21" t="s">
        <v>2572</v>
      </c>
      <c r="F713" s="16"/>
      <c r="G713" s="7"/>
      <c r="H713" s="7"/>
      <c r="I713" s="7" t="s">
        <v>34</v>
      </c>
      <c r="J713" s="7"/>
      <c r="K713" s="7"/>
      <c r="L713" s="32"/>
      <c r="M713" s="30" t="s">
        <v>34</v>
      </c>
      <c r="N713" s="29" t="s">
        <v>34</v>
      </c>
      <c r="O713" s="29" t="s">
        <v>34</v>
      </c>
      <c r="P713" s="29" t="s">
        <v>34</v>
      </c>
      <c r="Q713" s="29" t="s">
        <v>34</v>
      </c>
      <c r="R713" s="27"/>
      <c r="S713" s="27"/>
      <c r="T713" s="27"/>
      <c r="U713" s="31"/>
      <c r="V713" s="29"/>
      <c r="W713" s="29"/>
    </row>
    <row r="714" spans="1:23" ht="26" x14ac:dyDescent="0.35">
      <c r="A714" s="33">
        <v>713</v>
      </c>
      <c r="B714" s="21" t="s">
        <v>2570</v>
      </c>
      <c r="C714" s="29" t="s">
        <v>2571</v>
      </c>
      <c r="D714" s="29" t="s">
        <v>2571</v>
      </c>
      <c r="E714" s="21" t="s">
        <v>2570</v>
      </c>
      <c r="F714" s="16"/>
      <c r="G714" s="7"/>
      <c r="H714" s="7"/>
      <c r="I714" s="7" t="s">
        <v>34</v>
      </c>
      <c r="J714" s="7"/>
      <c r="K714" s="7"/>
      <c r="L714" s="32"/>
      <c r="M714" s="30" t="s">
        <v>34</v>
      </c>
      <c r="N714" s="29" t="s">
        <v>34</v>
      </c>
      <c r="O714" s="29" t="s">
        <v>34</v>
      </c>
      <c r="P714" s="29" t="s">
        <v>34</v>
      </c>
      <c r="Q714" s="29" t="s">
        <v>34</v>
      </c>
      <c r="R714" s="27"/>
      <c r="S714" s="27"/>
      <c r="T714" s="27"/>
      <c r="U714" s="31"/>
      <c r="V714" s="29"/>
      <c r="W714" s="29"/>
    </row>
    <row r="715" spans="1:23" x14ac:dyDescent="0.35">
      <c r="A715" s="33">
        <v>714</v>
      </c>
      <c r="B715" s="18" t="s">
        <v>2568</v>
      </c>
      <c r="C715" s="35" t="s">
        <v>2569</v>
      </c>
      <c r="D715" s="35" t="s">
        <v>2569</v>
      </c>
      <c r="E715" s="18" t="s">
        <v>2568</v>
      </c>
      <c r="F715" s="20"/>
      <c r="G715" s="19"/>
      <c r="H715" s="19"/>
      <c r="I715" s="7"/>
      <c r="J715" s="19"/>
      <c r="K715" s="19"/>
      <c r="L715" s="34"/>
      <c r="M715" s="32"/>
      <c r="N715" s="27"/>
      <c r="O715" s="27"/>
      <c r="P715" s="27"/>
      <c r="Q715" s="27"/>
      <c r="R715" s="27"/>
      <c r="S715" s="27"/>
      <c r="T715" s="27"/>
      <c r="U715" s="31"/>
      <c r="V715" s="29"/>
      <c r="W715" s="29"/>
    </row>
    <row r="716" spans="1:23" ht="65" x14ac:dyDescent="0.35">
      <c r="A716" s="33">
        <v>715</v>
      </c>
      <c r="B716" s="21" t="s">
        <v>2566</v>
      </c>
      <c r="C716" s="29" t="s">
        <v>2567</v>
      </c>
      <c r="D716" s="29" t="s">
        <v>2567</v>
      </c>
      <c r="E716" s="21" t="s">
        <v>2566</v>
      </c>
      <c r="F716" s="16"/>
      <c r="G716" s="7"/>
      <c r="H716" s="7"/>
      <c r="I716" s="7" t="s">
        <v>34</v>
      </c>
      <c r="J716" s="7"/>
      <c r="K716" s="7"/>
      <c r="L716" s="32"/>
      <c r="M716" s="30" t="s">
        <v>34</v>
      </c>
      <c r="N716" s="29" t="s">
        <v>34</v>
      </c>
      <c r="O716" s="27"/>
      <c r="P716" s="27"/>
      <c r="Q716" s="27"/>
      <c r="R716" s="27"/>
      <c r="S716" s="27"/>
      <c r="T716" s="27"/>
      <c r="U716" s="31"/>
      <c r="V716" s="29"/>
      <c r="W716" s="29"/>
    </row>
    <row r="717" spans="1:23" ht="65" x14ac:dyDescent="0.35">
      <c r="A717" s="33">
        <v>716</v>
      </c>
      <c r="B717" s="21" t="s">
        <v>2564</v>
      </c>
      <c r="C717" s="29" t="s">
        <v>2565</v>
      </c>
      <c r="D717" s="29" t="s">
        <v>2565</v>
      </c>
      <c r="E717" s="21" t="s">
        <v>2564</v>
      </c>
      <c r="F717" s="16"/>
      <c r="G717" s="7"/>
      <c r="H717" s="7"/>
      <c r="I717" s="7" t="s">
        <v>34</v>
      </c>
      <c r="J717" s="7"/>
      <c r="K717" s="7"/>
      <c r="L717" s="32"/>
      <c r="M717" s="32"/>
      <c r="N717" s="27"/>
      <c r="O717" s="29" t="s">
        <v>34</v>
      </c>
      <c r="P717" s="29" t="s">
        <v>34</v>
      </c>
      <c r="Q717" s="29" t="s">
        <v>34</v>
      </c>
      <c r="R717" s="27"/>
      <c r="S717" s="27"/>
      <c r="T717" s="27"/>
      <c r="U717" s="31"/>
      <c r="V717" s="29"/>
      <c r="W717" s="29"/>
    </row>
    <row r="718" spans="1:23" x14ac:dyDescent="0.35">
      <c r="A718" s="33">
        <v>717</v>
      </c>
      <c r="B718" s="18" t="s">
        <v>2562</v>
      </c>
      <c r="C718" s="35" t="s">
        <v>2563</v>
      </c>
      <c r="D718" s="35" t="s">
        <v>2563</v>
      </c>
      <c r="E718" s="18" t="s">
        <v>2562</v>
      </c>
      <c r="F718" s="20"/>
      <c r="G718" s="19"/>
      <c r="H718" s="19"/>
      <c r="I718" s="7"/>
      <c r="J718" s="19"/>
      <c r="K718" s="19"/>
      <c r="L718" s="34"/>
      <c r="M718" s="32"/>
      <c r="N718" s="27"/>
      <c r="O718" s="27"/>
      <c r="P718" s="27"/>
      <c r="Q718" s="27"/>
      <c r="R718" s="27"/>
      <c r="S718" s="27"/>
      <c r="T718" s="27"/>
      <c r="U718" s="31"/>
      <c r="V718" s="29"/>
      <c r="W718" s="29"/>
    </row>
    <row r="719" spans="1:23" x14ac:dyDescent="0.35">
      <c r="A719" s="33">
        <v>718</v>
      </c>
      <c r="B719" s="21" t="s">
        <v>2560</v>
      </c>
      <c r="C719" s="29" t="s">
        <v>2561</v>
      </c>
      <c r="D719" s="29" t="s">
        <v>2561</v>
      </c>
      <c r="E719" s="21" t="s">
        <v>2560</v>
      </c>
      <c r="F719" s="16"/>
      <c r="G719" s="7"/>
      <c r="H719" s="7"/>
      <c r="I719" s="7" t="s">
        <v>34</v>
      </c>
      <c r="J719" s="7"/>
      <c r="K719" s="7"/>
      <c r="L719" s="32"/>
      <c r="M719" s="30" t="s">
        <v>34</v>
      </c>
      <c r="N719" s="29" t="s">
        <v>34</v>
      </c>
      <c r="O719" s="27"/>
      <c r="P719" s="27"/>
      <c r="Q719" s="27"/>
      <c r="R719" s="27"/>
      <c r="S719" s="27"/>
      <c r="T719" s="27"/>
      <c r="U719" s="31"/>
      <c r="V719" s="29"/>
      <c r="W719" s="29"/>
    </row>
    <row r="720" spans="1:23" x14ac:dyDescent="0.35">
      <c r="A720" s="33">
        <v>719</v>
      </c>
      <c r="B720" s="9" t="s">
        <v>2558</v>
      </c>
      <c r="C720" s="37" t="s">
        <v>2559</v>
      </c>
      <c r="D720" s="37" t="s">
        <v>2559</v>
      </c>
      <c r="E720" s="9" t="s">
        <v>2558</v>
      </c>
      <c r="F720" s="15"/>
      <c r="G720" s="10"/>
      <c r="H720" s="10"/>
      <c r="I720" s="7"/>
      <c r="J720" s="10"/>
      <c r="K720" s="10"/>
      <c r="L720" s="36"/>
      <c r="M720" s="32"/>
      <c r="N720" s="27"/>
      <c r="O720" s="27"/>
      <c r="P720" s="27"/>
      <c r="Q720" s="27"/>
      <c r="R720" s="27"/>
      <c r="S720" s="27"/>
      <c r="T720" s="27"/>
      <c r="U720" s="31"/>
      <c r="V720" s="29"/>
      <c r="W720" s="29"/>
    </row>
    <row r="721" spans="1:23" x14ac:dyDescent="0.35">
      <c r="A721" s="33">
        <v>720</v>
      </c>
      <c r="B721" s="18" t="s">
        <v>2556</v>
      </c>
      <c r="C721" s="35" t="s">
        <v>2557</v>
      </c>
      <c r="D721" s="35" t="s">
        <v>2557</v>
      </c>
      <c r="E721" s="18" t="s">
        <v>2556</v>
      </c>
      <c r="F721" s="20"/>
      <c r="G721" s="19"/>
      <c r="H721" s="19"/>
      <c r="I721" s="7"/>
      <c r="J721" s="19"/>
      <c r="K721" s="19"/>
      <c r="L721" s="34"/>
      <c r="M721" s="32"/>
      <c r="N721" s="27"/>
      <c r="O721" s="27"/>
      <c r="P721" s="27"/>
      <c r="Q721" s="27"/>
      <c r="R721" s="27"/>
      <c r="S721" s="27"/>
      <c r="T721" s="27"/>
      <c r="U721" s="31"/>
      <c r="V721" s="29"/>
      <c r="W721" s="29"/>
    </row>
    <row r="722" spans="1:23" ht="26" x14ac:dyDescent="0.35">
      <c r="A722" s="33">
        <v>721</v>
      </c>
      <c r="B722" s="21" t="s">
        <v>2554</v>
      </c>
      <c r="C722" s="29" t="s">
        <v>2555</v>
      </c>
      <c r="D722" s="29" t="s">
        <v>2555</v>
      </c>
      <c r="E722" s="21" t="s">
        <v>2554</v>
      </c>
      <c r="F722" s="16"/>
      <c r="G722" s="7"/>
      <c r="H722" s="7"/>
      <c r="I722" s="7" t="s">
        <v>34</v>
      </c>
      <c r="J722" s="7"/>
      <c r="K722" s="7"/>
      <c r="L722" s="32"/>
      <c r="M722" s="30" t="s">
        <v>34</v>
      </c>
      <c r="N722" s="29" t="s">
        <v>34</v>
      </c>
      <c r="O722" s="27"/>
      <c r="P722" s="27"/>
      <c r="Q722" s="27"/>
      <c r="R722" s="27"/>
      <c r="S722" s="27"/>
      <c r="T722" s="27"/>
      <c r="U722" s="31"/>
      <c r="V722" s="29"/>
      <c r="W722" s="29"/>
    </row>
    <row r="723" spans="1:23" ht="26" x14ac:dyDescent="0.35">
      <c r="A723" s="33">
        <v>722</v>
      </c>
      <c r="B723" s="21" t="s">
        <v>2552</v>
      </c>
      <c r="C723" s="29" t="s">
        <v>2553</v>
      </c>
      <c r="D723" s="29" t="s">
        <v>2553</v>
      </c>
      <c r="E723" s="21" t="s">
        <v>2552</v>
      </c>
      <c r="F723" s="16"/>
      <c r="G723" s="7"/>
      <c r="H723" s="7"/>
      <c r="I723" s="7" t="s">
        <v>34</v>
      </c>
      <c r="J723" s="7"/>
      <c r="K723" s="7"/>
      <c r="L723" s="32"/>
      <c r="M723" s="30" t="s">
        <v>34</v>
      </c>
      <c r="N723" s="29" t="s">
        <v>34</v>
      </c>
      <c r="O723" s="27"/>
      <c r="P723" s="27"/>
      <c r="Q723" s="27"/>
      <c r="R723" s="27"/>
      <c r="S723" s="27"/>
      <c r="T723" s="27"/>
      <c r="U723" s="31"/>
      <c r="V723" s="29"/>
      <c r="W723" s="29"/>
    </row>
    <row r="724" spans="1:23" ht="39" x14ac:dyDescent="0.35">
      <c r="A724" s="33">
        <v>723</v>
      </c>
      <c r="B724" s="21" t="s">
        <v>2550</v>
      </c>
      <c r="C724" s="29" t="s">
        <v>2551</v>
      </c>
      <c r="D724" s="29" t="s">
        <v>2551</v>
      </c>
      <c r="E724" s="21" t="s">
        <v>2550</v>
      </c>
      <c r="F724" s="16"/>
      <c r="G724" s="7"/>
      <c r="H724" s="7"/>
      <c r="I724" s="7" t="s">
        <v>34</v>
      </c>
      <c r="J724" s="7"/>
      <c r="K724" s="7"/>
      <c r="L724" s="32"/>
      <c r="M724" s="30" t="s">
        <v>34</v>
      </c>
      <c r="N724" s="29" t="s">
        <v>34</v>
      </c>
      <c r="O724" s="27"/>
      <c r="P724" s="27"/>
      <c r="Q724" s="27"/>
      <c r="R724" s="27"/>
      <c r="S724" s="27"/>
      <c r="T724" s="27"/>
      <c r="U724" s="31"/>
      <c r="V724" s="29"/>
      <c r="W724" s="29"/>
    </row>
    <row r="725" spans="1:23" x14ac:dyDescent="0.35">
      <c r="A725" s="33">
        <v>724</v>
      </c>
      <c r="B725" s="21" t="s">
        <v>2548</v>
      </c>
      <c r="C725" s="29" t="s">
        <v>2549</v>
      </c>
      <c r="D725" s="29" t="s">
        <v>2549</v>
      </c>
      <c r="E725" s="21" t="s">
        <v>2548</v>
      </c>
      <c r="F725" s="16"/>
      <c r="G725" s="7"/>
      <c r="H725" s="7"/>
      <c r="I725" s="7" t="s">
        <v>34</v>
      </c>
      <c r="J725" s="7"/>
      <c r="K725" s="7"/>
      <c r="L725" s="32"/>
      <c r="M725" s="30" t="s">
        <v>34</v>
      </c>
      <c r="N725" s="29" t="s">
        <v>34</v>
      </c>
      <c r="O725" s="27"/>
      <c r="P725" s="27"/>
      <c r="Q725" s="27"/>
      <c r="R725" s="27"/>
      <c r="S725" s="27"/>
      <c r="T725" s="27"/>
      <c r="U725" s="31"/>
      <c r="V725" s="29"/>
      <c r="W725" s="29"/>
    </row>
    <row r="726" spans="1:23" ht="52" x14ac:dyDescent="0.35">
      <c r="A726" s="33">
        <v>725</v>
      </c>
      <c r="B726" s="21" t="s">
        <v>2546</v>
      </c>
      <c r="C726" s="29" t="s">
        <v>2547</v>
      </c>
      <c r="D726" s="29" t="s">
        <v>2547</v>
      </c>
      <c r="E726" s="21" t="s">
        <v>2546</v>
      </c>
      <c r="F726" s="16"/>
      <c r="G726" s="7"/>
      <c r="H726" s="7"/>
      <c r="I726" s="7" t="s">
        <v>34</v>
      </c>
      <c r="J726" s="7"/>
      <c r="K726" s="7"/>
      <c r="L726" s="32"/>
      <c r="M726" s="30" t="s">
        <v>34</v>
      </c>
      <c r="N726" s="29" t="s">
        <v>34</v>
      </c>
      <c r="O726" s="27"/>
      <c r="P726" s="27"/>
      <c r="Q726" s="27"/>
      <c r="R726" s="27"/>
      <c r="S726" s="27"/>
      <c r="T726" s="27"/>
      <c r="U726" s="31"/>
      <c r="V726" s="29"/>
      <c r="W726" s="29"/>
    </row>
    <row r="727" spans="1:23" ht="26" x14ac:dyDescent="0.35">
      <c r="A727" s="33">
        <v>726</v>
      </c>
      <c r="B727" s="21" t="s">
        <v>2544</v>
      </c>
      <c r="C727" s="29" t="s">
        <v>2545</v>
      </c>
      <c r="D727" s="29" t="s">
        <v>2545</v>
      </c>
      <c r="E727" s="21" t="s">
        <v>2544</v>
      </c>
      <c r="F727" s="16"/>
      <c r="G727" s="7"/>
      <c r="H727" s="7"/>
      <c r="I727" s="7" t="s">
        <v>34</v>
      </c>
      <c r="J727" s="7"/>
      <c r="K727" s="7"/>
      <c r="L727" s="32"/>
      <c r="M727" s="30" t="s">
        <v>34</v>
      </c>
      <c r="N727" s="29" t="s">
        <v>34</v>
      </c>
      <c r="O727" s="27"/>
      <c r="P727" s="27"/>
      <c r="Q727" s="27"/>
      <c r="R727" s="27"/>
      <c r="S727" s="27"/>
      <c r="T727" s="27"/>
      <c r="U727" s="31"/>
      <c r="V727" s="29"/>
      <c r="W727" s="29"/>
    </row>
    <row r="728" spans="1:23" ht="39" x14ac:dyDescent="0.35">
      <c r="A728" s="33">
        <v>727</v>
      </c>
      <c r="B728" s="18" t="s">
        <v>2542</v>
      </c>
      <c r="C728" s="35" t="s">
        <v>2543</v>
      </c>
      <c r="D728" s="35" t="s">
        <v>2543</v>
      </c>
      <c r="E728" s="18" t="s">
        <v>2542</v>
      </c>
      <c r="F728" s="20"/>
      <c r="G728" s="19"/>
      <c r="H728" s="19"/>
      <c r="I728" s="7"/>
      <c r="J728" s="19"/>
      <c r="K728" s="19"/>
      <c r="L728" s="34"/>
      <c r="M728" s="32"/>
      <c r="N728" s="27"/>
      <c r="O728" s="27"/>
      <c r="P728" s="27"/>
      <c r="Q728" s="27"/>
      <c r="R728" s="27"/>
      <c r="S728" s="27"/>
      <c r="T728" s="27"/>
      <c r="U728" s="31"/>
      <c r="V728" s="29"/>
      <c r="W728" s="29"/>
    </row>
    <row r="729" spans="1:23" ht="26" x14ac:dyDescent="0.35">
      <c r="A729" s="33">
        <v>728</v>
      </c>
      <c r="B729" s="21" t="s">
        <v>2540</v>
      </c>
      <c r="C729" s="29" t="s">
        <v>2541</v>
      </c>
      <c r="D729" s="29" t="s">
        <v>2541</v>
      </c>
      <c r="E729" s="21" t="s">
        <v>2540</v>
      </c>
      <c r="F729" s="16"/>
      <c r="G729" s="7"/>
      <c r="H729" s="7"/>
      <c r="I729" s="7" t="s">
        <v>34</v>
      </c>
      <c r="J729" s="7"/>
      <c r="K729" s="7"/>
      <c r="L729" s="32"/>
      <c r="M729" s="32"/>
      <c r="N729" s="27"/>
      <c r="O729" s="29" t="s">
        <v>34</v>
      </c>
      <c r="P729" s="29" t="s">
        <v>34</v>
      </c>
      <c r="Q729" s="29" t="s">
        <v>34</v>
      </c>
      <c r="R729" s="27"/>
      <c r="S729" s="27"/>
      <c r="T729" s="27"/>
      <c r="U729" s="31"/>
      <c r="V729" s="29"/>
      <c r="W729" s="29"/>
    </row>
    <row r="730" spans="1:23" ht="26" x14ac:dyDescent="0.35">
      <c r="A730" s="33">
        <v>729</v>
      </c>
      <c r="B730" s="21" t="s">
        <v>2538</v>
      </c>
      <c r="C730" s="29" t="s">
        <v>2539</v>
      </c>
      <c r="D730" s="29" t="s">
        <v>2539</v>
      </c>
      <c r="E730" s="21" t="s">
        <v>2538</v>
      </c>
      <c r="F730" s="16"/>
      <c r="G730" s="7"/>
      <c r="H730" s="7"/>
      <c r="I730" s="7" t="s">
        <v>34</v>
      </c>
      <c r="J730" s="7"/>
      <c r="K730" s="7"/>
      <c r="L730" s="32"/>
      <c r="M730" s="32"/>
      <c r="N730" s="27"/>
      <c r="O730" s="29" t="s">
        <v>34</v>
      </c>
      <c r="P730" s="29" t="s">
        <v>34</v>
      </c>
      <c r="Q730" s="29" t="s">
        <v>34</v>
      </c>
      <c r="R730" s="27"/>
      <c r="S730" s="27"/>
      <c r="T730" s="27"/>
      <c r="U730" s="31"/>
      <c r="V730" s="29"/>
      <c r="W730" s="29"/>
    </row>
    <row r="731" spans="1:23" ht="26" x14ac:dyDescent="0.35">
      <c r="A731" s="33">
        <v>730</v>
      </c>
      <c r="B731" s="21" t="s">
        <v>2536</v>
      </c>
      <c r="C731" s="29" t="s">
        <v>2537</v>
      </c>
      <c r="D731" s="29" t="s">
        <v>2537</v>
      </c>
      <c r="E731" s="21" t="s">
        <v>2536</v>
      </c>
      <c r="F731" s="16"/>
      <c r="G731" s="7"/>
      <c r="H731" s="7"/>
      <c r="I731" s="7" t="s">
        <v>34</v>
      </c>
      <c r="J731" s="7"/>
      <c r="K731" s="7"/>
      <c r="L731" s="32"/>
      <c r="M731" s="32"/>
      <c r="N731" s="27"/>
      <c r="O731" s="29" t="s">
        <v>34</v>
      </c>
      <c r="P731" s="29" t="s">
        <v>34</v>
      </c>
      <c r="Q731" s="29" t="s">
        <v>34</v>
      </c>
      <c r="R731" s="27"/>
      <c r="S731" s="27"/>
      <c r="T731" s="27"/>
      <c r="U731" s="31"/>
      <c r="V731" s="29"/>
      <c r="W731" s="29"/>
    </row>
    <row r="732" spans="1:23" ht="52" x14ac:dyDescent="0.35">
      <c r="A732" s="33">
        <v>731</v>
      </c>
      <c r="B732" s="21" t="s">
        <v>2534</v>
      </c>
      <c r="C732" s="29" t="s">
        <v>2535</v>
      </c>
      <c r="D732" s="29" t="s">
        <v>2535</v>
      </c>
      <c r="E732" s="21" t="s">
        <v>2534</v>
      </c>
      <c r="F732" s="16"/>
      <c r="G732" s="7"/>
      <c r="H732" s="7"/>
      <c r="I732" s="7" t="s">
        <v>34</v>
      </c>
      <c r="J732" s="7"/>
      <c r="K732" s="7"/>
      <c r="L732" s="32"/>
      <c r="M732" s="32"/>
      <c r="N732" s="27"/>
      <c r="O732" s="29" t="s">
        <v>34</v>
      </c>
      <c r="P732" s="29" t="s">
        <v>34</v>
      </c>
      <c r="Q732" s="29" t="s">
        <v>34</v>
      </c>
      <c r="R732" s="27"/>
      <c r="S732" s="27"/>
      <c r="T732" s="27"/>
      <c r="U732" s="31"/>
      <c r="V732" s="29"/>
      <c r="W732" s="29"/>
    </row>
    <row r="733" spans="1:23" ht="26" x14ac:dyDescent="0.35">
      <c r="A733" s="33">
        <v>732</v>
      </c>
      <c r="B733" s="21" t="s">
        <v>2532</v>
      </c>
      <c r="C733" s="29" t="s">
        <v>2533</v>
      </c>
      <c r="D733" s="29" t="s">
        <v>2533</v>
      </c>
      <c r="E733" s="21" t="s">
        <v>2532</v>
      </c>
      <c r="F733" s="16"/>
      <c r="G733" s="7"/>
      <c r="H733" s="7"/>
      <c r="I733" s="7" t="s">
        <v>34</v>
      </c>
      <c r="J733" s="7"/>
      <c r="K733" s="7"/>
      <c r="L733" s="32"/>
      <c r="M733" s="32"/>
      <c r="N733" s="27"/>
      <c r="O733" s="29" t="s">
        <v>34</v>
      </c>
      <c r="P733" s="29" t="s">
        <v>34</v>
      </c>
      <c r="Q733" s="29" t="s">
        <v>34</v>
      </c>
      <c r="R733" s="27"/>
      <c r="S733" s="27"/>
      <c r="T733" s="27"/>
      <c r="U733" s="31"/>
      <c r="V733" s="29"/>
      <c r="W733" s="29"/>
    </row>
    <row r="734" spans="1:23" ht="39" x14ac:dyDescent="0.35">
      <c r="A734" s="33">
        <v>733</v>
      </c>
      <c r="B734" s="21" t="s">
        <v>2530</v>
      </c>
      <c r="C734" s="29" t="s">
        <v>2531</v>
      </c>
      <c r="D734" s="29" t="s">
        <v>2531</v>
      </c>
      <c r="E734" s="21" t="s">
        <v>2530</v>
      </c>
      <c r="F734" s="16"/>
      <c r="G734" s="7"/>
      <c r="H734" s="7"/>
      <c r="I734" s="7" t="s">
        <v>34</v>
      </c>
      <c r="J734" s="7"/>
      <c r="K734" s="7"/>
      <c r="L734" s="32"/>
      <c r="M734" s="32"/>
      <c r="N734" s="27"/>
      <c r="O734" s="29" t="s">
        <v>34</v>
      </c>
      <c r="P734" s="29" t="s">
        <v>34</v>
      </c>
      <c r="Q734" s="29" t="s">
        <v>34</v>
      </c>
      <c r="R734" s="27"/>
      <c r="S734" s="27"/>
      <c r="T734" s="27"/>
      <c r="U734" s="31"/>
      <c r="V734" s="29"/>
      <c r="W734" s="29"/>
    </row>
    <row r="735" spans="1:23" ht="26" x14ac:dyDescent="0.35">
      <c r="A735" s="33">
        <v>734</v>
      </c>
      <c r="B735" s="21" t="s">
        <v>2528</v>
      </c>
      <c r="C735" s="29" t="s">
        <v>2529</v>
      </c>
      <c r="D735" s="29" t="s">
        <v>2529</v>
      </c>
      <c r="E735" s="21" t="s">
        <v>2528</v>
      </c>
      <c r="F735" s="16"/>
      <c r="G735" s="7"/>
      <c r="H735" s="7"/>
      <c r="I735" s="7" t="s">
        <v>34</v>
      </c>
      <c r="J735" s="7"/>
      <c r="K735" s="7"/>
      <c r="L735" s="32"/>
      <c r="M735" s="32"/>
      <c r="N735" s="27"/>
      <c r="O735" s="29" t="s">
        <v>34</v>
      </c>
      <c r="P735" s="29" t="s">
        <v>34</v>
      </c>
      <c r="Q735" s="29" t="s">
        <v>34</v>
      </c>
      <c r="R735" s="27"/>
      <c r="S735" s="27"/>
      <c r="T735" s="27"/>
      <c r="U735" s="31"/>
      <c r="V735" s="29"/>
      <c r="W735" s="29"/>
    </row>
    <row r="736" spans="1:23" ht="39" x14ac:dyDescent="0.35">
      <c r="A736" s="33">
        <v>735</v>
      </c>
      <c r="B736" s="21" t="s">
        <v>2526</v>
      </c>
      <c r="C736" s="29" t="s">
        <v>2527</v>
      </c>
      <c r="D736" s="29" t="s">
        <v>2527</v>
      </c>
      <c r="E736" s="21" t="s">
        <v>2526</v>
      </c>
      <c r="F736" s="16"/>
      <c r="G736" s="7"/>
      <c r="H736" s="7"/>
      <c r="I736" s="7" t="s">
        <v>34</v>
      </c>
      <c r="J736" s="7"/>
      <c r="K736" s="7"/>
      <c r="L736" s="32"/>
      <c r="M736" s="32"/>
      <c r="N736" s="27"/>
      <c r="O736" s="29" t="s">
        <v>34</v>
      </c>
      <c r="P736" s="29" t="s">
        <v>34</v>
      </c>
      <c r="Q736" s="29" t="s">
        <v>34</v>
      </c>
      <c r="R736" s="27"/>
      <c r="S736" s="27"/>
      <c r="T736" s="27"/>
      <c r="U736" s="31"/>
      <c r="V736" s="29"/>
      <c r="W736" s="29"/>
    </row>
    <row r="737" spans="1:23" ht="26" x14ac:dyDescent="0.35">
      <c r="A737" s="33">
        <v>736</v>
      </c>
      <c r="B737" s="21" t="s">
        <v>2524</v>
      </c>
      <c r="C737" s="29" t="s">
        <v>2525</v>
      </c>
      <c r="D737" s="29" t="s">
        <v>2525</v>
      </c>
      <c r="E737" s="21" t="s">
        <v>2524</v>
      </c>
      <c r="F737" s="16"/>
      <c r="G737" s="7"/>
      <c r="H737" s="7"/>
      <c r="I737" s="7" t="s">
        <v>34</v>
      </c>
      <c r="J737" s="7"/>
      <c r="K737" s="7"/>
      <c r="L737" s="32"/>
      <c r="M737" s="32"/>
      <c r="N737" s="27"/>
      <c r="O737" s="29" t="s">
        <v>34</v>
      </c>
      <c r="P737" s="29" t="s">
        <v>34</v>
      </c>
      <c r="Q737" s="29" t="s">
        <v>34</v>
      </c>
      <c r="R737" s="27"/>
      <c r="S737" s="27"/>
      <c r="T737" s="27"/>
      <c r="U737" s="31"/>
      <c r="V737" s="29"/>
      <c r="W737" s="29"/>
    </row>
    <row r="738" spans="1:23" x14ac:dyDescent="0.35">
      <c r="A738" s="33">
        <v>737</v>
      </c>
      <c r="B738" s="9" t="s">
        <v>2522</v>
      </c>
      <c r="C738" s="37" t="s">
        <v>2523</v>
      </c>
      <c r="D738" s="37" t="s">
        <v>2523</v>
      </c>
      <c r="E738" s="9" t="s">
        <v>2522</v>
      </c>
      <c r="F738" s="15"/>
      <c r="G738" s="10"/>
      <c r="H738" s="10"/>
      <c r="I738" s="7"/>
      <c r="J738" s="10"/>
      <c r="K738" s="10"/>
      <c r="L738" s="36"/>
      <c r="M738" s="32"/>
      <c r="N738" s="27"/>
      <c r="O738" s="27"/>
      <c r="P738" s="27"/>
      <c r="Q738" s="27"/>
      <c r="R738" s="27"/>
      <c r="S738" s="27"/>
      <c r="T738" s="27"/>
      <c r="U738" s="31"/>
      <c r="V738" s="29"/>
      <c r="W738" s="29"/>
    </row>
    <row r="739" spans="1:23" ht="26" x14ac:dyDescent="0.35">
      <c r="A739" s="33">
        <v>738</v>
      </c>
      <c r="B739" s="18" t="s">
        <v>2520</v>
      </c>
      <c r="C739" s="35" t="s">
        <v>2521</v>
      </c>
      <c r="D739" s="35" t="s">
        <v>2521</v>
      </c>
      <c r="E739" s="18" t="s">
        <v>2520</v>
      </c>
      <c r="F739" s="20"/>
      <c r="G739" s="19"/>
      <c r="H739" s="19"/>
      <c r="I739" s="7"/>
      <c r="J739" s="19"/>
      <c r="K739" s="19"/>
      <c r="L739" s="34"/>
      <c r="M739" s="32"/>
      <c r="N739" s="27"/>
      <c r="O739" s="27"/>
      <c r="P739" s="27"/>
      <c r="Q739" s="27"/>
      <c r="R739" s="27"/>
      <c r="S739" s="27"/>
      <c r="T739" s="27"/>
      <c r="U739" s="31"/>
      <c r="V739" s="29"/>
      <c r="W739" s="29"/>
    </row>
    <row r="740" spans="1:23" ht="26" x14ac:dyDescent="0.35">
      <c r="A740" s="33">
        <v>739</v>
      </c>
      <c r="B740" s="21" t="s">
        <v>2518</v>
      </c>
      <c r="C740" s="29" t="s">
        <v>2519</v>
      </c>
      <c r="D740" s="29" t="s">
        <v>2519</v>
      </c>
      <c r="E740" s="21" t="s">
        <v>2518</v>
      </c>
      <c r="F740" s="16"/>
      <c r="G740" s="7"/>
      <c r="H740" s="7"/>
      <c r="I740" s="7" t="s">
        <v>34</v>
      </c>
      <c r="J740" s="7"/>
      <c r="K740" s="7"/>
      <c r="L740" s="32"/>
      <c r="M740" s="30" t="s">
        <v>34</v>
      </c>
      <c r="N740" s="27"/>
      <c r="O740" s="29" t="s">
        <v>34</v>
      </c>
      <c r="P740" s="29" t="s">
        <v>34</v>
      </c>
      <c r="Q740" s="27"/>
      <c r="R740" s="27"/>
      <c r="S740" s="27"/>
      <c r="T740" s="27"/>
      <c r="U740" s="31"/>
      <c r="V740" s="29"/>
      <c r="W740" s="29"/>
    </row>
    <row r="741" spans="1:23" ht="26" x14ac:dyDescent="0.35">
      <c r="A741" s="33">
        <v>740</v>
      </c>
      <c r="B741" s="21" t="s">
        <v>2516</v>
      </c>
      <c r="C741" s="29" t="s">
        <v>2517</v>
      </c>
      <c r="D741" s="29" t="s">
        <v>2517</v>
      </c>
      <c r="E741" s="21" t="s">
        <v>2516</v>
      </c>
      <c r="F741" s="16"/>
      <c r="G741" s="7"/>
      <c r="H741" s="7"/>
      <c r="I741" s="7" t="s">
        <v>34</v>
      </c>
      <c r="J741" s="7"/>
      <c r="K741" s="7"/>
      <c r="L741" s="32"/>
      <c r="M741" s="30" t="s">
        <v>34</v>
      </c>
      <c r="N741" s="27"/>
      <c r="O741" s="29" t="s">
        <v>34</v>
      </c>
      <c r="P741" s="29" t="s">
        <v>34</v>
      </c>
      <c r="Q741" s="27"/>
      <c r="R741" s="27"/>
      <c r="S741" s="27"/>
      <c r="T741" s="27"/>
      <c r="U741" s="31"/>
      <c r="V741" s="29"/>
      <c r="W741" s="29"/>
    </row>
    <row r="742" spans="1:23" ht="26" x14ac:dyDescent="0.35">
      <c r="A742" s="33">
        <v>741</v>
      </c>
      <c r="B742" s="21" t="s">
        <v>2514</v>
      </c>
      <c r="C742" s="29" t="s">
        <v>2515</v>
      </c>
      <c r="D742" s="29" t="s">
        <v>2515</v>
      </c>
      <c r="E742" s="21" t="s">
        <v>2514</v>
      </c>
      <c r="F742" s="16"/>
      <c r="G742" s="7"/>
      <c r="H742" s="7"/>
      <c r="I742" s="7" t="s">
        <v>34</v>
      </c>
      <c r="J742" s="7"/>
      <c r="K742" s="7"/>
      <c r="L742" s="32"/>
      <c r="M742" s="30" t="s">
        <v>34</v>
      </c>
      <c r="N742" s="27"/>
      <c r="O742" s="29" t="s">
        <v>34</v>
      </c>
      <c r="P742" s="29" t="s">
        <v>34</v>
      </c>
      <c r="Q742" s="27"/>
      <c r="R742" s="27"/>
      <c r="S742" s="27"/>
      <c r="T742" s="27"/>
      <c r="U742" s="31"/>
      <c r="V742" s="29"/>
      <c r="W742" s="29"/>
    </row>
    <row r="743" spans="1:23" ht="26" x14ac:dyDescent="0.35">
      <c r="A743" s="33">
        <v>742</v>
      </c>
      <c r="B743" s="21" t="s">
        <v>2512</v>
      </c>
      <c r="C743" s="29" t="s">
        <v>2513</v>
      </c>
      <c r="D743" s="29" t="s">
        <v>2513</v>
      </c>
      <c r="E743" s="21" t="s">
        <v>2512</v>
      </c>
      <c r="F743" s="16"/>
      <c r="G743" s="7"/>
      <c r="H743" s="7"/>
      <c r="I743" s="7" t="s">
        <v>34</v>
      </c>
      <c r="J743" s="7"/>
      <c r="K743" s="7"/>
      <c r="L743" s="32"/>
      <c r="M743" s="30" t="s">
        <v>34</v>
      </c>
      <c r="N743" s="27"/>
      <c r="O743" s="29" t="s">
        <v>34</v>
      </c>
      <c r="P743" s="29" t="s">
        <v>34</v>
      </c>
      <c r="Q743" s="27"/>
      <c r="R743" s="27"/>
      <c r="S743" s="27"/>
      <c r="T743" s="27"/>
      <c r="U743" s="31"/>
      <c r="V743" s="29"/>
      <c r="W743" s="29"/>
    </row>
    <row r="744" spans="1:23" x14ac:dyDescent="0.35">
      <c r="A744" s="33">
        <v>743</v>
      </c>
      <c r="B744" s="21" t="s">
        <v>2510</v>
      </c>
      <c r="C744" s="29" t="s">
        <v>2511</v>
      </c>
      <c r="D744" s="29" t="s">
        <v>2511</v>
      </c>
      <c r="E744" s="21" t="s">
        <v>2510</v>
      </c>
      <c r="F744" s="16"/>
      <c r="G744" s="7"/>
      <c r="H744" s="7"/>
      <c r="I744" s="7" t="s">
        <v>34</v>
      </c>
      <c r="J744" s="7"/>
      <c r="K744" s="7"/>
      <c r="L744" s="32"/>
      <c r="M744" s="30" t="s">
        <v>34</v>
      </c>
      <c r="N744" s="27"/>
      <c r="O744" s="29" t="s">
        <v>34</v>
      </c>
      <c r="P744" s="29" t="s">
        <v>34</v>
      </c>
      <c r="Q744" s="27"/>
      <c r="R744" s="27"/>
      <c r="S744" s="27"/>
      <c r="T744" s="27"/>
      <c r="U744" s="31"/>
      <c r="V744" s="29"/>
      <c r="W744" s="29"/>
    </row>
    <row r="745" spans="1:23" x14ac:dyDescent="0.35">
      <c r="A745" s="33">
        <v>744</v>
      </c>
      <c r="B745" s="9" t="s">
        <v>2508</v>
      </c>
      <c r="C745" s="37" t="s">
        <v>2509</v>
      </c>
      <c r="D745" s="37" t="s">
        <v>2509</v>
      </c>
      <c r="E745" s="9" t="s">
        <v>2508</v>
      </c>
      <c r="F745" s="15"/>
      <c r="G745" s="10"/>
      <c r="H745" s="10"/>
      <c r="I745" s="7"/>
      <c r="J745" s="10"/>
      <c r="K745" s="10"/>
      <c r="L745" s="36"/>
      <c r="M745" s="32"/>
      <c r="N745" s="27"/>
      <c r="O745" s="27"/>
      <c r="P745" s="27"/>
      <c r="Q745" s="27"/>
      <c r="R745" s="27"/>
      <c r="S745" s="27"/>
      <c r="T745" s="27"/>
      <c r="U745" s="31"/>
      <c r="V745" s="29"/>
      <c r="W745" s="29"/>
    </row>
    <row r="746" spans="1:23" x14ac:dyDescent="0.35">
      <c r="A746" s="33">
        <v>745</v>
      </c>
      <c r="B746" s="9" t="s">
        <v>2506</v>
      </c>
      <c r="C746" s="37" t="s">
        <v>2507</v>
      </c>
      <c r="D746" s="37" t="s">
        <v>2507</v>
      </c>
      <c r="E746" s="9" t="s">
        <v>2506</v>
      </c>
      <c r="F746" s="15"/>
      <c r="G746" s="10"/>
      <c r="H746" s="10"/>
      <c r="I746" s="7"/>
      <c r="J746" s="10"/>
      <c r="K746" s="10"/>
      <c r="L746" s="36"/>
      <c r="M746" s="32"/>
      <c r="N746" s="27"/>
      <c r="O746" s="27"/>
      <c r="P746" s="27"/>
      <c r="Q746" s="27"/>
      <c r="R746" s="27"/>
      <c r="S746" s="27"/>
      <c r="T746" s="27"/>
      <c r="U746" s="31"/>
      <c r="V746" s="29"/>
      <c r="W746" s="29"/>
    </row>
    <row r="747" spans="1:23" x14ac:dyDescent="0.35">
      <c r="A747" s="33">
        <v>746</v>
      </c>
      <c r="B747" s="18" t="s">
        <v>2504</v>
      </c>
      <c r="C747" s="35" t="s">
        <v>2505</v>
      </c>
      <c r="D747" s="35" t="s">
        <v>2505</v>
      </c>
      <c r="E747" s="18" t="s">
        <v>2504</v>
      </c>
      <c r="F747" s="20"/>
      <c r="G747" s="19"/>
      <c r="H747" s="19"/>
      <c r="I747" s="7"/>
      <c r="J747" s="19"/>
      <c r="K747" s="19"/>
      <c r="L747" s="34"/>
      <c r="M747" s="32"/>
      <c r="N747" s="27"/>
      <c r="O747" s="27"/>
      <c r="P747" s="27"/>
      <c r="Q747" s="27"/>
      <c r="R747" s="27"/>
      <c r="S747" s="27"/>
      <c r="T747" s="27"/>
      <c r="U747" s="31"/>
      <c r="V747" s="29"/>
      <c r="W747" s="29"/>
    </row>
    <row r="748" spans="1:23" ht="26" x14ac:dyDescent="0.35">
      <c r="A748" s="33">
        <v>747</v>
      </c>
      <c r="B748" s="21" t="s">
        <v>2502</v>
      </c>
      <c r="C748" s="29" t="s">
        <v>2503</v>
      </c>
      <c r="D748" s="29" t="s">
        <v>2503</v>
      </c>
      <c r="E748" s="21" t="s">
        <v>2502</v>
      </c>
      <c r="F748" s="16"/>
      <c r="G748" s="7"/>
      <c r="H748" s="7"/>
      <c r="I748" s="7" t="s">
        <v>34</v>
      </c>
      <c r="J748" s="7"/>
      <c r="K748" s="7"/>
      <c r="L748" s="32"/>
      <c r="M748" s="30" t="s">
        <v>34</v>
      </c>
      <c r="N748" s="29" t="s">
        <v>34</v>
      </c>
      <c r="O748" s="29" t="s">
        <v>34</v>
      </c>
      <c r="P748" s="29" t="s">
        <v>34</v>
      </c>
      <c r="Q748" s="29" t="s">
        <v>34</v>
      </c>
      <c r="R748" s="27"/>
      <c r="S748" s="27"/>
      <c r="T748" s="27"/>
      <c r="U748" s="31"/>
      <c r="V748" s="29"/>
      <c r="W748" s="29"/>
    </row>
    <row r="749" spans="1:23" ht="26" x14ac:dyDescent="0.35">
      <c r="A749" s="33">
        <v>748</v>
      </c>
      <c r="B749" s="21" t="s">
        <v>2500</v>
      </c>
      <c r="C749" s="29" t="s">
        <v>2501</v>
      </c>
      <c r="D749" s="29" t="s">
        <v>2501</v>
      </c>
      <c r="E749" s="21" t="s">
        <v>2500</v>
      </c>
      <c r="F749" s="16"/>
      <c r="G749" s="7"/>
      <c r="H749" s="7"/>
      <c r="I749" s="7" t="s">
        <v>34</v>
      </c>
      <c r="J749" s="7"/>
      <c r="K749" s="7"/>
      <c r="L749" s="32"/>
      <c r="M749" s="30" t="s">
        <v>34</v>
      </c>
      <c r="N749" s="29" t="s">
        <v>34</v>
      </c>
      <c r="O749" s="29" t="s">
        <v>34</v>
      </c>
      <c r="P749" s="29" t="s">
        <v>34</v>
      </c>
      <c r="Q749" s="29" t="s">
        <v>34</v>
      </c>
      <c r="R749" s="27"/>
      <c r="S749" s="27"/>
      <c r="T749" s="27"/>
      <c r="U749" s="31"/>
      <c r="V749" s="29"/>
      <c r="W749" s="29"/>
    </row>
    <row r="750" spans="1:23" x14ac:dyDescent="0.35">
      <c r="A750" s="33">
        <v>749</v>
      </c>
      <c r="B750" s="9" t="s">
        <v>2498</v>
      </c>
      <c r="C750" s="37" t="s">
        <v>2499</v>
      </c>
      <c r="D750" s="37" t="s">
        <v>2499</v>
      </c>
      <c r="E750" s="9" t="s">
        <v>2498</v>
      </c>
      <c r="F750" s="15"/>
      <c r="G750" s="10"/>
      <c r="H750" s="10"/>
      <c r="I750" s="7"/>
      <c r="J750" s="10"/>
      <c r="K750" s="10"/>
      <c r="L750" s="36"/>
      <c r="M750" s="32"/>
      <c r="N750" s="27"/>
      <c r="O750" s="27"/>
      <c r="P750" s="27"/>
      <c r="Q750" s="27"/>
      <c r="R750" s="27"/>
      <c r="S750" s="27"/>
      <c r="T750" s="27"/>
      <c r="U750" s="31"/>
      <c r="V750" s="29"/>
      <c r="W750" s="29"/>
    </row>
    <row r="751" spans="1:23" ht="26" x14ac:dyDescent="0.35">
      <c r="A751" s="33">
        <v>750</v>
      </c>
      <c r="B751" s="18" t="s">
        <v>2496</v>
      </c>
      <c r="C751" s="35" t="s">
        <v>2497</v>
      </c>
      <c r="D751" s="35" t="s">
        <v>2497</v>
      </c>
      <c r="E751" s="18" t="s">
        <v>2496</v>
      </c>
      <c r="F751" s="20"/>
      <c r="G751" s="19"/>
      <c r="H751" s="19"/>
      <c r="I751" s="7"/>
      <c r="J751" s="19"/>
      <c r="K751" s="19"/>
      <c r="L751" s="34"/>
      <c r="M751" s="32"/>
      <c r="N751" s="27"/>
      <c r="O751" s="27"/>
      <c r="P751" s="27"/>
      <c r="Q751" s="27"/>
      <c r="R751" s="27"/>
      <c r="S751" s="27"/>
      <c r="T751" s="27"/>
      <c r="U751" s="31"/>
      <c r="V751" s="29"/>
      <c r="W751" s="29"/>
    </row>
    <row r="752" spans="1:23" ht="26" x14ac:dyDescent="0.35">
      <c r="A752" s="33">
        <v>751</v>
      </c>
      <c r="B752" s="21" t="s">
        <v>2494</v>
      </c>
      <c r="C752" s="29" t="s">
        <v>2495</v>
      </c>
      <c r="D752" s="29" t="s">
        <v>2495</v>
      </c>
      <c r="E752" s="21" t="s">
        <v>2494</v>
      </c>
      <c r="F752" s="16"/>
      <c r="G752" s="7"/>
      <c r="H752" s="7"/>
      <c r="I752" s="7" t="s">
        <v>34</v>
      </c>
      <c r="J752" s="7"/>
      <c r="K752" s="7"/>
      <c r="L752" s="32"/>
      <c r="M752" s="30" t="s">
        <v>34</v>
      </c>
      <c r="N752" s="29" t="s">
        <v>34</v>
      </c>
      <c r="O752" s="29" t="s">
        <v>34</v>
      </c>
      <c r="P752" s="29" t="s">
        <v>34</v>
      </c>
      <c r="Q752" s="29" t="s">
        <v>34</v>
      </c>
      <c r="R752" s="27"/>
      <c r="S752" s="27"/>
      <c r="T752" s="27"/>
      <c r="U752" s="31"/>
      <c r="V752" s="29"/>
      <c r="W752" s="29"/>
    </row>
    <row r="753" spans="1:23" ht="26" x14ac:dyDescent="0.35">
      <c r="A753" s="33">
        <v>752</v>
      </c>
      <c r="B753" s="21" t="s">
        <v>2492</v>
      </c>
      <c r="C753" s="29" t="s">
        <v>2493</v>
      </c>
      <c r="D753" s="29" t="s">
        <v>2493</v>
      </c>
      <c r="E753" s="21" t="s">
        <v>2492</v>
      </c>
      <c r="F753" s="16"/>
      <c r="G753" s="7"/>
      <c r="H753" s="7"/>
      <c r="I753" s="7" t="s">
        <v>34</v>
      </c>
      <c r="J753" s="7"/>
      <c r="K753" s="7"/>
      <c r="L753" s="32"/>
      <c r="M753" s="30" t="s">
        <v>34</v>
      </c>
      <c r="N753" s="29" t="s">
        <v>34</v>
      </c>
      <c r="O753" s="27"/>
      <c r="P753" s="27"/>
      <c r="Q753" s="27"/>
      <c r="R753" s="27"/>
      <c r="S753" s="27"/>
      <c r="T753" s="27"/>
      <c r="U753" s="31"/>
      <c r="V753" s="29" t="s">
        <v>2491</v>
      </c>
      <c r="W753" s="29">
        <v>6</v>
      </c>
    </row>
    <row r="754" spans="1:23" x14ac:dyDescent="0.35">
      <c r="A754" s="33">
        <v>753</v>
      </c>
      <c r="B754" s="18" t="s">
        <v>2489</v>
      </c>
      <c r="C754" s="35" t="s">
        <v>2490</v>
      </c>
      <c r="D754" s="35" t="s">
        <v>2490</v>
      </c>
      <c r="E754" s="18" t="s">
        <v>2489</v>
      </c>
      <c r="F754" s="20"/>
      <c r="G754" s="19"/>
      <c r="H754" s="19"/>
      <c r="I754" s="7"/>
      <c r="J754" s="19"/>
      <c r="K754" s="19"/>
      <c r="L754" s="34"/>
      <c r="M754" s="32"/>
      <c r="N754" s="27"/>
      <c r="O754" s="27"/>
      <c r="P754" s="27"/>
      <c r="Q754" s="27"/>
      <c r="R754" s="27"/>
      <c r="S754" s="27"/>
      <c r="T754" s="27"/>
      <c r="U754" s="31"/>
      <c r="V754" s="29"/>
      <c r="W754" s="29"/>
    </row>
    <row r="755" spans="1:23" ht="26" x14ac:dyDescent="0.35">
      <c r="A755" s="33">
        <v>754</v>
      </c>
      <c r="B755" s="21" t="s">
        <v>2487</v>
      </c>
      <c r="C755" s="29" t="s">
        <v>2488</v>
      </c>
      <c r="D755" s="29" t="s">
        <v>2488</v>
      </c>
      <c r="E755" s="21" t="s">
        <v>2487</v>
      </c>
      <c r="F755" s="16"/>
      <c r="G755" s="7"/>
      <c r="H755" s="7"/>
      <c r="I755" s="7" t="s">
        <v>34</v>
      </c>
      <c r="J755" s="7"/>
      <c r="K755" s="7"/>
      <c r="L755" s="32"/>
      <c r="M755" s="30" t="s">
        <v>34</v>
      </c>
      <c r="N755" s="29" t="s">
        <v>34</v>
      </c>
      <c r="O755" s="29" t="s">
        <v>34</v>
      </c>
      <c r="P755" s="29" t="s">
        <v>34</v>
      </c>
      <c r="Q755" s="29" t="s">
        <v>34</v>
      </c>
      <c r="R755" s="27"/>
      <c r="S755" s="27"/>
      <c r="T755" s="27"/>
      <c r="U755" s="31"/>
      <c r="V755" s="29"/>
      <c r="W755" s="29"/>
    </row>
    <row r="756" spans="1:23" ht="39" x14ac:dyDescent="0.35">
      <c r="A756" s="33">
        <v>755</v>
      </c>
      <c r="B756" s="21" t="s">
        <v>2485</v>
      </c>
      <c r="C756" s="29" t="s">
        <v>2486</v>
      </c>
      <c r="D756" s="29" t="s">
        <v>2486</v>
      </c>
      <c r="E756" s="21" t="s">
        <v>2485</v>
      </c>
      <c r="F756" s="16"/>
      <c r="G756" s="7"/>
      <c r="H756" s="7"/>
      <c r="I756" s="7" t="s">
        <v>34</v>
      </c>
      <c r="J756" s="7"/>
      <c r="K756" s="7"/>
      <c r="L756" s="32"/>
      <c r="M756" s="30" t="s">
        <v>34</v>
      </c>
      <c r="N756" s="29" t="s">
        <v>34</v>
      </c>
      <c r="O756" s="29" t="s">
        <v>34</v>
      </c>
      <c r="P756" s="29" t="s">
        <v>34</v>
      </c>
      <c r="Q756" s="29" t="s">
        <v>34</v>
      </c>
      <c r="R756" s="27"/>
      <c r="S756" s="27"/>
      <c r="T756" s="27"/>
      <c r="U756" s="31"/>
      <c r="V756" s="29"/>
      <c r="W756" s="29"/>
    </row>
    <row r="757" spans="1:23" x14ac:dyDescent="0.35">
      <c r="A757" s="33">
        <v>756</v>
      </c>
      <c r="B757" s="21" t="s">
        <v>2483</v>
      </c>
      <c r="C757" s="29" t="s">
        <v>2484</v>
      </c>
      <c r="D757" s="29" t="s">
        <v>2484</v>
      </c>
      <c r="E757" s="21" t="s">
        <v>2483</v>
      </c>
      <c r="F757" s="16"/>
      <c r="G757" s="7"/>
      <c r="H757" s="7"/>
      <c r="I757" s="7" t="s">
        <v>34</v>
      </c>
      <c r="J757" s="7"/>
      <c r="K757" s="7"/>
      <c r="L757" s="32"/>
      <c r="M757" s="30" t="s">
        <v>34</v>
      </c>
      <c r="N757" s="29" t="s">
        <v>34</v>
      </c>
      <c r="O757" s="29" t="s">
        <v>34</v>
      </c>
      <c r="P757" s="29" t="s">
        <v>34</v>
      </c>
      <c r="Q757" s="29" t="s">
        <v>34</v>
      </c>
      <c r="R757" s="27"/>
      <c r="S757" s="27"/>
      <c r="T757" s="27"/>
      <c r="U757" s="31"/>
      <c r="V757" s="29"/>
      <c r="W757" s="29"/>
    </row>
    <row r="758" spans="1:23" ht="26" x14ac:dyDescent="0.35">
      <c r="A758" s="33">
        <v>757</v>
      </c>
      <c r="B758" s="21" t="s">
        <v>2481</v>
      </c>
      <c r="C758" s="29" t="s">
        <v>2482</v>
      </c>
      <c r="D758" s="29" t="s">
        <v>2482</v>
      </c>
      <c r="E758" s="21" t="s">
        <v>2481</v>
      </c>
      <c r="F758" s="16"/>
      <c r="G758" s="7"/>
      <c r="H758" s="7"/>
      <c r="I758" s="7" t="s">
        <v>34</v>
      </c>
      <c r="J758" s="7"/>
      <c r="K758" s="7"/>
      <c r="L758" s="32"/>
      <c r="M758" s="30" t="s">
        <v>34</v>
      </c>
      <c r="N758" s="29" t="s">
        <v>34</v>
      </c>
      <c r="O758" s="29" t="s">
        <v>34</v>
      </c>
      <c r="P758" s="29" t="s">
        <v>34</v>
      </c>
      <c r="Q758" s="29" t="s">
        <v>34</v>
      </c>
      <c r="R758" s="27"/>
      <c r="S758" s="27"/>
      <c r="T758" s="27"/>
      <c r="U758" s="31"/>
      <c r="V758" s="29"/>
      <c r="W758" s="29"/>
    </row>
    <row r="759" spans="1:23" x14ac:dyDescent="0.35">
      <c r="A759" s="33">
        <v>758</v>
      </c>
      <c r="B759" s="9" t="s">
        <v>2479</v>
      </c>
      <c r="C759" s="37" t="s">
        <v>2480</v>
      </c>
      <c r="D759" s="37" t="s">
        <v>2480</v>
      </c>
      <c r="E759" s="9" t="s">
        <v>2479</v>
      </c>
      <c r="F759" s="15"/>
      <c r="G759" s="10"/>
      <c r="H759" s="10"/>
      <c r="I759" s="7"/>
      <c r="J759" s="10"/>
      <c r="K759" s="10"/>
      <c r="L759" s="36"/>
      <c r="M759" s="32"/>
      <c r="N759" s="27"/>
      <c r="O759" s="27"/>
      <c r="P759" s="27"/>
      <c r="Q759" s="27"/>
      <c r="R759" s="27"/>
      <c r="S759" s="27"/>
      <c r="T759" s="27"/>
      <c r="U759" s="31"/>
      <c r="V759" s="29"/>
      <c r="W759" s="29"/>
    </row>
    <row r="760" spans="1:23" x14ac:dyDescent="0.35">
      <c r="A760" s="33">
        <v>759</v>
      </c>
      <c r="B760" s="18" t="s">
        <v>2477</v>
      </c>
      <c r="C760" s="35" t="s">
        <v>2478</v>
      </c>
      <c r="D760" s="35" t="s">
        <v>2478</v>
      </c>
      <c r="E760" s="18" t="s">
        <v>2477</v>
      </c>
      <c r="F760" s="20"/>
      <c r="G760" s="19"/>
      <c r="H760" s="19"/>
      <c r="I760" s="7"/>
      <c r="J760" s="19"/>
      <c r="K760" s="19"/>
      <c r="L760" s="34"/>
      <c r="M760" s="32"/>
      <c r="N760" s="27"/>
      <c r="O760" s="27"/>
      <c r="P760" s="27"/>
      <c r="Q760" s="27"/>
      <c r="R760" s="27"/>
      <c r="S760" s="27"/>
      <c r="T760" s="27"/>
      <c r="U760" s="31"/>
      <c r="V760" s="29"/>
      <c r="W760" s="29"/>
    </row>
    <row r="761" spans="1:23" ht="52" x14ac:dyDescent="0.35">
      <c r="A761" s="33">
        <v>760</v>
      </c>
      <c r="B761" s="21" t="s">
        <v>2475</v>
      </c>
      <c r="C761" s="29" t="s">
        <v>2476</v>
      </c>
      <c r="D761" s="29" t="s">
        <v>2476</v>
      </c>
      <c r="E761" s="21" t="s">
        <v>2475</v>
      </c>
      <c r="F761" s="16"/>
      <c r="G761" s="7"/>
      <c r="H761" s="7"/>
      <c r="I761" s="7" t="s">
        <v>34</v>
      </c>
      <c r="J761" s="7"/>
      <c r="K761" s="7"/>
      <c r="L761" s="32"/>
      <c r="M761" s="30" t="s">
        <v>34</v>
      </c>
      <c r="N761" s="29" t="s">
        <v>34</v>
      </c>
      <c r="O761" s="27"/>
      <c r="P761" s="27"/>
      <c r="Q761" s="27"/>
      <c r="R761" s="27"/>
      <c r="S761" s="27"/>
      <c r="T761" s="27"/>
      <c r="U761" s="31"/>
      <c r="V761" s="29"/>
      <c r="W761" s="29"/>
    </row>
    <row r="762" spans="1:23" ht="26" x14ac:dyDescent="0.35">
      <c r="A762" s="33">
        <v>761</v>
      </c>
      <c r="B762" s="21" t="s">
        <v>2473</v>
      </c>
      <c r="C762" s="29" t="s">
        <v>2474</v>
      </c>
      <c r="D762" s="29" t="s">
        <v>2474</v>
      </c>
      <c r="E762" s="21" t="s">
        <v>2473</v>
      </c>
      <c r="F762" s="16"/>
      <c r="G762" s="7"/>
      <c r="H762" s="7"/>
      <c r="I762" s="7" t="s">
        <v>34</v>
      </c>
      <c r="J762" s="7"/>
      <c r="K762" s="7"/>
      <c r="L762" s="32"/>
      <c r="M762" s="32"/>
      <c r="N762" s="27"/>
      <c r="O762" s="29" t="s">
        <v>34</v>
      </c>
      <c r="P762" s="29" t="s">
        <v>34</v>
      </c>
      <c r="Q762" s="29" t="s">
        <v>34</v>
      </c>
      <c r="R762" s="27"/>
      <c r="S762" s="27"/>
      <c r="T762" s="27"/>
      <c r="U762" s="31"/>
      <c r="V762" s="29"/>
      <c r="W762" s="29"/>
    </row>
    <row r="763" spans="1:23" x14ac:dyDescent="0.35">
      <c r="A763" s="33">
        <v>762</v>
      </c>
      <c r="B763" s="9" t="s">
        <v>2471</v>
      </c>
      <c r="C763" s="37" t="s">
        <v>2472</v>
      </c>
      <c r="D763" s="37" t="s">
        <v>2472</v>
      </c>
      <c r="E763" s="9" t="s">
        <v>2471</v>
      </c>
      <c r="F763" s="15"/>
      <c r="G763" s="10"/>
      <c r="H763" s="10"/>
      <c r="I763" s="7"/>
      <c r="J763" s="10"/>
      <c r="K763" s="10"/>
      <c r="L763" s="36"/>
      <c r="M763" s="32"/>
      <c r="N763" s="27"/>
      <c r="O763" s="27"/>
      <c r="P763" s="27"/>
      <c r="Q763" s="27"/>
      <c r="R763" s="27"/>
      <c r="S763" s="27"/>
      <c r="T763" s="27"/>
      <c r="U763" s="31"/>
      <c r="V763" s="29"/>
      <c r="W763" s="29"/>
    </row>
    <row r="764" spans="1:23" x14ac:dyDescent="0.35">
      <c r="A764" s="33">
        <v>763</v>
      </c>
      <c r="B764" s="9" t="s">
        <v>2469</v>
      </c>
      <c r="C764" s="37" t="s">
        <v>2470</v>
      </c>
      <c r="D764" s="37" t="s">
        <v>2470</v>
      </c>
      <c r="E764" s="9" t="s">
        <v>2469</v>
      </c>
      <c r="F764" s="15"/>
      <c r="G764" s="10"/>
      <c r="H764" s="10"/>
      <c r="I764" s="7"/>
      <c r="J764" s="10"/>
      <c r="K764" s="10"/>
      <c r="L764" s="36"/>
      <c r="M764" s="32"/>
      <c r="N764" s="27"/>
      <c r="O764" s="27"/>
      <c r="P764" s="27"/>
      <c r="Q764" s="27"/>
      <c r="R764" s="27"/>
      <c r="S764" s="27"/>
      <c r="T764" s="27"/>
      <c r="U764" s="31"/>
      <c r="V764" s="29"/>
      <c r="W764" s="29"/>
    </row>
    <row r="765" spans="1:23" ht="26" x14ac:dyDescent="0.35">
      <c r="A765" s="33">
        <v>764</v>
      </c>
      <c r="B765" s="18" t="s">
        <v>2467</v>
      </c>
      <c r="C765" s="35" t="s">
        <v>2468</v>
      </c>
      <c r="D765" s="35" t="s">
        <v>2468</v>
      </c>
      <c r="E765" s="18" t="s">
        <v>2467</v>
      </c>
      <c r="F765" s="20"/>
      <c r="G765" s="19"/>
      <c r="H765" s="19"/>
      <c r="I765" s="7"/>
      <c r="J765" s="19"/>
      <c r="K765" s="19"/>
      <c r="L765" s="34"/>
      <c r="M765" s="32"/>
      <c r="N765" s="27"/>
      <c r="O765" s="27"/>
      <c r="P765" s="27"/>
      <c r="Q765" s="27"/>
      <c r="R765" s="27"/>
      <c r="S765" s="27"/>
      <c r="T765" s="27"/>
      <c r="U765" s="31"/>
      <c r="V765" s="29"/>
      <c r="W765" s="29"/>
    </row>
    <row r="766" spans="1:23" ht="52" x14ac:dyDescent="0.35">
      <c r="A766" s="33">
        <v>765</v>
      </c>
      <c r="B766" s="21" t="s">
        <v>2465</v>
      </c>
      <c r="C766" s="29" t="s">
        <v>2466</v>
      </c>
      <c r="D766" s="29" t="s">
        <v>2466</v>
      </c>
      <c r="E766" s="21" t="s">
        <v>2465</v>
      </c>
      <c r="F766" s="16"/>
      <c r="G766" s="7"/>
      <c r="H766" s="7"/>
      <c r="I766" s="7" t="s">
        <v>34</v>
      </c>
      <c r="J766" s="7"/>
      <c r="K766" s="7"/>
      <c r="L766" s="32"/>
      <c r="M766" s="30" t="s">
        <v>34</v>
      </c>
      <c r="N766" s="29" t="s">
        <v>34</v>
      </c>
      <c r="O766" s="27"/>
      <c r="P766" s="27"/>
      <c r="Q766" s="27"/>
      <c r="R766" s="27"/>
      <c r="S766" s="27"/>
      <c r="T766" s="27"/>
      <c r="U766" s="31"/>
      <c r="V766" s="29"/>
      <c r="W766" s="29"/>
    </row>
    <row r="767" spans="1:23" ht="39" x14ac:dyDescent="0.35">
      <c r="A767" s="33">
        <v>766</v>
      </c>
      <c r="B767" s="21" t="s">
        <v>2463</v>
      </c>
      <c r="C767" s="29" t="s">
        <v>2464</v>
      </c>
      <c r="D767" s="29" t="s">
        <v>2464</v>
      </c>
      <c r="E767" s="21" t="s">
        <v>2463</v>
      </c>
      <c r="F767" s="16"/>
      <c r="G767" s="7"/>
      <c r="H767" s="7"/>
      <c r="I767" s="7" t="s">
        <v>34</v>
      </c>
      <c r="J767" s="7"/>
      <c r="K767" s="7"/>
      <c r="L767" s="32"/>
      <c r="M767" s="30" t="s">
        <v>34</v>
      </c>
      <c r="N767" s="29" t="s">
        <v>34</v>
      </c>
      <c r="O767" s="27"/>
      <c r="P767" s="27"/>
      <c r="Q767" s="27"/>
      <c r="R767" s="27"/>
      <c r="S767" s="27"/>
      <c r="T767" s="27"/>
      <c r="U767" s="31"/>
      <c r="V767" s="29"/>
      <c r="W767" s="29"/>
    </row>
    <row r="768" spans="1:23" ht="52" x14ac:dyDescent="0.35">
      <c r="A768" s="33">
        <v>767</v>
      </c>
      <c r="B768" s="21" t="s">
        <v>2461</v>
      </c>
      <c r="C768" s="29" t="s">
        <v>2462</v>
      </c>
      <c r="D768" s="29" t="s">
        <v>2462</v>
      </c>
      <c r="E768" s="21" t="s">
        <v>2461</v>
      </c>
      <c r="F768" s="16"/>
      <c r="G768" s="7"/>
      <c r="H768" s="7"/>
      <c r="I768" s="7" t="s">
        <v>34</v>
      </c>
      <c r="J768" s="7"/>
      <c r="K768" s="7"/>
      <c r="L768" s="32"/>
      <c r="M768" s="30" t="s">
        <v>34</v>
      </c>
      <c r="N768" s="29" t="s">
        <v>34</v>
      </c>
      <c r="O768" s="27"/>
      <c r="P768" s="27"/>
      <c r="Q768" s="27"/>
      <c r="R768" s="27"/>
      <c r="S768" s="27"/>
      <c r="T768" s="27"/>
      <c r="U768" s="31"/>
      <c r="V768" s="29"/>
      <c r="W768" s="29"/>
    </row>
    <row r="769" spans="1:23" ht="39" x14ac:dyDescent="0.35">
      <c r="A769" s="33">
        <v>768</v>
      </c>
      <c r="B769" s="21" t="s">
        <v>2459</v>
      </c>
      <c r="C769" s="29" t="s">
        <v>2460</v>
      </c>
      <c r="D769" s="29" t="s">
        <v>2460</v>
      </c>
      <c r="E769" s="21" t="s">
        <v>2459</v>
      </c>
      <c r="F769" s="16"/>
      <c r="G769" s="7"/>
      <c r="H769" s="7"/>
      <c r="I769" s="7" t="s">
        <v>34</v>
      </c>
      <c r="J769" s="7"/>
      <c r="K769" s="7"/>
      <c r="L769" s="32"/>
      <c r="M769" s="30" t="s">
        <v>34</v>
      </c>
      <c r="N769" s="29" t="s">
        <v>34</v>
      </c>
      <c r="O769" s="27"/>
      <c r="P769" s="27"/>
      <c r="Q769" s="27"/>
      <c r="R769" s="27"/>
      <c r="S769" s="27"/>
      <c r="T769" s="27"/>
      <c r="U769" s="31"/>
      <c r="V769" s="29"/>
      <c r="W769" s="29"/>
    </row>
    <row r="770" spans="1:23" ht="26" x14ac:dyDescent="0.35">
      <c r="A770" s="33">
        <v>769</v>
      </c>
      <c r="B770" s="21" t="s">
        <v>2457</v>
      </c>
      <c r="C770" s="29" t="s">
        <v>2458</v>
      </c>
      <c r="D770" s="29" t="s">
        <v>2458</v>
      </c>
      <c r="E770" s="21" t="s">
        <v>2457</v>
      </c>
      <c r="F770" s="16"/>
      <c r="G770" s="7"/>
      <c r="H770" s="7"/>
      <c r="I770" s="7" t="s">
        <v>34</v>
      </c>
      <c r="J770" s="7"/>
      <c r="K770" s="7"/>
      <c r="L770" s="32"/>
      <c r="M770" s="30" t="s">
        <v>34</v>
      </c>
      <c r="N770" s="29" t="s">
        <v>34</v>
      </c>
      <c r="O770" s="27"/>
      <c r="P770" s="27"/>
      <c r="Q770" s="27"/>
      <c r="R770" s="27"/>
      <c r="S770" s="27"/>
      <c r="T770" s="27"/>
      <c r="U770" s="31"/>
      <c r="V770" s="29"/>
      <c r="W770" s="29"/>
    </row>
    <row r="771" spans="1:23" ht="26" x14ac:dyDescent="0.35">
      <c r="A771" s="33">
        <v>770</v>
      </c>
      <c r="B771" s="21" t="s">
        <v>2455</v>
      </c>
      <c r="C771" s="29" t="s">
        <v>2456</v>
      </c>
      <c r="D771" s="29" t="s">
        <v>2456</v>
      </c>
      <c r="E771" s="21" t="s">
        <v>2455</v>
      </c>
      <c r="F771" s="16"/>
      <c r="G771" s="7"/>
      <c r="H771" s="7"/>
      <c r="I771" s="7" t="s">
        <v>34</v>
      </c>
      <c r="J771" s="7"/>
      <c r="K771" s="7"/>
      <c r="L771" s="32"/>
      <c r="M771" s="30" t="s">
        <v>34</v>
      </c>
      <c r="N771" s="29" t="s">
        <v>34</v>
      </c>
      <c r="O771" s="27"/>
      <c r="P771" s="27"/>
      <c r="Q771" s="27"/>
      <c r="R771" s="27"/>
      <c r="S771" s="27"/>
      <c r="T771" s="27"/>
      <c r="U771" s="31"/>
      <c r="V771" s="29"/>
      <c r="W771" s="29"/>
    </row>
    <row r="772" spans="1:23" x14ac:dyDescent="0.35">
      <c r="A772" s="33">
        <v>771</v>
      </c>
      <c r="B772" s="9" t="s">
        <v>2453</v>
      </c>
      <c r="C772" s="37" t="s">
        <v>2454</v>
      </c>
      <c r="D772" s="37" t="s">
        <v>2454</v>
      </c>
      <c r="E772" s="9" t="s">
        <v>2453</v>
      </c>
      <c r="F772" s="15"/>
      <c r="G772" s="10"/>
      <c r="H772" s="10"/>
      <c r="I772" s="7"/>
      <c r="J772" s="10"/>
      <c r="K772" s="10"/>
      <c r="L772" s="36"/>
      <c r="M772" s="32"/>
      <c r="N772" s="27"/>
      <c r="O772" s="27"/>
      <c r="P772" s="27"/>
      <c r="Q772" s="27"/>
      <c r="R772" s="27"/>
      <c r="S772" s="27"/>
      <c r="T772" s="27"/>
      <c r="U772" s="31"/>
      <c r="V772" s="29"/>
      <c r="W772" s="29"/>
    </row>
    <row r="773" spans="1:23" ht="26" x14ac:dyDescent="0.35">
      <c r="A773" s="33">
        <v>772</v>
      </c>
      <c r="B773" s="9" t="s">
        <v>2451</v>
      </c>
      <c r="C773" s="37" t="s">
        <v>2452</v>
      </c>
      <c r="D773" s="37" t="s">
        <v>2452</v>
      </c>
      <c r="E773" s="9" t="s">
        <v>2451</v>
      </c>
      <c r="F773" s="15"/>
      <c r="G773" s="10"/>
      <c r="H773" s="10"/>
      <c r="I773" s="7"/>
      <c r="J773" s="10"/>
      <c r="K773" s="10"/>
      <c r="L773" s="36"/>
      <c r="M773" s="32"/>
      <c r="N773" s="27"/>
      <c r="O773" s="27"/>
      <c r="P773" s="27"/>
      <c r="Q773" s="27"/>
      <c r="R773" s="27"/>
      <c r="S773" s="27"/>
      <c r="T773" s="27"/>
      <c r="U773" s="31"/>
      <c r="V773" s="29"/>
      <c r="W773" s="29"/>
    </row>
    <row r="774" spans="1:23" x14ac:dyDescent="0.35">
      <c r="A774" s="33">
        <v>773</v>
      </c>
      <c r="B774" s="18" t="s">
        <v>2449</v>
      </c>
      <c r="C774" s="35" t="s">
        <v>2450</v>
      </c>
      <c r="D774" s="35" t="s">
        <v>2450</v>
      </c>
      <c r="E774" s="18" t="s">
        <v>2449</v>
      </c>
      <c r="F774" s="20"/>
      <c r="G774" s="19"/>
      <c r="H774" s="19"/>
      <c r="I774" s="7"/>
      <c r="J774" s="19"/>
      <c r="K774" s="19"/>
      <c r="L774" s="34"/>
      <c r="M774" s="32"/>
      <c r="N774" s="27"/>
      <c r="O774" s="27"/>
      <c r="P774" s="27"/>
      <c r="Q774" s="27"/>
      <c r="R774" s="27"/>
      <c r="S774" s="27"/>
      <c r="T774" s="27"/>
      <c r="U774" s="31"/>
      <c r="V774" s="29"/>
      <c r="W774" s="29"/>
    </row>
    <row r="775" spans="1:23" ht="26" x14ac:dyDescent="0.35">
      <c r="A775" s="33">
        <v>774</v>
      </c>
      <c r="B775" s="21" t="s">
        <v>2447</v>
      </c>
      <c r="C775" s="29" t="s">
        <v>2448</v>
      </c>
      <c r="D775" s="29" t="s">
        <v>2448</v>
      </c>
      <c r="E775" s="21" t="s">
        <v>2447</v>
      </c>
      <c r="F775" s="16"/>
      <c r="G775" s="7"/>
      <c r="H775" s="7"/>
      <c r="I775" s="7" t="s">
        <v>34</v>
      </c>
      <c r="J775" s="7"/>
      <c r="K775" s="7"/>
      <c r="L775" s="32"/>
      <c r="M775" s="32"/>
      <c r="N775" s="27"/>
      <c r="O775" s="29" t="s">
        <v>34</v>
      </c>
      <c r="P775" s="29" t="s">
        <v>34</v>
      </c>
      <c r="Q775" s="29" t="s">
        <v>34</v>
      </c>
      <c r="R775" s="27"/>
      <c r="S775" s="27"/>
      <c r="T775" s="27"/>
      <c r="U775" s="31"/>
      <c r="V775" s="29"/>
      <c r="W775" s="29"/>
    </row>
    <row r="776" spans="1:23" x14ac:dyDescent="0.35">
      <c r="A776" s="33">
        <v>775</v>
      </c>
      <c r="B776" s="18" t="s">
        <v>2445</v>
      </c>
      <c r="C776" s="35" t="s">
        <v>2446</v>
      </c>
      <c r="D776" s="35" t="s">
        <v>2446</v>
      </c>
      <c r="E776" s="18" t="s">
        <v>2445</v>
      </c>
      <c r="F776" s="20"/>
      <c r="G776" s="19"/>
      <c r="H776" s="19"/>
      <c r="I776" s="7"/>
      <c r="J776" s="19"/>
      <c r="K776" s="19"/>
      <c r="L776" s="34"/>
      <c r="M776" s="32"/>
      <c r="N776" s="27"/>
      <c r="O776" s="27"/>
      <c r="P776" s="27"/>
      <c r="Q776" s="27"/>
      <c r="R776" s="27"/>
      <c r="S776" s="27"/>
      <c r="T776" s="27"/>
      <c r="U776" s="31"/>
      <c r="V776" s="29"/>
      <c r="W776" s="29"/>
    </row>
    <row r="777" spans="1:23" ht="39" x14ac:dyDescent="0.35">
      <c r="A777" s="33">
        <v>776</v>
      </c>
      <c r="B777" s="21" t="s">
        <v>2443</v>
      </c>
      <c r="C777" s="29" t="s">
        <v>2444</v>
      </c>
      <c r="D777" s="29" t="s">
        <v>2444</v>
      </c>
      <c r="E777" s="21" t="s">
        <v>2443</v>
      </c>
      <c r="F777" s="16"/>
      <c r="G777" s="7"/>
      <c r="H777" s="7"/>
      <c r="I777" s="7" t="s">
        <v>34</v>
      </c>
      <c r="J777" s="7"/>
      <c r="K777" s="7"/>
      <c r="L777" s="32"/>
      <c r="M777" s="32"/>
      <c r="N777" s="27"/>
      <c r="O777" s="29" t="s">
        <v>34</v>
      </c>
      <c r="P777" s="29" t="s">
        <v>34</v>
      </c>
      <c r="Q777" s="29" t="s">
        <v>34</v>
      </c>
      <c r="R777" s="27"/>
      <c r="S777" s="27"/>
      <c r="T777" s="27"/>
      <c r="U777" s="31"/>
      <c r="V777" s="29"/>
      <c r="W777" s="29"/>
    </row>
    <row r="778" spans="1:23" x14ac:dyDescent="0.35">
      <c r="A778" s="33">
        <v>777</v>
      </c>
      <c r="B778" s="18" t="s">
        <v>2441</v>
      </c>
      <c r="C778" s="35" t="s">
        <v>2442</v>
      </c>
      <c r="D778" s="35" t="s">
        <v>2442</v>
      </c>
      <c r="E778" s="18" t="s">
        <v>2441</v>
      </c>
      <c r="F778" s="20"/>
      <c r="G778" s="19"/>
      <c r="H778" s="19"/>
      <c r="I778" s="7"/>
      <c r="J778" s="19"/>
      <c r="K778" s="19"/>
      <c r="L778" s="34"/>
      <c r="M778" s="32"/>
      <c r="N778" s="27"/>
      <c r="O778" s="38" t="s">
        <v>34</v>
      </c>
      <c r="P778" s="38" t="s">
        <v>34</v>
      </c>
      <c r="Q778" s="38" t="s">
        <v>34</v>
      </c>
      <c r="R778" s="27"/>
      <c r="S778" s="27"/>
      <c r="T778" s="27"/>
      <c r="U778" s="31"/>
      <c r="V778" s="29"/>
      <c r="W778" s="29"/>
    </row>
    <row r="779" spans="1:23" x14ac:dyDescent="0.35">
      <c r="A779" s="33">
        <v>778</v>
      </c>
      <c r="B779" s="9" t="s">
        <v>2439</v>
      </c>
      <c r="C779" s="37" t="s">
        <v>2440</v>
      </c>
      <c r="D779" s="37" t="s">
        <v>2440</v>
      </c>
      <c r="E779" s="9" t="s">
        <v>2439</v>
      </c>
      <c r="F779" s="15"/>
      <c r="G779" s="10"/>
      <c r="H779" s="10"/>
      <c r="I779" s="7"/>
      <c r="J779" s="10"/>
      <c r="K779" s="10"/>
      <c r="L779" s="36"/>
      <c r="M779" s="32"/>
      <c r="N779" s="27"/>
      <c r="O779" s="27"/>
      <c r="P779" s="27"/>
      <c r="Q779" s="27"/>
      <c r="R779" s="27"/>
      <c r="S779" s="27"/>
      <c r="T779" s="27"/>
      <c r="U779" s="31"/>
      <c r="V779" s="29"/>
      <c r="W779" s="29"/>
    </row>
    <row r="780" spans="1:23" x14ac:dyDescent="0.35">
      <c r="A780" s="33">
        <v>779</v>
      </c>
      <c r="B780" s="9" t="s">
        <v>2437</v>
      </c>
      <c r="C780" s="37" t="s">
        <v>2438</v>
      </c>
      <c r="D780" s="37" t="s">
        <v>2438</v>
      </c>
      <c r="E780" s="9" t="s">
        <v>2437</v>
      </c>
      <c r="F780" s="15"/>
      <c r="G780" s="10"/>
      <c r="H780" s="10"/>
      <c r="I780" s="7"/>
      <c r="J780" s="10"/>
      <c r="K780" s="10"/>
      <c r="L780" s="36"/>
      <c r="M780" s="32"/>
      <c r="N780" s="27"/>
      <c r="O780" s="27"/>
      <c r="P780" s="27"/>
      <c r="Q780" s="27"/>
      <c r="R780" s="27"/>
      <c r="S780" s="27"/>
      <c r="T780" s="27"/>
      <c r="U780" s="31"/>
      <c r="V780" s="29"/>
      <c r="W780" s="29"/>
    </row>
    <row r="781" spans="1:23" x14ac:dyDescent="0.35">
      <c r="A781" s="33">
        <v>780</v>
      </c>
      <c r="B781" s="18" t="s">
        <v>2410</v>
      </c>
      <c r="C781" s="35" t="s">
        <v>2436</v>
      </c>
      <c r="D781" s="35" t="s">
        <v>2436</v>
      </c>
      <c r="E781" s="18" t="s">
        <v>2410</v>
      </c>
      <c r="F781" s="20"/>
      <c r="G781" s="19"/>
      <c r="H781" s="19"/>
      <c r="I781" s="7"/>
      <c r="J781" s="19"/>
      <c r="K781" s="19"/>
      <c r="L781" s="34"/>
      <c r="M781" s="32"/>
      <c r="N781" s="27"/>
      <c r="O781" s="27"/>
      <c r="P781" s="27"/>
      <c r="Q781" s="27"/>
      <c r="R781" s="27"/>
      <c r="S781" s="27"/>
      <c r="T781" s="27"/>
      <c r="U781" s="31"/>
      <c r="V781" s="29"/>
      <c r="W781" s="29"/>
    </row>
    <row r="782" spans="1:23" ht="39" x14ac:dyDescent="0.35">
      <c r="A782" s="33">
        <v>781</v>
      </c>
      <c r="B782" s="21" t="s">
        <v>2434</v>
      </c>
      <c r="C782" s="29" t="s">
        <v>2435</v>
      </c>
      <c r="D782" s="29" t="s">
        <v>2435</v>
      </c>
      <c r="E782" s="21" t="s">
        <v>2434</v>
      </c>
      <c r="F782" s="16"/>
      <c r="G782" s="7"/>
      <c r="H782" s="7"/>
      <c r="I782" s="7" t="s">
        <v>34</v>
      </c>
      <c r="J782" s="7"/>
      <c r="K782" s="7"/>
      <c r="L782" s="32"/>
      <c r="M782" s="32"/>
      <c r="N782" s="27"/>
      <c r="O782" s="29" t="s">
        <v>34</v>
      </c>
      <c r="P782" s="29" t="s">
        <v>34</v>
      </c>
      <c r="Q782" s="29" t="s">
        <v>34</v>
      </c>
      <c r="R782" s="27"/>
      <c r="S782" s="27"/>
      <c r="T782" s="27"/>
      <c r="U782" s="31"/>
      <c r="V782" s="29"/>
      <c r="W782" s="29"/>
    </row>
    <row r="783" spans="1:23" ht="39" x14ac:dyDescent="0.35">
      <c r="A783" s="33">
        <v>782</v>
      </c>
      <c r="B783" s="21" t="s">
        <v>2432</v>
      </c>
      <c r="C783" s="29" t="s">
        <v>2433</v>
      </c>
      <c r="D783" s="29" t="s">
        <v>2433</v>
      </c>
      <c r="E783" s="21" t="s">
        <v>2432</v>
      </c>
      <c r="F783" s="16"/>
      <c r="G783" s="7"/>
      <c r="H783" s="7"/>
      <c r="I783" s="7" t="s">
        <v>34</v>
      </c>
      <c r="J783" s="7"/>
      <c r="K783" s="7"/>
      <c r="L783" s="32"/>
      <c r="M783" s="32"/>
      <c r="N783" s="27"/>
      <c r="O783" s="29" t="s">
        <v>34</v>
      </c>
      <c r="P783" s="29" t="s">
        <v>34</v>
      </c>
      <c r="Q783" s="29" t="s">
        <v>34</v>
      </c>
      <c r="R783" s="27"/>
      <c r="S783" s="27"/>
      <c r="T783" s="27"/>
      <c r="U783" s="31"/>
      <c r="V783" s="29"/>
      <c r="W783" s="29"/>
    </row>
    <row r="784" spans="1:23" ht="26" x14ac:dyDescent="0.35">
      <c r="A784" s="33">
        <v>783</v>
      </c>
      <c r="B784" s="21" t="s">
        <v>2430</v>
      </c>
      <c r="C784" s="29" t="s">
        <v>2431</v>
      </c>
      <c r="D784" s="29" t="s">
        <v>2431</v>
      </c>
      <c r="E784" s="21" t="s">
        <v>2430</v>
      </c>
      <c r="F784" s="16"/>
      <c r="G784" s="7"/>
      <c r="H784" s="7"/>
      <c r="I784" s="7" t="s">
        <v>34</v>
      </c>
      <c r="J784" s="7"/>
      <c r="K784" s="7"/>
      <c r="L784" s="32"/>
      <c r="M784" s="32"/>
      <c r="N784" s="27"/>
      <c r="O784" s="29" t="s">
        <v>34</v>
      </c>
      <c r="P784" s="29" t="s">
        <v>34</v>
      </c>
      <c r="Q784" s="29" t="s">
        <v>34</v>
      </c>
      <c r="R784" s="27"/>
      <c r="S784" s="27"/>
      <c r="T784" s="27"/>
      <c r="U784" s="31"/>
      <c r="V784" s="29"/>
      <c r="W784" s="29"/>
    </row>
    <row r="785" spans="1:23" ht="26" x14ac:dyDescent="0.35">
      <c r="A785" s="33">
        <v>784</v>
      </c>
      <c r="B785" s="18" t="s">
        <v>2428</v>
      </c>
      <c r="C785" s="35" t="s">
        <v>2429</v>
      </c>
      <c r="D785" s="35" t="s">
        <v>2429</v>
      </c>
      <c r="E785" s="18" t="s">
        <v>2428</v>
      </c>
      <c r="F785" s="20"/>
      <c r="G785" s="19"/>
      <c r="H785" s="19"/>
      <c r="I785" s="7"/>
      <c r="J785" s="19"/>
      <c r="K785" s="19"/>
      <c r="L785" s="34"/>
      <c r="M785" s="32"/>
      <c r="N785" s="27"/>
      <c r="O785" s="27"/>
      <c r="P785" s="27"/>
      <c r="Q785" s="27"/>
      <c r="R785" s="27"/>
      <c r="S785" s="27"/>
      <c r="T785" s="27"/>
      <c r="U785" s="31"/>
      <c r="V785" s="29"/>
      <c r="W785" s="29"/>
    </row>
    <row r="786" spans="1:23" ht="39" x14ac:dyDescent="0.35">
      <c r="A786" s="33">
        <v>785</v>
      </c>
      <c r="B786" s="21" t="s">
        <v>2426</v>
      </c>
      <c r="C786" s="29" t="s">
        <v>2427</v>
      </c>
      <c r="D786" s="29" t="s">
        <v>2427</v>
      </c>
      <c r="E786" s="21" t="s">
        <v>2426</v>
      </c>
      <c r="F786" s="16"/>
      <c r="G786" s="7"/>
      <c r="H786" s="7"/>
      <c r="I786" s="7" t="s">
        <v>34</v>
      </c>
      <c r="J786" s="7"/>
      <c r="K786" s="7"/>
      <c r="L786" s="32"/>
      <c r="M786" s="32"/>
      <c r="N786" s="27"/>
      <c r="O786" s="29" t="s">
        <v>34</v>
      </c>
      <c r="P786" s="29" t="s">
        <v>34</v>
      </c>
      <c r="Q786" s="29" t="s">
        <v>34</v>
      </c>
      <c r="R786" s="27"/>
      <c r="S786" s="27"/>
      <c r="T786" s="27"/>
      <c r="U786" s="31"/>
      <c r="V786" s="29"/>
      <c r="W786" s="29"/>
    </row>
    <row r="787" spans="1:23" ht="26" x14ac:dyDescent="0.35">
      <c r="A787" s="33">
        <v>786</v>
      </c>
      <c r="B787" s="21" t="s">
        <v>2424</v>
      </c>
      <c r="C787" s="29" t="s">
        <v>2425</v>
      </c>
      <c r="D787" s="29" t="s">
        <v>2425</v>
      </c>
      <c r="E787" s="21" t="s">
        <v>2424</v>
      </c>
      <c r="F787" s="16"/>
      <c r="G787" s="7"/>
      <c r="H787" s="7"/>
      <c r="I787" s="7" t="s">
        <v>34</v>
      </c>
      <c r="J787" s="7"/>
      <c r="K787" s="7"/>
      <c r="L787" s="32"/>
      <c r="M787" s="32"/>
      <c r="N787" s="27"/>
      <c r="O787" s="29" t="s">
        <v>34</v>
      </c>
      <c r="P787" s="29" t="s">
        <v>34</v>
      </c>
      <c r="Q787" s="29" t="s">
        <v>34</v>
      </c>
      <c r="R787" s="27"/>
      <c r="S787" s="27"/>
      <c r="T787" s="27"/>
      <c r="U787" s="31"/>
      <c r="V787" s="29"/>
      <c r="W787" s="29"/>
    </row>
    <row r="788" spans="1:23" ht="39" x14ac:dyDescent="0.35">
      <c r="A788" s="33">
        <v>787</v>
      </c>
      <c r="B788" s="21" t="s">
        <v>2422</v>
      </c>
      <c r="C788" s="29" t="s">
        <v>2423</v>
      </c>
      <c r="D788" s="29" t="s">
        <v>2423</v>
      </c>
      <c r="E788" s="21" t="s">
        <v>2422</v>
      </c>
      <c r="F788" s="16"/>
      <c r="G788" s="7"/>
      <c r="H788" s="7"/>
      <c r="I788" s="7" t="s">
        <v>34</v>
      </c>
      <c r="J788" s="7"/>
      <c r="K788" s="7"/>
      <c r="L788" s="32"/>
      <c r="M788" s="32"/>
      <c r="N788" s="27"/>
      <c r="O788" s="29" t="s">
        <v>34</v>
      </c>
      <c r="P788" s="29" t="s">
        <v>34</v>
      </c>
      <c r="Q788" s="29" t="s">
        <v>34</v>
      </c>
      <c r="R788" s="27"/>
      <c r="S788" s="27"/>
      <c r="T788" s="27"/>
      <c r="U788" s="31"/>
      <c r="V788" s="29"/>
      <c r="W788" s="29"/>
    </row>
    <row r="789" spans="1:23" ht="26" x14ac:dyDescent="0.35">
      <c r="A789" s="33">
        <v>788</v>
      </c>
      <c r="B789" s="21" t="s">
        <v>2420</v>
      </c>
      <c r="C789" s="29" t="s">
        <v>2421</v>
      </c>
      <c r="D789" s="29" t="s">
        <v>2421</v>
      </c>
      <c r="E789" s="21" t="s">
        <v>2420</v>
      </c>
      <c r="F789" s="16"/>
      <c r="G789" s="7"/>
      <c r="H789" s="7"/>
      <c r="I789" s="7" t="s">
        <v>34</v>
      </c>
      <c r="J789" s="7"/>
      <c r="K789" s="7"/>
      <c r="L789" s="32"/>
      <c r="M789" s="32"/>
      <c r="N789" s="27"/>
      <c r="O789" s="29" t="s">
        <v>34</v>
      </c>
      <c r="P789" s="29" t="s">
        <v>34</v>
      </c>
      <c r="Q789" s="29" t="s">
        <v>34</v>
      </c>
      <c r="R789" s="27"/>
      <c r="S789" s="27"/>
      <c r="T789" s="27"/>
      <c r="U789" s="31"/>
      <c r="V789" s="29"/>
      <c r="W789" s="29"/>
    </row>
    <row r="790" spans="1:23" x14ac:dyDescent="0.35">
      <c r="A790" s="33">
        <v>789</v>
      </c>
      <c r="B790" s="18" t="s">
        <v>2392</v>
      </c>
      <c r="C790" s="35" t="s">
        <v>2419</v>
      </c>
      <c r="D790" s="35" t="s">
        <v>2419</v>
      </c>
      <c r="E790" s="18" t="s">
        <v>2392</v>
      </c>
      <c r="F790" s="20"/>
      <c r="G790" s="19"/>
      <c r="H790" s="19"/>
      <c r="I790" s="7"/>
      <c r="J790" s="19"/>
      <c r="K790" s="19"/>
      <c r="L790" s="34"/>
      <c r="M790" s="32"/>
      <c r="N790" s="27"/>
      <c r="O790" s="27"/>
      <c r="P790" s="27"/>
      <c r="Q790" s="27"/>
      <c r="R790" s="27"/>
      <c r="S790" s="27"/>
      <c r="T790" s="27"/>
      <c r="U790" s="31"/>
      <c r="V790" s="29"/>
      <c r="W790" s="29"/>
    </row>
    <row r="791" spans="1:23" ht="52" x14ac:dyDescent="0.35">
      <c r="A791" s="33">
        <v>790</v>
      </c>
      <c r="B791" s="21" t="s">
        <v>2417</v>
      </c>
      <c r="C791" s="29" t="s">
        <v>2418</v>
      </c>
      <c r="D791" s="29" t="s">
        <v>2418</v>
      </c>
      <c r="E791" s="21" t="s">
        <v>2417</v>
      </c>
      <c r="F791" s="16"/>
      <c r="G791" s="7"/>
      <c r="H791" s="7"/>
      <c r="I791" s="7" t="s">
        <v>34</v>
      </c>
      <c r="J791" s="7"/>
      <c r="K791" s="7"/>
      <c r="L791" s="32"/>
      <c r="M791" s="32"/>
      <c r="N791" s="27"/>
      <c r="O791" s="29" t="s">
        <v>34</v>
      </c>
      <c r="P791" s="29" t="s">
        <v>34</v>
      </c>
      <c r="Q791" s="29" t="s">
        <v>34</v>
      </c>
      <c r="R791" s="27"/>
      <c r="S791" s="27"/>
      <c r="T791" s="27"/>
      <c r="U791" s="31"/>
      <c r="V791" s="29"/>
      <c r="W791" s="29"/>
    </row>
    <row r="792" spans="1:23" x14ac:dyDescent="0.35">
      <c r="A792" s="33">
        <v>791</v>
      </c>
      <c r="B792" s="18" t="s">
        <v>2218</v>
      </c>
      <c r="C792" s="35" t="s">
        <v>2416</v>
      </c>
      <c r="D792" s="35" t="s">
        <v>2416</v>
      </c>
      <c r="E792" s="18" t="s">
        <v>2218</v>
      </c>
      <c r="F792" s="20"/>
      <c r="G792" s="19"/>
      <c r="H792" s="19"/>
      <c r="I792" s="7"/>
      <c r="J792" s="19"/>
      <c r="K792" s="19"/>
      <c r="L792" s="34"/>
      <c r="M792" s="32"/>
      <c r="N792" s="27"/>
      <c r="O792" s="27"/>
      <c r="P792" s="27"/>
      <c r="Q792" s="27"/>
      <c r="R792" s="27"/>
      <c r="S792" s="27"/>
      <c r="T792" s="27"/>
      <c r="U792" s="31"/>
      <c r="V792" s="29"/>
      <c r="W792" s="29"/>
    </row>
    <row r="793" spans="1:23" ht="39" x14ac:dyDescent="0.35">
      <c r="A793" s="33">
        <v>792</v>
      </c>
      <c r="B793" s="21" t="s">
        <v>2414</v>
      </c>
      <c r="C793" s="29" t="s">
        <v>2415</v>
      </c>
      <c r="D793" s="29" t="s">
        <v>2415</v>
      </c>
      <c r="E793" s="21" t="s">
        <v>2414</v>
      </c>
      <c r="F793" s="16"/>
      <c r="G793" s="7"/>
      <c r="H793" s="7"/>
      <c r="I793" s="7" t="s">
        <v>34</v>
      </c>
      <c r="J793" s="7"/>
      <c r="K793" s="7"/>
      <c r="L793" s="32"/>
      <c r="M793" s="32"/>
      <c r="N793" s="27"/>
      <c r="O793" s="29" t="s">
        <v>34</v>
      </c>
      <c r="P793" s="29" t="s">
        <v>34</v>
      </c>
      <c r="Q793" s="29" t="s">
        <v>34</v>
      </c>
      <c r="R793" s="27"/>
      <c r="S793" s="27"/>
      <c r="T793" s="27"/>
      <c r="U793" s="31"/>
      <c r="V793" s="29"/>
      <c r="W793" s="29"/>
    </row>
    <row r="794" spans="1:23" x14ac:dyDescent="0.35">
      <c r="A794" s="33">
        <v>793</v>
      </c>
      <c r="B794" s="9" t="s">
        <v>2412</v>
      </c>
      <c r="C794" s="37" t="s">
        <v>2413</v>
      </c>
      <c r="D794" s="37" t="s">
        <v>2413</v>
      </c>
      <c r="E794" s="9" t="s">
        <v>2412</v>
      </c>
      <c r="F794" s="15"/>
      <c r="G794" s="10"/>
      <c r="H794" s="10"/>
      <c r="I794" s="7"/>
      <c r="J794" s="10"/>
      <c r="K794" s="10"/>
      <c r="L794" s="36"/>
      <c r="M794" s="32"/>
      <c r="N794" s="27"/>
      <c r="O794" s="27"/>
      <c r="P794" s="27"/>
      <c r="Q794" s="27"/>
      <c r="R794" s="27"/>
      <c r="S794" s="27"/>
      <c r="T794" s="27"/>
      <c r="U794" s="31"/>
      <c r="V794" s="29"/>
      <c r="W794" s="29"/>
    </row>
    <row r="795" spans="1:23" x14ac:dyDescent="0.35">
      <c r="A795" s="33">
        <v>794</v>
      </c>
      <c r="B795" s="18" t="s">
        <v>2410</v>
      </c>
      <c r="C795" s="35" t="s">
        <v>2411</v>
      </c>
      <c r="D795" s="35" t="s">
        <v>2411</v>
      </c>
      <c r="E795" s="18" t="s">
        <v>2410</v>
      </c>
      <c r="F795" s="20"/>
      <c r="G795" s="19"/>
      <c r="H795" s="19"/>
      <c r="I795" s="7"/>
      <c r="J795" s="19"/>
      <c r="K795" s="19"/>
      <c r="L795" s="34"/>
      <c r="M795" s="32"/>
      <c r="N795" s="27"/>
      <c r="O795" s="27"/>
      <c r="P795" s="27"/>
      <c r="Q795" s="27"/>
      <c r="R795" s="27"/>
      <c r="S795" s="27"/>
      <c r="T795" s="27"/>
      <c r="U795" s="31"/>
      <c r="V795" s="29"/>
      <c r="W795" s="29"/>
    </row>
    <row r="796" spans="1:23" ht="78" x14ac:dyDescent="0.35">
      <c r="A796" s="33">
        <v>795</v>
      </c>
      <c r="B796" s="21" t="s">
        <v>2408</v>
      </c>
      <c r="C796" s="29" t="s">
        <v>2409</v>
      </c>
      <c r="D796" s="29" t="s">
        <v>2409</v>
      </c>
      <c r="E796" s="21" t="s">
        <v>2408</v>
      </c>
      <c r="F796" s="16"/>
      <c r="G796" s="7"/>
      <c r="H796" s="7"/>
      <c r="I796" s="7" t="s">
        <v>34</v>
      </c>
      <c r="J796" s="7"/>
      <c r="K796" s="7"/>
      <c r="L796" s="32"/>
      <c r="M796" s="32"/>
      <c r="N796" s="27"/>
      <c r="O796" s="29" t="s">
        <v>34</v>
      </c>
      <c r="P796" s="29" t="s">
        <v>34</v>
      </c>
      <c r="Q796" s="29" t="s">
        <v>34</v>
      </c>
      <c r="R796" s="27"/>
      <c r="S796" s="27"/>
      <c r="T796" s="27"/>
      <c r="U796" s="31"/>
      <c r="V796" s="29"/>
      <c r="W796" s="29"/>
    </row>
    <row r="797" spans="1:23" ht="39" x14ac:dyDescent="0.35">
      <c r="A797" s="33">
        <v>796</v>
      </c>
      <c r="B797" s="21" t="s">
        <v>2406</v>
      </c>
      <c r="C797" s="29" t="s">
        <v>2407</v>
      </c>
      <c r="D797" s="29" t="s">
        <v>2407</v>
      </c>
      <c r="E797" s="21" t="s">
        <v>2406</v>
      </c>
      <c r="F797" s="16"/>
      <c r="G797" s="7"/>
      <c r="H797" s="7"/>
      <c r="I797" s="7" t="s">
        <v>34</v>
      </c>
      <c r="J797" s="7"/>
      <c r="K797" s="7"/>
      <c r="L797" s="32"/>
      <c r="M797" s="32"/>
      <c r="N797" s="27"/>
      <c r="O797" s="29" t="s">
        <v>34</v>
      </c>
      <c r="P797" s="29" t="s">
        <v>34</v>
      </c>
      <c r="Q797" s="29" t="s">
        <v>34</v>
      </c>
      <c r="R797" s="27"/>
      <c r="S797" s="27"/>
      <c r="T797" s="27"/>
      <c r="U797" s="31"/>
      <c r="V797" s="29"/>
      <c r="W797" s="29"/>
    </row>
    <row r="798" spans="1:23" ht="26" x14ac:dyDescent="0.35">
      <c r="A798" s="33">
        <v>797</v>
      </c>
      <c r="B798" s="21" t="s">
        <v>2404</v>
      </c>
      <c r="C798" s="29" t="s">
        <v>2405</v>
      </c>
      <c r="D798" s="29" t="s">
        <v>2405</v>
      </c>
      <c r="E798" s="21" t="s">
        <v>2404</v>
      </c>
      <c r="F798" s="16"/>
      <c r="G798" s="7"/>
      <c r="H798" s="7"/>
      <c r="I798" s="7" t="s">
        <v>34</v>
      </c>
      <c r="J798" s="7"/>
      <c r="K798" s="7"/>
      <c r="L798" s="32"/>
      <c r="M798" s="32"/>
      <c r="N798" s="27"/>
      <c r="O798" s="29" t="s">
        <v>34</v>
      </c>
      <c r="P798" s="29" t="s">
        <v>34</v>
      </c>
      <c r="Q798" s="29" t="s">
        <v>34</v>
      </c>
      <c r="R798" s="27"/>
      <c r="S798" s="27"/>
      <c r="T798" s="27"/>
      <c r="U798" s="31"/>
      <c r="V798" s="29"/>
      <c r="W798" s="29"/>
    </row>
    <row r="799" spans="1:23" ht="39" x14ac:dyDescent="0.35">
      <c r="A799" s="33">
        <v>798</v>
      </c>
      <c r="B799" s="21" t="s">
        <v>2402</v>
      </c>
      <c r="C799" s="29" t="s">
        <v>2403</v>
      </c>
      <c r="D799" s="29" t="s">
        <v>2403</v>
      </c>
      <c r="E799" s="21" t="s">
        <v>2402</v>
      </c>
      <c r="F799" s="16"/>
      <c r="G799" s="7"/>
      <c r="H799" s="7"/>
      <c r="I799" s="7" t="s">
        <v>34</v>
      </c>
      <c r="J799" s="7"/>
      <c r="K799" s="7"/>
      <c r="L799" s="32"/>
      <c r="M799" s="32"/>
      <c r="N799" s="27"/>
      <c r="O799" s="29" t="s">
        <v>34</v>
      </c>
      <c r="P799" s="29" t="s">
        <v>34</v>
      </c>
      <c r="Q799" s="29" t="s">
        <v>34</v>
      </c>
      <c r="R799" s="27"/>
      <c r="S799" s="27"/>
      <c r="T799" s="27"/>
      <c r="U799" s="31"/>
      <c r="V799" s="29"/>
      <c r="W799" s="29"/>
    </row>
    <row r="800" spans="1:23" ht="65" x14ac:dyDescent="0.35">
      <c r="A800" s="33">
        <v>799</v>
      </c>
      <c r="B800" s="21" t="s">
        <v>2400</v>
      </c>
      <c r="C800" s="29" t="s">
        <v>2401</v>
      </c>
      <c r="D800" s="29" t="s">
        <v>2401</v>
      </c>
      <c r="E800" s="21" t="s">
        <v>2400</v>
      </c>
      <c r="F800" s="16"/>
      <c r="G800" s="7"/>
      <c r="H800" s="7"/>
      <c r="I800" s="7" t="s">
        <v>34</v>
      </c>
      <c r="J800" s="7"/>
      <c r="K800" s="7"/>
      <c r="L800" s="32"/>
      <c r="M800" s="32"/>
      <c r="N800" s="27"/>
      <c r="O800" s="29" t="s">
        <v>34</v>
      </c>
      <c r="P800" s="29" t="s">
        <v>34</v>
      </c>
      <c r="Q800" s="29" t="s">
        <v>34</v>
      </c>
      <c r="R800" s="27"/>
      <c r="S800" s="27"/>
      <c r="T800" s="27"/>
      <c r="U800" s="31"/>
      <c r="V800" s="29"/>
      <c r="W800" s="29"/>
    </row>
    <row r="801" spans="1:23" x14ac:dyDescent="0.35">
      <c r="A801" s="33">
        <v>800</v>
      </c>
      <c r="B801" s="21" t="s">
        <v>2398</v>
      </c>
      <c r="C801" s="29" t="s">
        <v>2399</v>
      </c>
      <c r="D801" s="29" t="s">
        <v>2399</v>
      </c>
      <c r="E801" s="21" t="s">
        <v>2398</v>
      </c>
      <c r="F801" s="16"/>
      <c r="G801" s="7"/>
      <c r="H801" s="7"/>
      <c r="I801" s="7" t="s">
        <v>34</v>
      </c>
      <c r="J801" s="7"/>
      <c r="K801" s="7"/>
      <c r="L801" s="32"/>
      <c r="M801" s="32"/>
      <c r="N801" s="27"/>
      <c r="O801" s="29" t="s">
        <v>34</v>
      </c>
      <c r="P801" s="29" t="s">
        <v>34</v>
      </c>
      <c r="Q801" s="29" t="s">
        <v>34</v>
      </c>
      <c r="R801" s="27"/>
      <c r="S801" s="27"/>
      <c r="T801" s="27"/>
      <c r="U801" s="31"/>
      <c r="V801" s="29"/>
      <c r="W801" s="29"/>
    </row>
    <row r="802" spans="1:23" ht="26" x14ac:dyDescent="0.35">
      <c r="A802" s="33">
        <v>801</v>
      </c>
      <c r="B802" s="21" t="s">
        <v>2396</v>
      </c>
      <c r="C802" s="29" t="s">
        <v>2397</v>
      </c>
      <c r="D802" s="29" t="s">
        <v>2397</v>
      </c>
      <c r="E802" s="21" t="s">
        <v>2396</v>
      </c>
      <c r="F802" s="16"/>
      <c r="G802" s="7"/>
      <c r="H802" s="7"/>
      <c r="I802" s="7" t="s">
        <v>34</v>
      </c>
      <c r="J802" s="7"/>
      <c r="K802" s="7"/>
      <c r="L802" s="32"/>
      <c r="M802" s="32"/>
      <c r="N802" s="27"/>
      <c r="O802" s="29" t="s">
        <v>34</v>
      </c>
      <c r="P802" s="29" t="s">
        <v>34</v>
      </c>
      <c r="Q802" s="29" t="s">
        <v>34</v>
      </c>
      <c r="R802" s="27"/>
      <c r="S802" s="27"/>
      <c r="T802" s="27"/>
      <c r="U802" s="31"/>
      <c r="V802" s="29"/>
      <c r="W802" s="29"/>
    </row>
    <row r="803" spans="1:23" ht="26" x14ac:dyDescent="0.35">
      <c r="A803" s="33">
        <v>802</v>
      </c>
      <c r="B803" s="21" t="s">
        <v>2394</v>
      </c>
      <c r="C803" s="29" t="s">
        <v>2395</v>
      </c>
      <c r="D803" s="29" t="s">
        <v>2395</v>
      </c>
      <c r="E803" s="21" t="s">
        <v>2394</v>
      </c>
      <c r="F803" s="16"/>
      <c r="G803" s="7"/>
      <c r="H803" s="7"/>
      <c r="I803" s="7" t="s">
        <v>34</v>
      </c>
      <c r="J803" s="7"/>
      <c r="K803" s="7"/>
      <c r="L803" s="32"/>
      <c r="M803" s="32"/>
      <c r="N803" s="27"/>
      <c r="O803" s="29" t="s">
        <v>34</v>
      </c>
      <c r="P803" s="29" t="s">
        <v>34</v>
      </c>
      <c r="Q803" s="29" t="s">
        <v>34</v>
      </c>
      <c r="R803" s="27"/>
      <c r="S803" s="27"/>
      <c r="T803" s="27"/>
      <c r="U803" s="31"/>
      <c r="V803" s="29"/>
      <c r="W803" s="29"/>
    </row>
    <row r="804" spans="1:23" x14ac:dyDescent="0.35">
      <c r="A804" s="33">
        <v>803</v>
      </c>
      <c r="B804" s="18" t="s">
        <v>2392</v>
      </c>
      <c r="C804" s="35" t="s">
        <v>2393</v>
      </c>
      <c r="D804" s="35" t="s">
        <v>2393</v>
      </c>
      <c r="E804" s="18" t="s">
        <v>2392</v>
      </c>
      <c r="F804" s="20"/>
      <c r="G804" s="19"/>
      <c r="H804" s="19"/>
      <c r="I804" s="7"/>
      <c r="J804" s="19"/>
      <c r="K804" s="19"/>
      <c r="L804" s="34"/>
      <c r="M804" s="32"/>
      <c r="N804" s="27"/>
      <c r="O804" s="27"/>
      <c r="P804" s="27"/>
      <c r="Q804" s="27"/>
      <c r="R804" s="27"/>
      <c r="S804" s="27"/>
      <c r="T804" s="27"/>
      <c r="U804" s="31"/>
      <c r="V804" s="29"/>
      <c r="W804" s="29"/>
    </row>
    <row r="805" spans="1:23" ht="39" x14ac:dyDescent="0.35">
      <c r="A805" s="33">
        <v>804</v>
      </c>
      <c r="B805" s="21" t="s">
        <v>2390</v>
      </c>
      <c r="C805" s="29" t="s">
        <v>2391</v>
      </c>
      <c r="D805" s="29" t="s">
        <v>2391</v>
      </c>
      <c r="E805" s="21" t="s">
        <v>2390</v>
      </c>
      <c r="F805" s="16"/>
      <c r="G805" s="7"/>
      <c r="H805" s="7"/>
      <c r="I805" s="7" t="s">
        <v>34</v>
      </c>
      <c r="J805" s="7"/>
      <c r="K805" s="7"/>
      <c r="L805" s="32"/>
      <c r="M805" s="32"/>
      <c r="N805" s="27"/>
      <c r="O805" s="29" t="s">
        <v>34</v>
      </c>
      <c r="P805" s="29" t="s">
        <v>34</v>
      </c>
      <c r="Q805" s="29" t="s">
        <v>34</v>
      </c>
      <c r="R805" s="27"/>
      <c r="S805" s="27"/>
      <c r="T805" s="27"/>
      <c r="U805" s="31"/>
      <c r="V805" s="29"/>
      <c r="W805" s="29"/>
    </row>
    <row r="806" spans="1:23" x14ac:dyDescent="0.35">
      <c r="A806" s="33">
        <v>805</v>
      </c>
      <c r="B806" s="9" t="s">
        <v>2388</v>
      </c>
      <c r="C806" s="37" t="s">
        <v>2389</v>
      </c>
      <c r="D806" s="37" t="s">
        <v>2389</v>
      </c>
      <c r="E806" s="9" t="s">
        <v>2388</v>
      </c>
      <c r="F806" s="15"/>
      <c r="G806" s="10"/>
      <c r="H806" s="10"/>
      <c r="I806" s="7"/>
      <c r="J806" s="10"/>
      <c r="K806" s="10"/>
      <c r="L806" s="36"/>
      <c r="M806" s="32"/>
      <c r="N806" s="27"/>
      <c r="O806" s="27"/>
      <c r="P806" s="27"/>
      <c r="Q806" s="27"/>
      <c r="R806" s="27"/>
      <c r="S806" s="27"/>
      <c r="T806" s="27"/>
      <c r="U806" s="31"/>
      <c r="V806" s="29"/>
      <c r="W806" s="29"/>
    </row>
    <row r="807" spans="1:23" x14ac:dyDescent="0.35">
      <c r="A807" s="33">
        <v>806</v>
      </c>
      <c r="B807" s="9" t="s">
        <v>2386</v>
      </c>
      <c r="C807" s="37" t="s">
        <v>2387</v>
      </c>
      <c r="D807" s="37" t="s">
        <v>2387</v>
      </c>
      <c r="E807" s="9" t="s">
        <v>2386</v>
      </c>
      <c r="F807" s="15"/>
      <c r="G807" s="10"/>
      <c r="H807" s="10"/>
      <c r="I807" s="7"/>
      <c r="J807" s="10"/>
      <c r="K807" s="10"/>
      <c r="L807" s="36"/>
      <c r="M807" s="32"/>
      <c r="N807" s="27"/>
      <c r="O807" s="27"/>
      <c r="P807" s="27"/>
      <c r="Q807" s="27"/>
      <c r="R807" s="27"/>
      <c r="S807" s="27"/>
      <c r="T807" s="27"/>
      <c r="U807" s="31"/>
      <c r="V807" s="29"/>
      <c r="W807" s="29"/>
    </row>
    <row r="808" spans="1:23" x14ac:dyDescent="0.35">
      <c r="A808" s="33">
        <v>807</v>
      </c>
      <c r="B808" s="18" t="s">
        <v>2384</v>
      </c>
      <c r="C808" s="35" t="s">
        <v>2385</v>
      </c>
      <c r="D808" s="35" t="s">
        <v>2385</v>
      </c>
      <c r="E808" s="18" t="s">
        <v>2384</v>
      </c>
      <c r="F808" s="20"/>
      <c r="G808" s="19"/>
      <c r="H808" s="19"/>
      <c r="I808" s="7"/>
      <c r="J808" s="19"/>
      <c r="K808" s="19"/>
      <c r="L808" s="34"/>
      <c r="M808" s="32"/>
      <c r="N808" s="27"/>
      <c r="O808" s="27"/>
      <c r="P808" s="27"/>
      <c r="Q808" s="27"/>
      <c r="R808" s="27"/>
      <c r="S808" s="27"/>
      <c r="T808" s="27"/>
      <c r="U808" s="31"/>
      <c r="V808" s="29"/>
      <c r="W808" s="29"/>
    </row>
    <row r="809" spans="1:23" ht="78" x14ac:dyDescent="0.35">
      <c r="A809" s="33">
        <v>808</v>
      </c>
      <c r="B809" s="21" t="s">
        <v>2382</v>
      </c>
      <c r="C809" s="29" t="s">
        <v>2383</v>
      </c>
      <c r="D809" s="29" t="s">
        <v>2383</v>
      </c>
      <c r="E809" s="21" t="s">
        <v>2382</v>
      </c>
      <c r="F809" s="16"/>
      <c r="G809" s="7"/>
      <c r="H809" s="7"/>
      <c r="I809" s="7" t="s">
        <v>34</v>
      </c>
      <c r="J809" s="7"/>
      <c r="K809" s="7"/>
      <c r="L809" s="32"/>
      <c r="M809" s="32"/>
      <c r="N809" s="27"/>
      <c r="O809" s="29" t="s">
        <v>34</v>
      </c>
      <c r="P809" s="29" t="s">
        <v>34</v>
      </c>
      <c r="Q809" s="29" t="s">
        <v>34</v>
      </c>
      <c r="R809" s="27"/>
      <c r="S809" s="27"/>
      <c r="T809" s="27"/>
      <c r="U809" s="31"/>
      <c r="V809" s="29"/>
      <c r="W809" s="29"/>
    </row>
    <row r="810" spans="1:23" ht="39" x14ac:dyDescent="0.35">
      <c r="A810" s="33">
        <v>809</v>
      </c>
      <c r="B810" s="21" t="s">
        <v>2380</v>
      </c>
      <c r="C810" s="29" t="s">
        <v>2381</v>
      </c>
      <c r="D810" s="29" t="s">
        <v>2381</v>
      </c>
      <c r="E810" s="21" t="s">
        <v>2380</v>
      </c>
      <c r="F810" s="16"/>
      <c r="G810" s="7"/>
      <c r="H810" s="7"/>
      <c r="I810" s="7" t="s">
        <v>34</v>
      </c>
      <c r="J810" s="7"/>
      <c r="K810" s="7"/>
      <c r="L810" s="32"/>
      <c r="M810" s="32"/>
      <c r="N810" s="27"/>
      <c r="O810" s="29" t="s">
        <v>34</v>
      </c>
      <c r="P810" s="29" t="s">
        <v>34</v>
      </c>
      <c r="Q810" s="29" t="s">
        <v>34</v>
      </c>
      <c r="R810" s="27"/>
      <c r="S810" s="27"/>
      <c r="T810" s="27"/>
      <c r="U810" s="31"/>
      <c r="V810" s="29"/>
      <c r="W810" s="29"/>
    </row>
    <row r="811" spans="1:23" ht="26" x14ac:dyDescent="0.35">
      <c r="A811" s="33">
        <v>810</v>
      </c>
      <c r="B811" s="21" t="s">
        <v>2378</v>
      </c>
      <c r="C811" s="29" t="s">
        <v>2379</v>
      </c>
      <c r="D811" s="29" t="s">
        <v>2379</v>
      </c>
      <c r="E811" s="21" t="s">
        <v>2378</v>
      </c>
      <c r="F811" s="16"/>
      <c r="G811" s="7"/>
      <c r="H811" s="7"/>
      <c r="I811" s="7" t="s">
        <v>34</v>
      </c>
      <c r="J811" s="7"/>
      <c r="K811" s="7"/>
      <c r="L811" s="32"/>
      <c r="M811" s="32"/>
      <c r="N811" s="27"/>
      <c r="O811" s="29" t="s">
        <v>34</v>
      </c>
      <c r="P811" s="29" t="s">
        <v>34</v>
      </c>
      <c r="Q811" s="29" t="s">
        <v>34</v>
      </c>
      <c r="R811" s="27"/>
      <c r="S811" s="27"/>
      <c r="T811" s="27"/>
      <c r="U811" s="31"/>
      <c r="V811" s="29"/>
      <c r="W811" s="29"/>
    </row>
    <row r="812" spans="1:23" x14ac:dyDescent="0.35">
      <c r="A812" s="33">
        <v>811</v>
      </c>
      <c r="B812" s="9" t="s">
        <v>2376</v>
      </c>
      <c r="C812" s="37" t="s">
        <v>2377</v>
      </c>
      <c r="D812" s="37" t="s">
        <v>2377</v>
      </c>
      <c r="E812" s="9" t="s">
        <v>2376</v>
      </c>
      <c r="F812" s="15"/>
      <c r="G812" s="10"/>
      <c r="H812" s="10"/>
      <c r="I812" s="7"/>
      <c r="J812" s="10"/>
      <c r="K812" s="10"/>
      <c r="L812" s="36"/>
      <c r="M812" s="32"/>
      <c r="N812" s="27"/>
      <c r="O812" s="27"/>
      <c r="P812" s="27"/>
      <c r="Q812" s="27"/>
      <c r="R812" s="27"/>
      <c r="S812" s="27"/>
      <c r="T812" s="27"/>
      <c r="U812" s="31"/>
      <c r="V812" s="29"/>
      <c r="W812" s="29"/>
    </row>
    <row r="813" spans="1:23" x14ac:dyDescent="0.35">
      <c r="A813" s="33">
        <v>812</v>
      </c>
      <c r="B813" s="18" t="s">
        <v>2374</v>
      </c>
      <c r="C813" s="35" t="s">
        <v>2375</v>
      </c>
      <c r="D813" s="35" t="s">
        <v>2375</v>
      </c>
      <c r="E813" s="18" t="s">
        <v>2374</v>
      </c>
      <c r="F813" s="20"/>
      <c r="G813" s="19"/>
      <c r="H813" s="19"/>
      <c r="I813" s="7"/>
      <c r="J813" s="19"/>
      <c r="K813" s="19"/>
      <c r="L813" s="34"/>
      <c r="M813" s="32"/>
      <c r="N813" s="27"/>
      <c r="O813" s="27"/>
      <c r="P813" s="27"/>
      <c r="Q813" s="27"/>
      <c r="R813" s="27"/>
      <c r="S813" s="27"/>
      <c r="T813" s="27"/>
      <c r="U813" s="31"/>
      <c r="V813" s="29"/>
      <c r="W813" s="29"/>
    </row>
    <row r="814" spans="1:23" ht="26" x14ac:dyDescent="0.35">
      <c r="A814" s="33">
        <v>813</v>
      </c>
      <c r="B814" s="21" t="s">
        <v>2372</v>
      </c>
      <c r="C814" s="29" t="s">
        <v>2373</v>
      </c>
      <c r="D814" s="29" t="s">
        <v>2373</v>
      </c>
      <c r="E814" s="21" t="s">
        <v>2372</v>
      </c>
      <c r="F814" s="16"/>
      <c r="G814" s="7"/>
      <c r="H814" s="7"/>
      <c r="I814" s="7" t="s">
        <v>34</v>
      </c>
      <c r="J814" s="7"/>
      <c r="K814" s="7"/>
      <c r="L814" s="32"/>
      <c r="M814" s="32"/>
      <c r="N814" s="27"/>
      <c r="O814" s="29" t="s">
        <v>34</v>
      </c>
      <c r="P814" s="29" t="s">
        <v>34</v>
      </c>
      <c r="Q814" s="29" t="s">
        <v>34</v>
      </c>
      <c r="R814" s="27"/>
      <c r="S814" s="27"/>
      <c r="T814" s="27"/>
      <c r="U814" s="31"/>
      <c r="V814" s="29"/>
      <c r="W814" s="29"/>
    </row>
    <row r="815" spans="1:23" ht="26" x14ac:dyDescent="0.35">
      <c r="A815" s="33">
        <v>814</v>
      </c>
      <c r="B815" s="21" t="s">
        <v>2370</v>
      </c>
      <c r="C815" s="29" t="s">
        <v>2371</v>
      </c>
      <c r="D815" s="29" t="s">
        <v>2371</v>
      </c>
      <c r="E815" s="21" t="s">
        <v>2370</v>
      </c>
      <c r="F815" s="16"/>
      <c r="G815" s="7"/>
      <c r="H815" s="7"/>
      <c r="I815" s="7" t="s">
        <v>34</v>
      </c>
      <c r="J815" s="7"/>
      <c r="K815" s="7"/>
      <c r="L815" s="32"/>
      <c r="M815" s="32"/>
      <c r="N815" s="27"/>
      <c r="O815" s="29" t="s">
        <v>34</v>
      </c>
      <c r="P815" s="29" t="s">
        <v>34</v>
      </c>
      <c r="Q815" s="29" t="s">
        <v>34</v>
      </c>
      <c r="R815" s="27"/>
      <c r="S815" s="27"/>
      <c r="T815" s="27"/>
      <c r="U815" s="31"/>
      <c r="V815" s="29"/>
      <c r="W815" s="29"/>
    </row>
    <row r="816" spans="1:23" ht="26" x14ac:dyDescent="0.35">
      <c r="A816" s="33">
        <v>815</v>
      </c>
      <c r="B816" s="21" t="s">
        <v>2368</v>
      </c>
      <c r="C816" s="29" t="s">
        <v>2369</v>
      </c>
      <c r="D816" s="29" t="s">
        <v>2369</v>
      </c>
      <c r="E816" s="21" t="s">
        <v>2368</v>
      </c>
      <c r="F816" s="16"/>
      <c r="G816" s="7"/>
      <c r="H816" s="7"/>
      <c r="I816" s="7" t="s">
        <v>34</v>
      </c>
      <c r="J816" s="7"/>
      <c r="K816" s="7"/>
      <c r="L816" s="32"/>
      <c r="M816" s="32"/>
      <c r="N816" s="27"/>
      <c r="O816" s="29" t="s">
        <v>34</v>
      </c>
      <c r="P816" s="29" t="s">
        <v>34</v>
      </c>
      <c r="Q816" s="29" t="s">
        <v>34</v>
      </c>
      <c r="R816" s="27"/>
      <c r="S816" s="27"/>
      <c r="T816" s="27"/>
      <c r="U816" s="31"/>
      <c r="V816" s="29"/>
      <c r="W816" s="29"/>
    </row>
    <row r="817" spans="1:23" ht="117" x14ac:dyDescent="0.35">
      <c r="A817" s="33">
        <v>816</v>
      </c>
      <c r="B817" s="21" t="s">
        <v>2366</v>
      </c>
      <c r="C817" s="29" t="s">
        <v>2367</v>
      </c>
      <c r="D817" s="29" t="s">
        <v>2367</v>
      </c>
      <c r="E817" s="21" t="s">
        <v>2366</v>
      </c>
      <c r="F817" s="16"/>
      <c r="G817" s="7"/>
      <c r="H817" s="7"/>
      <c r="I817" s="7" t="s">
        <v>34</v>
      </c>
      <c r="J817" s="7"/>
      <c r="K817" s="7"/>
      <c r="L817" s="32"/>
      <c r="M817" s="32"/>
      <c r="N817" s="27"/>
      <c r="O817" s="29" t="s">
        <v>34</v>
      </c>
      <c r="P817" s="29" t="s">
        <v>34</v>
      </c>
      <c r="Q817" s="29" t="s">
        <v>34</v>
      </c>
      <c r="R817" s="27"/>
      <c r="S817" s="27"/>
      <c r="T817" s="27"/>
      <c r="U817" s="31"/>
      <c r="V817" s="29"/>
      <c r="W817" s="29"/>
    </row>
    <row r="818" spans="1:23" x14ac:dyDescent="0.35">
      <c r="A818" s="33">
        <v>817</v>
      </c>
      <c r="B818" s="9" t="s">
        <v>2364</v>
      </c>
      <c r="C818" s="37" t="s">
        <v>2365</v>
      </c>
      <c r="D818" s="37" t="s">
        <v>2365</v>
      </c>
      <c r="E818" s="9" t="s">
        <v>2364</v>
      </c>
      <c r="F818" s="15"/>
      <c r="G818" s="10"/>
      <c r="H818" s="10"/>
      <c r="I818" s="7"/>
      <c r="J818" s="10"/>
      <c r="K818" s="10"/>
      <c r="L818" s="36"/>
      <c r="M818" s="32"/>
      <c r="N818" s="27"/>
      <c r="O818" s="27"/>
      <c r="P818" s="27"/>
      <c r="Q818" s="27"/>
      <c r="R818" s="27"/>
      <c r="S818" s="27"/>
      <c r="T818" s="27"/>
      <c r="U818" s="31"/>
      <c r="V818" s="29"/>
      <c r="W818" s="29"/>
    </row>
    <row r="819" spans="1:23" x14ac:dyDescent="0.35">
      <c r="A819" s="33">
        <v>818</v>
      </c>
      <c r="B819" s="18" t="s">
        <v>2362</v>
      </c>
      <c r="C819" s="35" t="s">
        <v>2363</v>
      </c>
      <c r="D819" s="35" t="s">
        <v>2363</v>
      </c>
      <c r="E819" s="18" t="s">
        <v>2362</v>
      </c>
      <c r="F819" s="20"/>
      <c r="G819" s="19"/>
      <c r="H819" s="19"/>
      <c r="I819" s="7"/>
      <c r="J819" s="19"/>
      <c r="K819" s="19"/>
      <c r="L819" s="34"/>
      <c r="M819" s="32"/>
      <c r="N819" s="27"/>
      <c r="O819" s="27"/>
      <c r="P819" s="27"/>
      <c r="Q819" s="27"/>
      <c r="R819" s="27"/>
      <c r="S819" s="27"/>
      <c r="T819" s="27"/>
      <c r="U819" s="31"/>
      <c r="V819" s="29"/>
      <c r="W819" s="29"/>
    </row>
    <row r="820" spans="1:23" ht="26" x14ac:dyDescent="0.35">
      <c r="A820" s="33">
        <v>819</v>
      </c>
      <c r="B820" s="21" t="s">
        <v>2360</v>
      </c>
      <c r="C820" s="29" t="s">
        <v>2361</v>
      </c>
      <c r="D820" s="29" t="s">
        <v>2361</v>
      </c>
      <c r="E820" s="21" t="s">
        <v>2360</v>
      </c>
      <c r="F820" s="16"/>
      <c r="G820" s="7"/>
      <c r="H820" s="7"/>
      <c r="I820" s="7" t="s">
        <v>34</v>
      </c>
      <c r="J820" s="7"/>
      <c r="K820" s="7"/>
      <c r="L820" s="32"/>
      <c r="M820" s="32"/>
      <c r="N820" s="27"/>
      <c r="O820" s="29" t="s">
        <v>34</v>
      </c>
      <c r="P820" s="29" t="s">
        <v>34</v>
      </c>
      <c r="Q820" s="29" t="s">
        <v>34</v>
      </c>
      <c r="R820" s="27"/>
      <c r="S820" s="27"/>
      <c r="T820" s="27"/>
      <c r="U820" s="31"/>
      <c r="V820" s="29"/>
      <c r="W820" s="29"/>
    </row>
    <row r="821" spans="1:23" x14ac:dyDescent="0.35">
      <c r="A821" s="33">
        <v>820</v>
      </c>
      <c r="B821" s="9" t="s">
        <v>2358</v>
      </c>
      <c r="C821" s="37" t="s">
        <v>2359</v>
      </c>
      <c r="D821" s="37" t="s">
        <v>2359</v>
      </c>
      <c r="E821" s="9" t="s">
        <v>2358</v>
      </c>
      <c r="F821" s="15"/>
      <c r="G821" s="10"/>
      <c r="H821" s="10"/>
      <c r="I821" s="7"/>
      <c r="J821" s="10"/>
      <c r="K821" s="10"/>
      <c r="L821" s="36"/>
      <c r="M821" s="32"/>
      <c r="N821" s="27"/>
      <c r="O821" s="27"/>
      <c r="P821" s="27"/>
      <c r="Q821" s="27"/>
      <c r="R821" s="27"/>
      <c r="S821" s="27"/>
      <c r="T821" s="27"/>
      <c r="U821" s="31"/>
      <c r="V821" s="29"/>
      <c r="W821" s="29"/>
    </row>
    <row r="822" spans="1:23" x14ac:dyDescent="0.35">
      <c r="A822" s="33">
        <v>821</v>
      </c>
      <c r="B822" s="18" t="s">
        <v>2356</v>
      </c>
      <c r="C822" s="35" t="s">
        <v>2357</v>
      </c>
      <c r="D822" s="35" t="s">
        <v>2357</v>
      </c>
      <c r="E822" s="18" t="s">
        <v>2356</v>
      </c>
      <c r="F822" s="20"/>
      <c r="G822" s="19"/>
      <c r="H822" s="19"/>
      <c r="I822" s="7"/>
      <c r="J822" s="19"/>
      <c r="K822" s="19"/>
      <c r="L822" s="34"/>
      <c r="M822" s="32"/>
      <c r="N822" s="27"/>
      <c r="O822" s="27"/>
      <c r="P822" s="27"/>
      <c r="Q822" s="27"/>
      <c r="R822" s="27"/>
      <c r="S822" s="27"/>
      <c r="T822" s="27"/>
      <c r="U822" s="31"/>
      <c r="V822" s="29"/>
      <c r="W822" s="29"/>
    </row>
    <row r="823" spans="1:23" ht="26" x14ac:dyDescent="0.35">
      <c r="A823" s="33">
        <v>822</v>
      </c>
      <c r="B823" s="21" t="s">
        <v>2354</v>
      </c>
      <c r="C823" s="29" t="s">
        <v>2355</v>
      </c>
      <c r="D823" s="29" t="s">
        <v>2355</v>
      </c>
      <c r="E823" s="21" t="s">
        <v>2354</v>
      </c>
      <c r="F823" s="16"/>
      <c r="G823" s="7"/>
      <c r="H823" s="7"/>
      <c r="I823" s="7" t="s">
        <v>34</v>
      </c>
      <c r="J823" s="7"/>
      <c r="K823" s="7"/>
      <c r="L823" s="32"/>
      <c r="M823" s="32"/>
      <c r="N823" s="27"/>
      <c r="O823" s="29" t="s">
        <v>34</v>
      </c>
      <c r="P823" s="29" t="s">
        <v>34</v>
      </c>
      <c r="Q823" s="29" t="s">
        <v>34</v>
      </c>
      <c r="R823" s="27"/>
      <c r="S823" s="27"/>
      <c r="T823" s="27"/>
      <c r="U823" s="31"/>
      <c r="V823" s="29"/>
      <c r="W823" s="29"/>
    </row>
    <row r="824" spans="1:23" ht="26" x14ac:dyDescent="0.35">
      <c r="A824" s="33">
        <v>823</v>
      </c>
      <c r="B824" s="21" t="s">
        <v>2352</v>
      </c>
      <c r="C824" s="29" t="s">
        <v>2353</v>
      </c>
      <c r="D824" s="29" t="s">
        <v>2353</v>
      </c>
      <c r="E824" s="21" t="s">
        <v>2352</v>
      </c>
      <c r="F824" s="16"/>
      <c r="G824" s="7"/>
      <c r="H824" s="7"/>
      <c r="I824" s="7" t="s">
        <v>34</v>
      </c>
      <c r="J824" s="7"/>
      <c r="K824" s="7"/>
      <c r="L824" s="32"/>
      <c r="M824" s="32"/>
      <c r="N824" s="27"/>
      <c r="O824" s="29" t="s">
        <v>34</v>
      </c>
      <c r="P824" s="29" t="s">
        <v>34</v>
      </c>
      <c r="Q824" s="29" t="s">
        <v>34</v>
      </c>
      <c r="R824" s="27"/>
      <c r="S824" s="27"/>
      <c r="T824" s="27"/>
      <c r="U824" s="31"/>
      <c r="V824" s="29"/>
      <c r="W824" s="29"/>
    </row>
    <row r="825" spans="1:23" ht="26" x14ac:dyDescent="0.35">
      <c r="A825" s="33">
        <v>824</v>
      </c>
      <c r="B825" s="21" t="s">
        <v>2350</v>
      </c>
      <c r="C825" s="29" t="s">
        <v>2351</v>
      </c>
      <c r="D825" s="29" t="s">
        <v>2351</v>
      </c>
      <c r="E825" s="21" t="s">
        <v>2350</v>
      </c>
      <c r="F825" s="16"/>
      <c r="G825" s="7"/>
      <c r="H825" s="7"/>
      <c r="I825" s="7" t="s">
        <v>34</v>
      </c>
      <c r="J825" s="7"/>
      <c r="K825" s="7"/>
      <c r="L825" s="32"/>
      <c r="M825" s="32"/>
      <c r="N825" s="27"/>
      <c r="O825" s="29" t="s">
        <v>34</v>
      </c>
      <c r="P825" s="29" t="s">
        <v>34</v>
      </c>
      <c r="Q825" s="29" t="s">
        <v>34</v>
      </c>
      <c r="R825" s="27"/>
      <c r="S825" s="27"/>
      <c r="T825" s="27"/>
      <c r="U825" s="31"/>
      <c r="V825" s="29"/>
      <c r="W825" s="29"/>
    </row>
    <row r="826" spans="1:23" ht="26" x14ac:dyDescent="0.35">
      <c r="A826" s="33">
        <v>825</v>
      </c>
      <c r="B826" s="21" t="s">
        <v>2348</v>
      </c>
      <c r="C826" s="29" t="s">
        <v>2349</v>
      </c>
      <c r="D826" s="29" t="s">
        <v>2349</v>
      </c>
      <c r="E826" s="21" t="s">
        <v>2348</v>
      </c>
      <c r="F826" s="16"/>
      <c r="G826" s="7"/>
      <c r="H826" s="7"/>
      <c r="I826" s="7" t="s">
        <v>34</v>
      </c>
      <c r="J826" s="7"/>
      <c r="K826" s="7"/>
      <c r="L826" s="32"/>
      <c r="M826" s="32"/>
      <c r="N826" s="27"/>
      <c r="O826" s="29" t="s">
        <v>34</v>
      </c>
      <c r="P826" s="29" t="s">
        <v>34</v>
      </c>
      <c r="Q826" s="29" t="s">
        <v>34</v>
      </c>
      <c r="R826" s="27"/>
      <c r="S826" s="27"/>
      <c r="T826" s="27"/>
      <c r="U826" s="31"/>
      <c r="V826" s="29"/>
      <c r="W826" s="29"/>
    </row>
    <row r="827" spans="1:23" ht="26" x14ac:dyDescent="0.35">
      <c r="A827" s="33">
        <v>826</v>
      </c>
      <c r="B827" s="21" t="s">
        <v>2346</v>
      </c>
      <c r="C827" s="29" t="s">
        <v>2347</v>
      </c>
      <c r="D827" s="29" t="s">
        <v>2347</v>
      </c>
      <c r="E827" s="21" t="s">
        <v>2346</v>
      </c>
      <c r="F827" s="16"/>
      <c r="G827" s="7"/>
      <c r="H827" s="7"/>
      <c r="I827" s="7" t="s">
        <v>34</v>
      </c>
      <c r="J827" s="7"/>
      <c r="K827" s="7"/>
      <c r="L827" s="32"/>
      <c r="M827" s="32"/>
      <c r="N827" s="27"/>
      <c r="O827" s="29" t="s">
        <v>34</v>
      </c>
      <c r="P827" s="29" t="s">
        <v>34</v>
      </c>
      <c r="Q827" s="29" t="s">
        <v>34</v>
      </c>
      <c r="R827" s="27"/>
      <c r="S827" s="27"/>
      <c r="T827" s="27"/>
      <c r="U827" s="31"/>
      <c r="V827" s="29"/>
      <c r="W827" s="29"/>
    </row>
    <row r="828" spans="1:23" ht="26" x14ac:dyDescent="0.35">
      <c r="A828" s="33">
        <v>827</v>
      </c>
      <c r="B828" s="21" t="s">
        <v>2344</v>
      </c>
      <c r="C828" s="29" t="s">
        <v>2345</v>
      </c>
      <c r="D828" s="29" t="s">
        <v>2345</v>
      </c>
      <c r="E828" s="21" t="s">
        <v>2344</v>
      </c>
      <c r="F828" s="16"/>
      <c r="G828" s="7"/>
      <c r="H828" s="7"/>
      <c r="I828" s="7" t="s">
        <v>34</v>
      </c>
      <c r="J828" s="7"/>
      <c r="K828" s="7"/>
      <c r="L828" s="32"/>
      <c r="M828" s="32"/>
      <c r="N828" s="27"/>
      <c r="O828" s="29" t="s">
        <v>34</v>
      </c>
      <c r="P828" s="29" t="s">
        <v>34</v>
      </c>
      <c r="Q828" s="29" t="s">
        <v>34</v>
      </c>
      <c r="R828" s="27"/>
      <c r="S828" s="27"/>
      <c r="T828" s="27"/>
      <c r="U828" s="31"/>
      <c r="V828" s="29"/>
      <c r="W828" s="29"/>
    </row>
    <row r="829" spans="1:23" ht="26" x14ac:dyDescent="0.35">
      <c r="A829" s="33">
        <v>828</v>
      </c>
      <c r="B829" s="21" t="s">
        <v>2342</v>
      </c>
      <c r="C829" s="29" t="s">
        <v>2343</v>
      </c>
      <c r="D829" s="29" t="s">
        <v>2343</v>
      </c>
      <c r="E829" s="21" t="s">
        <v>2342</v>
      </c>
      <c r="F829" s="16"/>
      <c r="G829" s="7"/>
      <c r="H829" s="7"/>
      <c r="I829" s="7" t="s">
        <v>34</v>
      </c>
      <c r="J829" s="7"/>
      <c r="K829" s="7"/>
      <c r="L829" s="32"/>
      <c r="M829" s="32"/>
      <c r="N829" s="27"/>
      <c r="O829" s="29" t="s">
        <v>34</v>
      </c>
      <c r="P829" s="29" t="s">
        <v>34</v>
      </c>
      <c r="Q829" s="29" t="s">
        <v>34</v>
      </c>
      <c r="R829" s="27"/>
      <c r="S829" s="27"/>
      <c r="T829" s="27"/>
      <c r="U829" s="31"/>
      <c r="V829" s="29"/>
      <c r="W829" s="29"/>
    </row>
    <row r="830" spans="1:23" x14ac:dyDescent="0.35">
      <c r="A830" s="33">
        <v>829</v>
      </c>
      <c r="B830" s="9" t="s">
        <v>2340</v>
      </c>
      <c r="C830" s="37" t="s">
        <v>2341</v>
      </c>
      <c r="D830" s="37" t="s">
        <v>2341</v>
      </c>
      <c r="E830" s="9" t="s">
        <v>2340</v>
      </c>
      <c r="F830" s="15"/>
      <c r="G830" s="10"/>
      <c r="H830" s="10"/>
      <c r="I830" s="7"/>
      <c r="J830" s="10"/>
      <c r="K830" s="10"/>
      <c r="L830" s="36"/>
      <c r="M830" s="32"/>
      <c r="N830" s="27"/>
      <c r="O830" s="27"/>
      <c r="P830" s="27"/>
      <c r="Q830" s="27"/>
      <c r="R830" s="27"/>
      <c r="S830" s="27"/>
      <c r="T830" s="27"/>
      <c r="U830" s="31"/>
      <c r="V830" s="29"/>
      <c r="W830" s="29"/>
    </row>
    <row r="831" spans="1:23" x14ac:dyDescent="0.35">
      <c r="A831" s="33">
        <v>830</v>
      </c>
      <c r="B831" s="18" t="s">
        <v>2338</v>
      </c>
      <c r="C831" s="35" t="s">
        <v>2339</v>
      </c>
      <c r="D831" s="35" t="s">
        <v>2339</v>
      </c>
      <c r="E831" s="18" t="s">
        <v>2338</v>
      </c>
      <c r="F831" s="20"/>
      <c r="G831" s="19"/>
      <c r="H831" s="19"/>
      <c r="I831" s="7"/>
      <c r="J831" s="19"/>
      <c r="K831" s="19"/>
      <c r="L831" s="34"/>
      <c r="M831" s="32"/>
      <c r="N831" s="27"/>
      <c r="O831" s="27"/>
      <c r="P831" s="27"/>
      <c r="Q831" s="27"/>
      <c r="R831" s="27"/>
      <c r="S831" s="27"/>
      <c r="T831" s="27"/>
      <c r="U831" s="31"/>
      <c r="V831" s="29"/>
      <c r="W831" s="29"/>
    </row>
    <row r="832" spans="1:23" ht="39" x14ac:dyDescent="0.35">
      <c r="A832" s="33">
        <v>831</v>
      </c>
      <c r="B832" s="21" t="s">
        <v>2336</v>
      </c>
      <c r="C832" s="29" t="s">
        <v>2337</v>
      </c>
      <c r="D832" s="29" t="s">
        <v>2337</v>
      </c>
      <c r="E832" s="21" t="s">
        <v>2336</v>
      </c>
      <c r="F832" s="16"/>
      <c r="G832" s="7"/>
      <c r="H832" s="7"/>
      <c r="I832" s="7" t="s">
        <v>34</v>
      </c>
      <c r="J832" s="7"/>
      <c r="K832" s="7"/>
      <c r="L832" s="32"/>
      <c r="M832" s="32"/>
      <c r="N832" s="27"/>
      <c r="O832" s="29" t="s">
        <v>34</v>
      </c>
      <c r="P832" s="29" t="s">
        <v>34</v>
      </c>
      <c r="Q832" s="29" t="s">
        <v>34</v>
      </c>
      <c r="R832" s="27"/>
      <c r="S832" s="27"/>
      <c r="T832" s="27"/>
      <c r="U832" s="31"/>
      <c r="V832" s="29"/>
      <c r="W832" s="29"/>
    </row>
    <row r="833" spans="1:23" ht="39" x14ac:dyDescent="0.35">
      <c r="A833" s="33">
        <v>832</v>
      </c>
      <c r="B833" s="21" t="s">
        <v>2334</v>
      </c>
      <c r="C833" s="29" t="s">
        <v>2335</v>
      </c>
      <c r="D833" s="29" t="s">
        <v>2335</v>
      </c>
      <c r="E833" s="21" t="s">
        <v>2334</v>
      </c>
      <c r="F833" s="16"/>
      <c r="G833" s="7"/>
      <c r="H833" s="7"/>
      <c r="I833" s="7" t="s">
        <v>34</v>
      </c>
      <c r="J833" s="7"/>
      <c r="K833" s="7"/>
      <c r="L833" s="32"/>
      <c r="M833" s="32"/>
      <c r="N833" s="27"/>
      <c r="O833" s="29" t="s">
        <v>34</v>
      </c>
      <c r="P833" s="29" t="s">
        <v>34</v>
      </c>
      <c r="Q833" s="29" t="s">
        <v>34</v>
      </c>
      <c r="R833" s="27"/>
      <c r="S833" s="27"/>
      <c r="T833" s="27"/>
      <c r="U833" s="31"/>
      <c r="V833" s="29"/>
      <c r="W833" s="29"/>
    </row>
    <row r="834" spans="1:23" ht="39" x14ac:dyDescent="0.35">
      <c r="A834" s="33">
        <v>833</v>
      </c>
      <c r="B834" s="21" t="s">
        <v>2332</v>
      </c>
      <c r="C834" s="29" t="s">
        <v>2333</v>
      </c>
      <c r="D834" s="29" t="s">
        <v>2333</v>
      </c>
      <c r="E834" s="21" t="s">
        <v>2332</v>
      </c>
      <c r="F834" s="16"/>
      <c r="G834" s="7"/>
      <c r="H834" s="7"/>
      <c r="I834" s="7" t="s">
        <v>34</v>
      </c>
      <c r="J834" s="7"/>
      <c r="K834" s="7"/>
      <c r="L834" s="32"/>
      <c r="M834" s="32"/>
      <c r="N834" s="27"/>
      <c r="O834" s="29" t="s">
        <v>34</v>
      </c>
      <c r="P834" s="29" t="s">
        <v>34</v>
      </c>
      <c r="Q834" s="29" t="s">
        <v>34</v>
      </c>
      <c r="R834" s="27"/>
      <c r="S834" s="27"/>
      <c r="T834" s="27"/>
      <c r="U834" s="31"/>
      <c r="V834" s="29"/>
      <c r="W834" s="29"/>
    </row>
    <row r="835" spans="1:23" x14ac:dyDescent="0.35">
      <c r="A835" s="33">
        <v>834</v>
      </c>
      <c r="B835" s="9" t="s">
        <v>2330</v>
      </c>
      <c r="C835" s="37" t="s">
        <v>2331</v>
      </c>
      <c r="D835" s="37" t="s">
        <v>2331</v>
      </c>
      <c r="E835" s="9" t="s">
        <v>2330</v>
      </c>
      <c r="F835" s="15"/>
      <c r="G835" s="10"/>
      <c r="H835" s="10"/>
      <c r="I835" s="7"/>
      <c r="J835" s="10"/>
      <c r="K835" s="10"/>
      <c r="L835" s="36"/>
      <c r="M835" s="32"/>
      <c r="N835" s="27"/>
      <c r="O835" s="27"/>
      <c r="P835" s="27"/>
      <c r="Q835" s="27"/>
      <c r="R835" s="27"/>
      <c r="S835" s="27"/>
      <c r="T835" s="27"/>
      <c r="U835" s="31"/>
      <c r="V835" s="29"/>
      <c r="W835" s="29"/>
    </row>
    <row r="836" spans="1:23" x14ac:dyDescent="0.35">
      <c r="A836" s="33">
        <v>835</v>
      </c>
      <c r="B836" s="18" t="s">
        <v>2328</v>
      </c>
      <c r="C836" s="35" t="s">
        <v>2329</v>
      </c>
      <c r="D836" s="35" t="s">
        <v>2329</v>
      </c>
      <c r="E836" s="18" t="s">
        <v>2328</v>
      </c>
      <c r="F836" s="20"/>
      <c r="G836" s="19"/>
      <c r="H836" s="19"/>
      <c r="I836" s="7"/>
      <c r="J836" s="19"/>
      <c r="K836" s="19"/>
      <c r="L836" s="34"/>
      <c r="M836" s="32"/>
      <c r="N836" s="27"/>
      <c r="O836" s="27"/>
      <c r="P836" s="27"/>
      <c r="Q836" s="27"/>
      <c r="R836" s="27"/>
      <c r="S836" s="27"/>
      <c r="T836" s="27"/>
      <c r="U836" s="31"/>
      <c r="V836" s="29"/>
      <c r="W836" s="29"/>
    </row>
    <row r="837" spans="1:23" x14ac:dyDescent="0.35">
      <c r="A837" s="33">
        <v>836</v>
      </c>
      <c r="B837" s="21" t="s">
        <v>2326</v>
      </c>
      <c r="C837" s="29" t="s">
        <v>2327</v>
      </c>
      <c r="D837" s="29" t="s">
        <v>2327</v>
      </c>
      <c r="E837" s="21" t="s">
        <v>2326</v>
      </c>
      <c r="F837" s="16"/>
      <c r="G837" s="7"/>
      <c r="H837" s="7"/>
      <c r="I837" s="7" t="s">
        <v>34</v>
      </c>
      <c r="J837" s="7"/>
      <c r="K837" s="7"/>
      <c r="L837" s="32"/>
      <c r="M837" s="32"/>
      <c r="N837" s="27"/>
      <c r="O837" s="29" t="s">
        <v>34</v>
      </c>
      <c r="P837" s="29" t="s">
        <v>34</v>
      </c>
      <c r="Q837" s="29" t="s">
        <v>34</v>
      </c>
      <c r="R837" s="27"/>
      <c r="S837" s="27"/>
      <c r="T837" s="27"/>
      <c r="U837" s="31"/>
      <c r="V837" s="29"/>
      <c r="W837" s="29"/>
    </row>
    <row r="838" spans="1:23" ht="26" x14ac:dyDescent="0.35">
      <c r="A838" s="33">
        <v>837</v>
      </c>
      <c r="B838" s="21" t="s">
        <v>2324</v>
      </c>
      <c r="C838" s="29" t="s">
        <v>2325</v>
      </c>
      <c r="D838" s="29" t="s">
        <v>2325</v>
      </c>
      <c r="E838" s="21" t="s">
        <v>2324</v>
      </c>
      <c r="F838" s="16"/>
      <c r="G838" s="7"/>
      <c r="H838" s="7"/>
      <c r="I838" s="7" t="s">
        <v>34</v>
      </c>
      <c r="J838" s="7"/>
      <c r="K838" s="7"/>
      <c r="L838" s="32"/>
      <c r="M838" s="32"/>
      <c r="N838" s="27"/>
      <c r="O838" s="29" t="s">
        <v>34</v>
      </c>
      <c r="P838" s="29" t="s">
        <v>34</v>
      </c>
      <c r="Q838" s="29" t="s">
        <v>34</v>
      </c>
      <c r="R838" s="27"/>
      <c r="S838" s="27"/>
      <c r="T838" s="27"/>
      <c r="U838" s="31"/>
      <c r="V838" s="29"/>
      <c r="W838" s="29"/>
    </row>
    <row r="839" spans="1:23" x14ac:dyDescent="0.35">
      <c r="A839" s="33">
        <v>838</v>
      </c>
      <c r="B839" s="21" t="s">
        <v>2322</v>
      </c>
      <c r="C839" s="29" t="s">
        <v>2323</v>
      </c>
      <c r="D839" s="29" t="s">
        <v>2323</v>
      </c>
      <c r="E839" s="21" t="s">
        <v>2322</v>
      </c>
      <c r="F839" s="16"/>
      <c r="G839" s="7"/>
      <c r="H839" s="7"/>
      <c r="I839" s="7" t="s">
        <v>34</v>
      </c>
      <c r="J839" s="7"/>
      <c r="K839" s="7"/>
      <c r="L839" s="32"/>
      <c r="M839" s="32"/>
      <c r="N839" s="27"/>
      <c r="O839" s="29" t="s">
        <v>34</v>
      </c>
      <c r="P839" s="29" t="s">
        <v>34</v>
      </c>
      <c r="Q839" s="29" t="s">
        <v>34</v>
      </c>
      <c r="R839" s="27"/>
      <c r="S839" s="27"/>
      <c r="T839" s="27"/>
      <c r="U839" s="31"/>
      <c r="V839" s="29"/>
      <c r="W839" s="29"/>
    </row>
    <row r="840" spans="1:23" ht="65" x14ac:dyDescent="0.35">
      <c r="A840" s="33">
        <v>839</v>
      </c>
      <c r="B840" s="21" t="s">
        <v>2320</v>
      </c>
      <c r="C840" s="29" t="s">
        <v>2321</v>
      </c>
      <c r="D840" s="29" t="s">
        <v>2321</v>
      </c>
      <c r="E840" s="21" t="s">
        <v>2320</v>
      </c>
      <c r="F840" s="16"/>
      <c r="G840" s="7"/>
      <c r="H840" s="7"/>
      <c r="I840" s="7" t="s">
        <v>34</v>
      </c>
      <c r="J840" s="7"/>
      <c r="K840" s="7"/>
      <c r="L840" s="32"/>
      <c r="M840" s="32"/>
      <c r="N840" s="27"/>
      <c r="O840" s="29" t="s">
        <v>34</v>
      </c>
      <c r="P840" s="29" t="s">
        <v>34</v>
      </c>
      <c r="Q840" s="29" t="s">
        <v>34</v>
      </c>
      <c r="R840" s="27"/>
      <c r="S840" s="27"/>
      <c r="T840" s="27"/>
      <c r="U840" s="31"/>
      <c r="V840" s="29"/>
      <c r="W840" s="29"/>
    </row>
    <row r="841" spans="1:23" x14ac:dyDescent="0.35">
      <c r="A841" s="33">
        <v>840</v>
      </c>
      <c r="B841" s="9" t="s">
        <v>2318</v>
      </c>
      <c r="C841" s="37" t="s">
        <v>2319</v>
      </c>
      <c r="D841" s="37" t="s">
        <v>2319</v>
      </c>
      <c r="E841" s="9" t="s">
        <v>2318</v>
      </c>
      <c r="F841" s="15"/>
      <c r="G841" s="10"/>
      <c r="H841" s="10"/>
      <c r="I841" s="7"/>
      <c r="J841" s="10"/>
      <c r="K841" s="10"/>
      <c r="L841" s="36"/>
      <c r="M841" s="32"/>
      <c r="N841" s="27"/>
      <c r="O841" s="27"/>
      <c r="P841" s="27"/>
      <c r="Q841" s="27"/>
      <c r="R841" s="27"/>
      <c r="S841" s="27"/>
      <c r="T841" s="27"/>
      <c r="U841" s="31"/>
      <c r="V841" s="29"/>
      <c r="W841" s="29"/>
    </row>
    <row r="842" spans="1:23" x14ac:dyDescent="0.35">
      <c r="A842" s="33">
        <v>841</v>
      </c>
      <c r="B842" s="18" t="s">
        <v>2316</v>
      </c>
      <c r="C842" s="35" t="s">
        <v>2317</v>
      </c>
      <c r="D842" s="35" t="s">
        <v>2317</v>
      </c>
      <c r="E842" s="18" t="s">
        <v>2316</v>
      </c>
      <c r="F842" s="20"/>
      <c r="G842" s="19"/>
      <c r="H842" s="19"/>
      <c r="I842" s="7"/>
      <c r="J842" s="19"/>
      <c r="K842" s="19"/>
      <c r="L842" s="34"/>
      <c r="M842" s="32"/>
      <c r="N842" s="27"/>
      <c r="O842" s="27"/>
      <c r="P842" s="27"/>
      <c r="Q842" s="27"/>
      <c r="R842" s="27"/>
      <c r="S842" s="27"/>
      <c r="T842" s="27"/>
      <c r="U842" s="31"/>
      <c r="V842" s="29"/>
      <c r="W842" s="29"/>
    </row>
    <row r="843" spans="1:23" x14ac:dyDescent="0.35">
      <c r="A843" s="33">
        <v>842</v>
      </c>
      <c r="B843" s="21" t="s">
        <v>2314</v>
      </c>
      <c r="C843" s="29" t="s">
        <v>2315</v>
      </c>
      <c r="D843" s="29" t="s">
        <v>2315</v>
      </c>
      <c r="E843" s="21" t="s">
        <v>2314</v>
      </c>
      <c r="F843" s="16"/>
      <c r="G843" s="7"/>
      <c r="H843" s="7"/>
      <c r="I843" s="7" t="s">
        <v>34</v>
      </c>
      <c r="J843" s="7"/>
      <c r="K843" s="7"/>
      <c r="L843" s="32"/>
      <c r="M843" s="32"/>
      <c r="N843" s="27"/>
      <c r="O843" s="29" t="s">
        <v>34</v>
      </c>
      <c r="P843" s="29" t="s">
        <v>34</v>
      </c>
      <c r="Q843" s="29" t="s">
        <v>34</v>
      </c>
      <c r="R843" s="27"/>
      <c r="S843" s="27"/>
      <c r="T843" s="27"/>
      <c r="U843" s="31"/>
      <c r="V843" s="29"/>
      <c r="W843" s="29"/>
    </row>
    <row r="844" spans="1:23" ht="26" x14ac:dyDescent="0.35">
      <c r="A844" s="33">
        <v>843</v>
      </c>
      <c r="B844" s="21" t="s">
        <v>2312</v>
      </c>
      <c r="C844" s="29" t="s">
        <v>2313</v>
      </c>
      <c r="D844" s="29" t="s">
        <v>2313</v>
      </c>
      <c r="E844" s="21" t="s">
        <v>2312</v>
      </c>
      <c r="F844" s="16"/>
      <c r="G844" s="7"/>
      <c r="H844" s="7"/>
      <c r="I844" s="7" t="s">
        <v>34</v>
      </c>
      <c r="J844" s="7"/>
      <c r="K844" s="7"/>
      <c r="L844" s="32"/>
      <c r="M844" s="32"/>
      <c r="N844" s="27"/>
      <c r="O844" s="29" t="s">
        <v>34</v>
      </c>
      <c r="P844" s="29" t="s">
        <v>34</v>
      </c>
      <c r="Q844" s="29" t="s">
        <v>34</v>
      </c>
      <c r="R844" s="27"/>
      <c r="S844" s="27"/>
      <c r="T844" s="27"/>
      <c r="U844" s="31"/>
      <c r="V844" s="29"/>
      <c r="W844" s="29"/>
    </row>
    <row r="845" spans="1:23" ht="26" x14ac:dyDescent="0.35">
      <c r="A845" s="33">
        <v>844</v>
      </c>
      <c r="B845" s="21" t="s">
        <v>2310</v>
      </c>
      <c r="C845" s="29" t="s">
        <v>2311</v>
      </c>
      <c r="D845" s="29" t="s">
        <v>2311</v>
      </c>
      <c r="E845" s="21" t="s">
        <v>2310</v>
      </c>
      <c r="F845" s="16"/>
      <c r="G845" s="7"/>
      <c r="H845" s="7"/>
      <c r="I845" s="7" t="s">
        <v>34</v>
      </c>
      <c r="J845" s="7"/>
      <c r="K845" s="7"/>
      <c r="L845" s="32"/>
      <c r="M845" s="32"/>
      <c r="N845" s="27"/>
      <c r="O845" s="29" t="s">
        <v>34</v>
      </c>
      <c r="P845" s="29" t="s">
        <v>34</v>
      </c>
      <c r="Q845" s="29" t="s">
        <v>34</v>
      </c>
      <c r="R845" s="27"/>
      <c r="S845" s="27"/>
      <c r="T845" s="27"/>
      <c r="U845" s="31"/>
      <c r="V845" s="29"/>
      <c r="W845" s="29"/>
    </row>
    <row r="846" spans="1:23" ht="26" x14ac:dyDescent="0.35">
      <c r="A846" s="33">
        <v>845</v>
      </c>
      <c r="B846" s="21" t="s">
        <v>2308</v>
      </c>
      <c r="C846" s="29" t="s">
        <v>2309</v>
      </c>
      <c r="D846" s="29" t="s">
        <v>2309</v>
      </c>
      <c r="E846" s="21" t="s">
        <v>2308</v>
      </c>
      <c r="F846" s="16"/>
      <c r="G846" s="7"/>
      <c r="H846" s="7"/>
      <c r="I846" s="7" t="s">
        <v>34</v>
      </c>
      <c r="J846" s="7"/>
      <c r="K846" s="7"/>
      <c r="L846" s="32"/>
      <c r="M846" s="32"/>
      <c r="N846" s="27"/>
      <c r="O846" s="29" t="s">
        <v>34</v>
      </c>
      <c r="P846" s="29" t="s">
        <v>34</v>
      </c>
      <c r="Q846" s="29" t="s">
        <v>34</v>
      </c>
      <c r="R846" s="27"/>
      <c r="S846" s="27"/>
      <c r="T846" s="27"/>
      <c r="U846" s="31"/>
      <c r="V846" s="29"/>
      <c r="W846" s="29"/>
    </row>
    <row r="847" spans="1:23" ht="26" x14ac:dyDescent="0.35">
      <c r="A847" s="33">
        <v>846</v>
      </c>
      <c r="B847" s="21" t="s">
        <v>2306</v>
      </c>
      <c r="C847" s="29" t="s">
        <v>2307</v>
      </c>
      <c r="D847" s="29" t="s">
        <v>2307</v>
      </c>
      <c r="E847" s="21" t="s">
        <v>2306</v>
      </c>
      <c r="F847" s="16"/>
      <c r="G847" s="7"/>
      <c r="H847" s="7"/>
      <c r="I847" s="7" t="s">
        <v>34</v>
      </c>
      <c r="J847" s="7"/>
      <c r="K847" s="7"/>
      <c r="L847" s="32"/>
      <c r="M847" s="32"/>
      <c r="N847" s="27"/>
      <c r="O847" s="29" t="s">
        <v>34</v>
      </c>
      <c r="P847" s="29" t="s">
        <v>34</v>
      </c>
      <c r="Q847" s="29" t="s">
        <v>34</v>
      </c>
      <c r="R847" s="27"/>
      <c r="S847" s="27"/>
      <c r="T847" s="27"/>
      <c r="U847" s="31"/>
      <c r="V847" s="29"/>
      <c r="W847" s="29"/>
    </row>
    <row r="848" spans="1:23" x14ac:dyDescent="0.35">
      <c r="A848" s="33">
        <v>847</v>
      </c>
      <c r="B848" s="9" t="s">
        <v>2304</v>
      </c>
      <c r="C848" s="37" t="s">
        <v>2305</v>
      </c>
      <c r="D848" s="37" t="s">
        <v>2305</v>
      </c>
      <c r="E848" s="9" t="s">
        <v>2304</v>
      </c>
      <c r="F848" s="15"/>
      <c r="G848" s="10"/>
      <c r="H848" s="10"/>
      <c r="I848" s="7"/>
      <c r="J848" s="10"/>
      <c r="K848" s="10"/>
      <c r="L848" s="36"/>
      <c r="M848" s="32"/>
      <c r="N848" s="27"/>
      <c r="O848" s="27"/>
      <c r="P848" s="27"/>
      <c r="Q848" s="27"/>
      <c r="R848" s="27"/>
      <c r="S848" s="27"/>
      <c r="T848" s="27"/>
      <c r="U848" s="31"/>
      <c r="V848" s="29"/>
      <c r="W848" s="29"/>
    </row>
    <row r="849" spans="1:23" x14ac:dyDescent="0.35">
      <c r="A849" s="33">
        <v>848</v>
      </c>
      <c r="B849" s="9" t="s">
        <v>2302</v>
      </c>
      <c r="C849" s="37" t="s">
        <v>2303</v>
      </c>
      <c r="D849" s="37" t="s">
        <v>2303</v>
      </c>
      <c r="E849" s="9" t="s">
        <v>2302</v>
      </c>
      <c r="F849" s="15"/>
      <c r="G849" s="10"/>
      <c r="H849" s="10"/>
      <c r="I849" s="7"/>
      <c r="J849" s="10"/>
      <c r="K849" s="10"/>
      <c r="L849" s="36"/>
      <c r="M849" s="32"/>
      <c r="N849" s="27"/>
      <c r="O849" s="27"/>
      <c r="P849" s="27"/>
      <c r="Q849" s="27"/>
      <c r="R849" s="27"/>
      <c r="S849" s="27"/>
      <c r="T849" s="27"/>
      <c r="U849" s="31"/>
      <c r="V849" s="29"/>
      <c r="W849" s="29"/>
    </row>
    <row r="850" spans="1:23" x14ac:dyDescent="0.35">
      <c r="A850" s="33">
        <v>849</v>
      </c>
      <c r="B850" s="18" t="s">
        <v>2245</v>
      </c>
      <c r="C850" s="35" t="s">
        <v>2301</v>
      </c>
      <c r="D850" s="35" t="s">
        <v>2301</v>
      </c>
      <c r="E850" s="18" t="s">
        <v>2245</v>
      </c>
      <c r="F850" s="20"/>
      <c r="G850" s="19"/>
      <c r="H850" s="19"/>
      <c r="I850" s="7"/>
      <c r="J850" s="19"/>
      <c r="K850" s="19"/>
      <c r="L850" s="34"/>
      <c r="M850" s="32"/>
      <c r="N850" s="27"/>
      <c r="O850" s="27"/>
      <c r="P850" s="27"/>
      <c r="Q850" s="27"/>
      <c r="R850" s="27"/>
      <c r="S850" s="27"/>
      <c r="T850" s="27"/>
      <c r="U850" s="31"/>
      <c r="V850" s="29"/>
      <c r="W850" s="29"/>
    </row>
    <row r="851" spans="1:23" ht="26" x14ac:dyDescent="0.35">
      <c r="A851" s="33">
        <v>850</v>
      </c>
      <c r="B851" s="21" t="s">
        <v>2299</v>
      </c>
      <c r="C851" s="29" t="s">
        <v>2300</v>
      </c>
      <c r="D851" s="29" t="s">
        <v>2300</v>
      </c>
      <c r="E851" s="21" t="s">
        <v>2299</v>
      </c>
      <c r="F851" s="16"/>
      <c r="G851" s="7"/>
      <c r="H851" s="7"/>
      <c r="I851" s="7" t="s">
        <v>34</v>
      </c>
      <c r="J851" s="7"/>
      <c r="K851" s="7"/>
      <c r="L851" s="32"/>
      <c r="M851" s="32"/>
      <c r="N851" s="27"/>
      <c r="O851" s="29" t="s">
        <v>34</v>
      </c>
      <c r="P851" s="29" t="s">
        <v>34</v>
      </c>
      <c r="Q851" s="29" t="s">
        <v>34</v>
      </c>
      <c r="R851" s="27"/>
      <c r="S851" s="27"/>
      <c r="T851" s="27"/>
      <c r="U851" s="31"/>
      <c r="V851" s="29"/>
      <c r="W851" s="29"/>
    </row>
    <row r="852" spans="1:23" ht="26" x14ac:dyDescent="0.35">
      <c r="A852" s="33">
        <v>851</v>
      </c>
      <c r="B852" s="21" t="s">
        <v>2297</v>
      </c>
      <c r="C852" s="29" t="s">
        <v>2298</v>
      </c>
      <c r="D852" s="29" t="s">
        <v>2298</v>
      </c>
      <c r="E852" s="21" t="s">
        <v>2297</v>
      </c>
      <c r="F852" s="16"/>
      <c r="G852" s="7"/>
      <c r="H852" s="7"/>
      <c r="I852" s="7" t="s">
        <v>34</v>
      </c>
      <c r="J852" s="7"/>
      <c r="K852" s="7"/>
      <c r="L852" s="32"/>
      <c r="M852" s="32"/>
      <c r="N852" s="27"/>
      <c r="O852" s="29" t="s">
        <v>34</v>
      </c>
      <c r="P852" s="29" t="s">
        <v>34</v>
      </c>
      <c r="Q852" s="29" t="s">
        <v>34</v>
      </c>
      <c r="R852" s="27"/>
      <c r="S852" s="27"/>
      <c r="T852" s="27"/>
      <c r="U852" s="31"/>
      <c r="V852" s="29"/>
      <c r="W852" s="29"/>
    </row>
    <row r="853" spans="1:23" ht="26" x14ac:dyDescent="0.35">
      <c r="A853" s="33">
        <v>852</v>
      </c>
      <c r="B853" s="21" t="s">
        <v>2295</v>
      </c>
      <c r="C853" s="29" t="s">
        <v>2296</v>
      </c>
      <c r="D853" s="29" t="s">
        <v>2296</v>
      </c>
      <c r="E853" s="21" t="s">
        <v>2295</v>
      </c>
      <c r="F853" s="16"/>
      <c r="G853" s="7"/>
      <c r="H853" s="7"/>
      <c r="I853" s="7" t="s">
        <v>34</v>
      </c>
      <c r="J853" s="7"/>
      <c r="K853" s="7"/>
      <c r="L853" s="32"/>
      <c r="M853" s="32"/>
      <c r="N853" s="27"/>
      <c r="O853" s="29" t="s">
        <v>34</v>
      </c>
      <c r="P853" s="29" t="s">
        <v>34</v>
      </c>
      <c r="Q853" s="29" t="s">
        <v>34</v>
      </c>
      <c r="R853" s="27"/>
      <c r="S853" s="27"/>
      <c r="T853" s="27"/>
      <c r="U853" s="31"/>
      <c r="V853" s="29"/>
      <c r="W853" s="29"/>
    </row>
    <row r="854" spans="1:23" x14ac:dyDescent="0.35">
      <c r="A854" s="33">
        <v>853</v>
      </c>
      <c r="B854" s="18" t="s">
        <v>2293</v>
      </c>
      <c r="C854" s="35" t="s">
        <v>2294</v>
      </c>
      <c r="D854" s="35" t="s">
        <v>2294</v>
      </c>
      <c r="E854" s="18" t="s">
        <v>2293</v>
      </c>
      <c r="F854" s="20"/>
      <c r="G854" s="19"/>
      <c r="H854" s="19"/>
      <c r="I854" s="7"/>
      <c r="J854" s="19"/>
      <c r="K854" s="19"/>
      <c r="L854" s="34"/>
      <c r="M854" s="32"/>
      <c r="N854" s="27"/>
      <c r="O854" s="27"/>
      <c r="P854" s="27"/>
      <c r="Q854" s="27"/>
      <c r="R854" s="27"/>
      <c r="S854" s="27"/>
      <c r="T854" s="27"/>
      <c r="U854" s="31"/>
      <c r="V854" s="29"/>
      <c r="W854" s="29"/>
    </row>
    <row r="855" spans="1:23" ht="26" x14ac:dyDescent="0.35">
      <c r="A855" s="33">
        <v>854</v>
      </c>
      <c r="B855" s="21" t="s">
        <v>2291</v>
      </c>
      <c r="C855" s="29" t="s">
        <v>2292</v>
      </c>
      <c r="D855" s="29" t="s">
        <v>2292</v>
      </c>
      <c r="E855" s="21" t="s">
        <v>2291</v>
      </c>
      <c r="F855" s="16"/>
      <c r="G855" s="7"/>
      <c r="H855" s="7"/>
      <c r="I855" s="7" t="s">
        <v>34</v>
      </c>
      <c r="J855" s="7"/>
      <c r="K855" s="7"/>
      <c r="L855" s="32"/>
      <c r="M855" s="32"/>
      <c r="N855" s="27"/>
      <c r="O855" s="29" t="s">
        <v>34</v>
      </c>
      <c r="P855" s="29" t="s">
        <v>34</v>
      </c>
      <c r="Q855" s="29" t="s">
        <v>34</v>
      </c>
      <c r="R855" s="27"/>
      <c r="S855" s="27"/>
      <c r="T855" s="27"/>
      <c r="U855" s="31"/>
      <c r="V855" s="29"/>
      <c r="W855" s="29"/>
    </row>
    <row r="856" spans="1:23" ht="26" x14ac:dyDescent="0.35">
      <c r="A856" s="33">
        <v>855</v>
      </c>
      <c r="B856" s="21" t="s">
        <v>2289</v>
      </c>
      <c r="C856" s="29" t="s">
        <v>2290</v>
      </c>
      <c r="D856" s="29" t="s">
        <v>2290</v>
      </c>
      <c r="E856" s="21" t="s">
        <v>2289</v>
      </c>
      <c r="F856" s="16"/>
      <c r="G856" s="7"/>
      <c r="H856" s="7"/>
      <c r="I856" s="7" t="s">
        <v>34</v>
      </c>
      <c r="J856" s="7"/>
      <c r="K856" s="7"/>
      <c r="L856" s="32"/>
      <c r="M856" s="32"/>
      <c r="N856" s="27"/>
      <c r="O856" s="29" t="s">
        <v>34</v>
      </c>
      <c r="P856" s="29" t="s">
        <v>34</v>
      </c>
      <c r="Q856" s="29" t="s">
        <v>34</v>
      </c>
      <c r="R856" s="27"/>
      <c r="S856" s="27"/>
      <c r="T856" s="27"/>
      <c r="U856" s="31"/>
      <c r="V856" s="29"/>
      <c r="W856" s="29"/>
    </row>
    <row r="857" spans="1:23" ht="26" x14ac:dyDescent="0.35">
      <c r="A857" s="33">
        <v>856</v>
      </c>
      <c r="B857" s="21" t="s">
        <v>2287</v>
      </c>
      <c r="C857" s="29" t="s">
        <v>2288</v>
      </c>
      <c r="D857" s="29" t="s">
        <v>2288</v>
      </c>
      <c r="E857" s="21" t="s">
        <v>2287</v>
      </c>
      <c r="F857" s="16"/>
      <c r="G857" s="7"/>
      <c r="H857" s="7"/>
      <c r="I857" s="7" t="s">
        <v>34</v>
      </c>
      <c r="J857" s="7"/>
      <c r="K857" s="7"/>
      <c r="L857" s="32"/>
      <c r="M857" s="32"/>
      <c r="N857" s="27"/>
      <c r="O857" s="29" t="s">
        <v>34</v>
      </c>
      <c r="P857" s="29" t="s">
        <v>34</v>
      </c>
      <c r="Q857" s="29" t="s">
        <v>34</v>
      </c>
      <c r="R857" s="27"/>
      <c r="S857" s="27"/>
      <c r="T857" s="27"/>
      <c r="U857" s="31"/>
      <c r="V857" s="29"/>
      <c r="W857" s="29"/>
    </row>
    <row r="858" spans="1:23" x14ac:dyDescent="0.35">
      <c r="A858" s="33">
        <v>857</v>
      </c>
      <c r="B858" s="21" t="s">
        <v>2285</v>
      </c>
      <c r="C858" s="29" t="s">
        <v>2286</v>
      </c>
      <c r="D858" s="29" t="s">
        <v>2286</v>
      </c>
      <c r="E858" s="21" t="s">
        <v>2285</v>
      </c>
      <c r="F858" s="16"/>
      <c r="G858" s="7"/>
      <c r="H858" s="7"/>
      <c r="I858" s="7" t="s">
        <v>34</v>
      </c>
      <c r="J858" s="7"/>
      <c r="K858" s="7"/>
      <c r="L858" s="32"/>
      <c r="M858" s="32"/>
      <c r="N858" s="27"/>
      <c r="O858" s="29" t="s">
        <v>34</v>
      </c>
      <c r="P858" s="29" t="s">
        <v>34</v>
      </c>
      <c r="Q858" s="29" t="s">
        <v>34</v>
      </c>
      <c r="R858" s="27"/>
      <c r="S858" s="27"/>
      <c r="T858" s="27"/>
      <c r="U858" s="31"/>
      <c r="V858" s="29"/>
      <c r="W858" s="29"/>
    </row>
    <row r="859" spans="1:23" x14ac:dyDescent="0.35">
      <c r="A859" s="33">
        <v>858</v>
      </c>
      <c r="B859" s="18" t="s">
        <v>2283</v>
      </c>
      <c r="C859" s="35" t="s">
        <v>2284</v>
      </c>
      <c r="D859" s="35" t="s">
        <v>2284</v>
      </c>
      <c r="E859" s="18" t="s">
        <v>2283</v>
      </c>
      <c r="F859" s="20"/>
      <c r="G859" s="19"/>
      <c r="H859" s="19"/>
      <c r="I859" s="7"/>
      <c r="J859" s="19"/>
      <c r="K859" s="19"/>
      <c r="L859" s="34"/>
      <c r="M859" s="32"/>
      <c r="N859" s="27"/>
      <c r="O859" s="27"/>
      <c r="P859" s="27"/>
      <c r="Q859" s="27"/>
      <c r="R859" s="27"/>
      <c r="S859" s="27"/>
      <c r="T859" s="27"/>
      <c r="U859" s="31"/>
      <c r="V859" s="29"/>
      <c r="W859" s="29"/>
    </row>
    <row r="860" spans="1:23" ht="26" x14ac:dyDescent="0.35">
      <c r="A860" s="33">
        <v>859</v>
      </c>
      <c r="B860" s="21" t="s">
        <v>2281</v>
      </c>
      <c r="C860" s="29" t="s">
        <v>2282</v>
      </c>
      <c r="D860" s="29" t="s">
        <v>2282</v>
      </c>
      <c r="E860" s="21" t="s">
        <v>2281</v>
      </c>
      <c r="F860" s="16"/>
      <c r="G860" s="7"/>
      <c r="H860" s="7"/>
      <c r="I860" s="7" t="s">
        <v>34</v>
      </c>
      <c r="J860" s="7"/>
      <c r="K860" s="7"/>
      <c r="L860" s="32"/>
      <c r="M860" s="32"/>
      <c r="N860" s="27"/>
      <c r="O860" s="29" t="s">
        <v>34</v>
      </c>
      <c r="P860" s="29" t="s">
        <v>34</v>
      </c>
      <c r="Q860" s="29" t="s">
        <v>34</v>
      </c>
      <c r="R860" s="27"/>
      <c r="S860" s="27"/>
      <c r="T860" s="27"/>
      <c r="U860" s="31"/>
      <c r="V860" s="29"/>
      <c r="W860" s="29"/>
    </row>
    <row r="861" spans="1:23" ht="26" x14ac:dyDescent="0.35">
      <c r="A861" s="33">
        <v>860</v>
      </c>
      <c r="B861" s="21" t="s">
        <v>2279</v>
      </c>
      <c r="C861" s="29" t="s">
        <v>2280</v>
      </c>
      <c r="D861" s="29" t="s">
        <v>2280</v>
      </c>
      <c r="E861" s="21" t="s">
        <v>2279</v>
      </c>
      <c r="F861" s="16"/>
      <c r="G861" s="7"/>
      <c r="H861" s="7"/>
      <c r="I861" s="7" t="s">
        <v>34</v>
      </c>
      <c r="J861" s="7"/>
      <c r="K861" s="7"/>
      <c r="L861" s="32"/>
      <c r="M861" s="32"/>
      <c r="N861" s="27"/>
      <c r="O861" s="29" t="s">
        <v>34</v>
      </c>
      <c r="P861" s="29" t="s">
        <v>34</v>
      </c>
      <c r="Q861" s="29" t="s">
        <v>34</v>
      </c>
      <c r="R861" s="27"/>
      <c r="S861" s="27"/>
      <c r="T861" s="27"/>
      <c r="U861" s="31"/>
      <c r="V861" s="29"/>
      <c r="W861" s="29"/>
    </row>
    <row r="862" spans="1:23" ht="52" x14ac:dyDescent="0.35">
      <c r="A862" s="33">
        <v>861</v>
      </c>
      <c r="B862" s="21" t="s">
        <v>2277</v>
      </c>
      <c r="C862" s="29" t="s">
        <v>2278</v>
      </c>
      <c r="D862" s="29" t="s">
        <v>2278</v>
      </c>
      <c r="E862" s="21" t="s">
        <v>2277</v>
      </c>
      <c r="F862" s="16"/>
      <c r="G862" s="7"/>
      <c r="H862" s="7"/>
      <c r="I862" s="7" t="s">
        <v>34</v>
      </c>
      <c r="J862" s="7"/>
      <c r="K862" s="7"/>
      <c r="L862" s="32"/>
      <c r="M862" s="32"/>
      <c r="N862" s="27"/>
      <c r="O862" s="29" t="s">
        <v>34</v>
      </c>
      <c r="P862" s="29" t="s">
        <v>34</v>
      </c>
      <c r="Q862" s="29" t="s">
        <v>34</v>
      </c>
      <c r="R862" s="27"/>
      <c r="S862" s="27"/>
      <c r="T862" s="27"/>
      <c r="U862" s="31"/>
      <c r="V862" s="29"/>
      <c r="W862" s="29"/>
    </row>
    <row r="863" spans="1:23" ht="39" x14ac:dyDescent="0.35">
      <c r="A863" s="33">
        <v>862</v>
      </c>
      <c r="B863" s="21" t="s">
        <v>2275</v>
      </c>
      <c r="C863" s="29" t="s">
        <v>2276</v>
      </c>
      <c r="D863" s="29" t="s">
        <v>2276</v>
      </c>
      <c r="E863" s="21" t="s">
        <v>2275</v>
      </c>
      <c r="F863" s="16"/>
      <c r="G863" s="7"/>
      <c r="H863" s="7"/>
      <c r="I863" s="7" t="s">
        <v>34</v>
      </c>
      <c r="J863" s="7"/>
      <c r="K863" s="7"/>
      <c r="L863" s="32"/>
      <c r="M863" s="32"/>
      <c r="N863" s="27"/>
      <c r="O863" s="29" t="s">
        <v>34</v>
      </c>
      <c r="P863" s="29" t="s">
        <v>34</v>
      </c>
      <c r="Q863" s="29" t="s">
        <v>34</v>
      </c>
      <c r="R863" s="27"/>
      <c r="S863" s="27"/>
      <c r="T863" s="27"/>
      <c r="U863" s="31"/>
      <c r="V863" s="29"/>
      <c r="W863" s="29"/>
    </row>
    <row r="864" spans="1:23" ht="52" x14ac:dyDescent="0.35">
      <c r="A864" s="33">
        <v>863</v>
      </c>
      <c r="B864" s="21" t="s">
        <v>2273</v>
      </c>
      <c r="C864" s="29" t="s">
        <v>2274</v>
      </c>
      <c r="D864" s="29" t="s">
        <v>2274</v>
      </c>
      <c r="E864" s="21" t="s">
        <v>2273</v>
      </c>
      <c r="F864" s="16"/>
      <c r="G864" s="7"/>
      <c r="H864" s="7"/>
      <c r="I864" s="7" t="s">
        <v>34</v>
      </c>
      <c r="J864" s="7"/>
      <c r="K864" s="7"/>
      <c r="L864" s="32"/>
      <c r="M864" s="32"/>
      <c r="N864" s="27"/>
      <c r="O864" s="29" t="s">
        <v>34</v>
      </c>
      <c r="P864" s="29" t="s">
        <v>34</v>
      </c>
      <c r="Q864" s="29" t="s">
        <v>34</v>
      </c>
      <c r="R864" s="27"/>
      <c r="S864" s="27"/>
      <c r="T864" s="27"/>
      <c r="U864" s="31"/>
      <c r="V864" s="29"/>
      <c r="W864" s="29"/>
    </row>
    <row r="865" spans="1:23" ht="52" x14ac:dyDescent="0.35">
      <c r="A865" s="33">
        <v>864</v>
      </c>
      <c r="B865" s="21" t="s">
        <v>2271</v>
      </c>
      <c r="C865" s="29" t="s">
        <v>2272</v>
      </c>
      <c r="D865" s="29" t="s">
        <v>2272</v>
      </c>
      <c r="E865" s="21" t="s">
        <v>2271</v>
      </c>
      <c r="F865" s="16"/>
      <c r="G865" s="7"/>
      <c r="H865" s="7"/>
      <c r="I865" s="7" t="s">
        <v>34</v>
      </c>
      <c r="J865" s="7"/>
      <c r="K865" s="7"/>
      <c r="L865" s="32"/>
      <c r="M865" s="32"/>
      <c r="N865" s="27"/>
      <c r="O865" s="29" t="s">
        <v>34</v>
      </c>
      <c r="P865" s="29" t="s">
        <v>34</v>
      </c>
      <c r="Q865" s="29" t="s">
        <v>34</v>
      </c>
      <c r="R865" s="27"/>
      <c r="S865" s="27"/>
      <c r="T865" s="27"/>
      <c r="U865" s="31"/>
      <c r="V865" s="29"/>
      <c r="W865" s="29"/>
    </row>
    <row r="866" spans="1:23" x14ac:dyDescent="0.35">
      <c r="A866" s="33">
        <v>865</v>
      </c>
      <c r="B866" s="18" t="s">
        <v>2224</v>
      </c>
      <c r="C866" s="35" t="s">
        <v>2270</v>
      </c>
      <c r="D866" s="35" t="s">
        <v>2270</v>
      </c>
      <c r="E866" s="18" t="s">
        <v>2224</v>
      </c>
      <c r="F866" s="20"/>
      <c r="G866" s="19"/>
      <c r="H866" s="19"/>
      <c r="I866" s="7"/>
      <c r="J866" s="19"/>
      <c r="K866" s="19"/>
      <c r="L866" s="34"/>
      <c r="M866" s="32"/>
      <c r="N866" s="27"/>
      <c r="O866" s="27"/>
      <c r="P866" s="27"/>
      <c r="Q866" s="27"/>
      <c r="R866" s="27"/>
      <c r="S866" s="27"/>
      <c r="T866" s="27"/>
      <c r="U866" s="31"/>
      <c r="V866" s="29"/>
      <c r="W866" s="29"/>
    </row>
    <row r="867" spans="1:23" ht="26" x14ac:dyDescent="0.35">
      <c r="A867" s="33">
        <v>866</v>
      </c>
      <c r="B867" s="21" t="s">
        <v>2268</v>
      </c>
      <c r="C867" s="29" t="s">
        <v>2269</v>
      </c>
      <c r="D867" s="29" t="s">
        <v>2269</v>
      </c>
      <c r="E867" s="21" t="s">
        <v>2268</v>
      </c>
      <c r="F867" s="16"/>
      <c r="G867" s="7"/>
      <c r="H867" s="7"/>
      <c r="I867" s="7" t="s">
        <v>34</v>
      </c>
      <c r="J867" s="7"/>
      <c r="K867" s="7"/>
      <c r="L867" s="32"/>
      <c r="M867" s="32"/>
      <c r="N867" s="27"/>
      <c r="O867" s="29" t="s">
        <v>34</v>
      </c>
      <c r="P867" s="29" t="s">
        <v>34</v>
      </c>
      <c r="Q867" s="29" t="s">
        <v>34</v>
      </c>
      <c r="R867" s="27"/>
      <c r="S867" s="27"/>
      <c r="T867" s="27"/>
      <c r="U867" s="31"/>
      <c r="V867" s="29"/>
      <c r="W867" s="29"/>
    </row>
    <row r="868" spans="1:23" x14ac:dyDescent="0.35">
      <c r="A868" s="33">
        <v>867</v>
      </c>
      <c r="B868" s="21" t="s">
        <v>2218</v>
      </c>
      <c r="C868" s="29" t="s">
        <v>2267</v>
      </c>
      <c r="D868" s="29" t="s">
        <v>2267</v>
      </c>
      <c r="E868" s="21" t="s">
        <v>2218</v>
      </c>
      <c r="F868" s="16"/>
      <c r="G868" s="7"/>
      <c r="H868" s="7"/>
      <c r="I868" s="7" t="s">
        <v>34</v>
      </c>
      <c r="J868" s="7"/>
      <c r="K868" s="7"/>
      <c r="L868" s="32"/>
      <c r="M868" s="32"/>
      <c r="N868" s="27"/>
      <c r="O868" s="27"/>
      <c r="P868" s="27"/>
      <c r="Q868" s="27"/>
      <c r="R868" s="27"/>
      <c r="S868" s="27"/>
      <c r="T868" s="27"/>
      <c r="U868" s="31"/>
      <c r="V868" s="29"/>
      <c r="W868" s="29"/>
    </row>
    <row r="869" spans="1:23" x14ac:dyDescent="0.35">
      <c r="A869" s="33">
        <v>868</v>
      </c>
      <c r="B869" s="21" t="s">
        <v>2265</v>
      </c>
      <c r="C869" s="29" t="s">
        <v>2266</v>
      </c>
      <c r="D869" s="29" t="s">
        <v>2266</v>
      </c>
      <c r="E869" s="21" t="s">
        <v>2265</v>
      </c>
      <c r="F869" s="16"/>
      <c r="G869" s="7"/>
      <c r="H869" s="7"/>
      <c r="I869" s="7" t="s">
        <v>34</v>
      </c>
      <c r="J869" s="7"/>
      <c r="K869" s="7"/>
      <c r="L869" s="30" t="s">
        <v>34</v>
      </c>
      <c r="M869" s="32"/>
      <c r="N869" s="27"/>
      <c r="O869" s="29" t="s">
        <v>34</v>
      </c>
      <c r="P869" s="29" t="s">
        <v>34</v>
      </c>
      <c r="Q869" s="29" t="s">
        <v>34</v>
      </c>
      <c r="R869" s="27"/>
      <c r="S869" s="27"/>
      <c r="T869" s="27"/>
      <c r="U869" s="31"/>
      <c r="V869" s="29"/>
      <c r="W869" s="29"/>
    </row>
    <row r="870" spans="1:23" x14ac:dyDescent="0.35">
      <c r="A870" s="33">
        <v>869</v>
      </c>
      <c r="B870" s="18" t="s">
        <v>2263</v>
      </c>
      <c r="C870" s="35" t="s">
        <v>2264</v>
      </c>
      <c r="D870" s="35" t="s">
        <v>2264</v>
      </c>
      <c r="E870" s="18" t="s">
        <v>2263</v>
      </c>
      <c r="F870" s="20"/>
      <c r="G870" s="19"/>
      <c r="H870" s="19"/>
      <c r="I870" s="7"/>
      <c r="J870" s="19"/>
      <c r="K870" s="19"/>
      <c r="L870" s="34"/>
      <c r="M870" s="32"/>
      <c r="N870" s="27"/>
      <c r="O870" s="27"/>
      <c r="P870" s="27"/>
      <c r="Q870" s="27"/>
      <c r="R870" s="27"/>
      <c r="S870" s="27"/>
      <c r="T870" s="27"/>
      <c r="U870" s="31"/>
      <c r="V870" s="29"/>
      <c r="W870" s="29"/>
    </row>
    <row r="871" spans="1:23" ht="39" x14ac:dyDescent="0.35">
      <c r="A871" s="33">
        <v>870</v>
      </c>
      <c r="B871" s="21" t="s">
        <v>2261</v>
      </c>
      <c r="C871" s="29" t="s">
        <v>2262</v>
      </c>
      <c r="D871" s="29" t="s">
        <v>2262</v>
      </c>
      <c r="E871" s="21" t="s">
        <v>2261</v>
      </c>
      <c r="F871" s="16"/>
      <c r="G871" s="7"/>
      <c r="H871" s="7"/>
      <c r="I871" s="7" t="s">
        <v>34</v>
      </c>
      <c r="J871" s="7"/>
      <c r="K871" s="7"/>
      <c r="L871" s="32"/>
      <c r="M871" s="32"/>
      <c r="N871" s="27"/>
      <c r="O871" s="29" t="s">
        <v>34</v>
      </c>
      <c r="P871" s="29" t="s">
        <v>34</v>
      </c>
      <c r="Q871" s="29" t="s">
        <v>34</v>
      </c>
      <c r="R871" s="27"/>
      <c r="S871" s="27"/>
      <c r="T871" s="27"/>
      <c r="U871" s="31"/>
      <c r="V871" s="29"/>
      <c r="W871" s="29"/>
    </row>
    <row r="872" spans="1:23" x14ac:dyDescent="0.35">
      <c r="A872" s="33">
        <v>871</v>
      </c>
      <c r="B872" s="18" t="s">
        <v>2259</v>
      </c>
      <c r="C872" s="35" t="s">
        <v>2260</v>
      </c>
      <c r="D872" s="35" t="s">
        <v>2260</v>
      </c>
      <c r="E872" s="18" t="s">
        <v>2259</v>
      </c>
      <c r="F872" s="20"/>
      <c r="G872" s="19"/>
      <c r="H872" s="19"/>
      <c r="I872" s="7"/>
      <c r="J872" s="19"/>
      <c r="K872" s="19"/>
      <c r="L872" s="34"/>
      <c r="M872" s="32"/>
      <c r="N872" s="27"/>
      <c r="O872" s="27"/>
      <c r="P872" s="27"/>
      <c r="Q872" s="27"/>
      <c r="R872" s="27"/>
      <c r="S872" s="27"/>
      <c r="T872" s="27"/>
      <c r="U872" s="31"/>
      <c r="V872" s="29"/>
      <c r="W872" s="29"/>
    </row>
    <row r="873" spans="1:23" ht="52" x14ac:dyDescent="0.35">
      <c r="A873" s="33">
        <v>872</v>
      </c>
      <c r="B873" s="21" t="s">
        <v>2257</v>
      </c>
      <c r="C873" s="29" t="s">
        <v>2258</v>
      </c>
      <c r="D873" s="29" t="s">
        <v>2258</v>
      </c>
      <c r="E873" s="21" t="s">
        <v>2257</v>
      </c>
      <c r="F873" s="16"/>
      <c r="G873" s="7"/>
      <c r="H873" s="7"/>
      <c r="I873" s="7" t="s">
        <v>34</v>
      </c>
      <c r="J873" s="7"/>
      <c r="K873" s="7"/>
      <c r="L873" s="32"/>
      <c r="M873" s="32"/>
      <c r="N873" s="27"/>
      <c r="O873" s="29" t="s">
        <v>34</v>
      </c>
      <c r="P873" s="29" t="s">
        <v>34</v>
      </c>
      <c r="Q873" s="29" t="s">
        <v>34</v>
      </c>
      <c r="R873" s="27"/>
      <c r="S873" s="27"/>
      <c r="T873" s="27"/>
      <c r="U873" s="31"/>
      <c r="V873" s="29"/>
      <c r="W873" s="29"/>
    </row>
    <row r="874" spans="1:23" ht="26" x14ac:dyDescent="0.35">
      <c r="A874" s="33">
        <v>873</v>
      </c>
      <c r="B874" s="21" t="s">
        <v>2255</v>
      </c>
      <c r="C874" s="29" t="s">
        <v>2256</v>
      </c>
      <c r="D874" s="29" t="s">
        <v>2256</v>
      </c>
      <c r="E874" s="21" t="s">
        <v>2255</v>
      </c>
      <c r="F874" s="16"/>
      <c r="G874" s="7"/>
      <c r="H874" s="7"/>
      <c r="I874" s="7" t="s">
        <v>34</v>
      </c>
      <c r="J874" s="7"/>
      <c r="K874" s="7"/>
      <c r="L874" s="32"/>
      <c r="M874" s="32"/>
      <c r="N874" s="27"/>
      <c r="O874" s="29" t="s">
        <v>34</v>
      </c>
      <c r="P874" s="29" t="s">
        <v>34</v>
      </c>
      <c r="Q874" s="29" t="s">
        <v>34</v>
      </c>
      <c r="R874" s="27"/>
      <c r="S874" s="27"/>
      <c r="T874" s="27"/>
      <c r="U874" s="31"/>
      <c r="V874" s="29"/>
      <c r="W874" s="29"/>
    </row>
    <row r="875" spans="1:23" ht="39" x14ac:dyDescent="0.35">
      <c r="A875" s="33">
        <v>874</v>
      </c>
      <c r="B875" s="21" t="s">
        <v>2253</v>
      </c>
      <c r="C875" s="29" t="s">
        <v>2254</v>
      </c>
      <c r="D875" s="29" t="s">
        <v>2254</v>
      </c>
      <c r="E875" s="21" t="s">
        <v>2253</v>
      </c>
      <c r="F875" s="16"/>
      <c r="G875" s="7"/>
      <c r="H875" s="7"/>
      <c r="I875" s="7" t="s">
        <v>34</v>
      </c>
      <c r="J875" s="7"/>
      <c r="K875" s="7"/>
      <c r="L875" s="32"/>
      <c r="M875" s="32"/>
      <c r="N875" s="27"/>
      <c r="O875" s="29" t="s">
        <v>34</v>
      </c>
      <c r="P875" s="29" t="s">
        <v>34</v>
      </c>
      <c r="Q875" s="29" t="s">
        <v>34</v>
      </c>
      <c r="R875" s="27"/>
      <c r="S875" s="27"/>
      <c r="T875" s="27"/>
      <c r="U875" s="31"/>
      <c r="V875" s="29"/>
      <c r="W875" s="29"/>
    </row>
    <row r="876" spans="1:23" x14ac:dyDescent="0.35">
      <c r="A876" s="33">
        <v>875</v>
      </c>
      <c r="B876" s="18" t="s">
        <v>2251</v>
      </c>
      <c r="C876" s="35" t="s">
        <v>2252</v>
      </c>
      <c r="D876" s="35" t="s">
        <v>2252</v>
      </c>
      <c r="E876" s="18" t="s">
        <v>2251</v>
      </c>
      <c r="F876" s="20"/>
      <c r="G876" s="19"/>
      <c r="H876" s="19"/>
      <c r="I876" s="7"/>
      <c r="J876" s="19"/>
      <c r="K876" s="19"/>
      <c r="L876" s="34"/>
      <c r="M876" s="32"/>
      <c r="N876" s="27"/>
      <c r="O876" s="27"/>
      <c r="P876" s="27"/>
      <c r="Q876" s="27"/>
      <c r="R876" s="27"/>
      <c r="S876" s="27"/>
      <c r="T876" s="27"/>
      <c r="U876" s="31"/>
      <c r="V876" s="29"/>
      <c r="W876" s="29"/>
    </row>
    <row r="877" spans="1:23" x14ac:dyDescent="0.35">
      <c r="A877" s="33">
        <v>876</v>
      </c>
      <c r="B877" s="21" t="s">
        <v>2249</v>
      </c>
      <c r="C877" s="29" t="s">
        <v>2250</v>
      </c>
      <c r="D877" s="29" t="s">
        <v>2250</v>
      </c>
      <c r="E877" s="21" t="s">
        <v>2249</v>
      </c>
      <c r="F877" s="16"/>
      <c r="G877" s="7"/>
      <c r="H877" s="7"/>
      <c r="I877" s="7" t="s">
        <v>34</v>
      </c>
      <c r="J877" s="7"/>
      <c r="K877" s="7"/>
      <c r="L877" s="32"/>
      <c r="M877" s="32"/>
      <c r="N877" s="27"/>
      <c r="O877" s="29" t="s">
        <v>34</v>
      </c>
      <c r="P877" s="29" t="s">
        <v>34</v>
      </c>
      <c r="Q877" s="29" t="s">
        <v>34</v>
      </c>
      <c r="R877" s="27"/>
      <c r="S877" s="27"/>
      <c r="T877" s="27"/>
      <c r="U877" s="31"/>
      <c r="V877" s="29"/>
      <c r="W877" s="29"/>
    </row>
    <row r="878" spans="1:23" x14ac:dyDescent="0.35">
      <c r="A878" s="33">
        <v>877</v>
      </c>
      <c r="B878" s="9" t="s">
        <v>2247</v>
      </c>
      <c r="C878" s="37" t="s">
        <v>2248</v>
      </c>
      <c r="D878" s="37" t="s">
        <v>2248</v>
      </c>
      <c r="E878" s="9" t="s">
        <v>2247</v>
      </c>
      <c r="F878" s="15"/>
      <c r="G878" s="10"/>
      <c r="H878" s="10"/>
      <c r="I878" s="7"/>
      <c r="J878" s="10"/>
      <c r="K878" s="10"/>
      <c r="L878" s="36"/>
      <c r="M878" s="32"/>
      <c r="N878" s="27"/>
      <c r="O878" s="27"/>
      <c r="P878" s="27"/>
      <c r="Q878" s="27"/>
      <c r="R878" s="27"/>
      <c r="S878" s="27"/>
      <c r="T878" s="27"/>
      <c r="U878" s="31"/>
      <c r="V878" s="29"/>
      <c r="W878" s="29"/>
    </row>
    <row r="879" spans="1:23" x14ac:dyDescent="0.35">
      <c r="A879" s="33">
        <v>878</v>
      </c>
      <c r="B879" s="18" t="s">
        <v>2245</v>
      </c>
      <c r="C879" s="35" t="s">
        <v>2246</v>
      </c>
      <c r="D879" s="35" t="s">
        <v>2246</v>
      </c>
      <c r="E879" s="18" t="s">
        <v>2245</v>
      </c>
      <c r="F879" s="20"/>
      <c r="G879" s="19"/>
      <c r="H879" s="19"/>
      <c r="I879" s="7"/>
      <c r="J879" s="19"/>
      <c r="K879" s="19"/>
      <c r="L879" s="34"/>
      <c r="M879" s="32"/>
      <c r="N879" s="27"/>
      <c r="O879" s="27"/>
      <c r="P879" s="27"/>
      <c r="Q879" s="27"/>
      <c r="R879" s="27"/>
      <c r="S879" s="27"/>
      <c r="T879" s="27"/>
      <c r="U879" s="31"/>
      <c r="V879" s="29"/>
      <c r="W879" s="29"/>
    </row>
    <row r="880" spans="1:23" ht="52" x14ac:dyDescent="0.35">
      <c r="A880" s="33">
        <v>879</v>
      </c>
      <c r="B880" s="21" t="s">
        <v>2243</v>
      </c>
      <c r="C880" s="29" t="s">
        <v>2244</v>
      </c>
      <c r="D880" s="29" t="s">
        <v>2244</v>
      </c>
      <c r="E880" s="21" t="s">
        <v>2243</v>
      </c>
      <c r="F880" s="16"/>
      <c r="G880" s="7"/>
      <c r="H880" s="7"/>
      <c r="I880" s="7" t="s">
        <v>34</v>
      </c>
      <c r="J880" s="7"/>
      <c r="K880" s="7"/>
      <c r="L880" s="32"/>
      <c r="M880" s="32"/>
      <c r="N880" s="27"/>
      <c r="O880" s="29" t="s">
        <v>34</v>
      </c>
      <c r="P880" s="29" t="s">
        <v>34</v>
      </c>
      <c r="Q880" s="29" t="s">
        <v>34</v>
      </c>
      <c r="R880" s="27"/>
      <c r="S880" s="27"/>
      <c r="T880" s="27"/>
      <c r="U880" s="31"/>
      <c r="V880" s="29"/>
      <c r="W880" s="29"/>
    </row>
    <row r="881" spans="1:23" ht="52" x14ac:dyDescent="0.35">
      <c r="A881" s="33">
        <v>880</v>
      </c>
      <c r="B881" s="21" t="s">
        <v>2241</v>
      </c>
      <c r="C881" s="29" t="s">
        <v>2242</v>
      </c>
      <c r="D881" s="29" t="s">
        <v>2242</v>
      </c>
      <c r="E881" s="21" t="s">
        <v>2241</v>
      </c>
      <c r="F881" s="16"/>
      <c r="G881" s="7"/>
      <c r="H881" s="7"/>
      <c r="I881" s="7" t="s">
        <v>34</v>
      </c>
      <c r="J881" s="7"/>
      <c r="K881" s="7"/>
      <c r="L881" s="32"/>
      <c r="M881" s="32"/>
      <c r="N881" s="27"/>
      <c r="O881" s="29" t="s">
        <v>34</v>
      </c>
      <c r="P881" s="29" t="s">
        <v>34</v>
      </c>
      <c r="Q881" s="29" t="s">
        <v>34</v>
      </c>
      <c r="R881" s="27"/>
      <c r="S881" s="27"/>
      <c r="T881" s="27"/>
      <c r="U881" s="31"/>
      <c r="V881" s="29"/>
      <c r="W881" s="29"/>
    </row>
    <row r="882" spans="1:23" ht="39" x14ac:dyDescent="0.35">
      <c r="A882" s="33">
        <v>881</v>
      </c>
      <c r="B882" s="21" t="s">
        <v>2239</v>
      </c>
      <c r="C882" s="29" t="s">
        <v>2240</v>
      </c>
      <c r="D882" s="29" t="s">
        <v>2240</v>
      </c>
      <c r="E882" s="21" t="s">
        <v>2239</v>
      </c>
      <c r="F882" s="16"/>
      <c r="G882" s="7"/>
      <c r="H882" s="7"/>
      <c r="I882" s="7" t="s">
        <v>34</v>
      </c>
      <c r="J882" s="7"/>
      <c r="K882" s="7"/>
      <c r="L882" s="32"/>
      <c r="M882" s="32"/>
      <c r="N882" s="27"/>
      <c r="O882" s="29" t="s">
        <v>34</v>
      </c>
      <c r="P882" s="29" t="s">
        <v>34</v>
      </c>
      <c r="Q882" s="29" t="s">
        <v>34</v>
      </c>
      <c r="R882" s="27"/>
      <c r="S882" s="27"/>
      <c r="T882" s="27"/>
      <c r="U882" s="31"/>
      <c r="V882" s="29"/>
      <c r="W882" s="29"/>
    </row>
    <row r="883" spans="1:23" ht="26" x14ac:dyDescent="0.35">
      <c r="A883" s="33">
        <v>882</v>
      </c>
      <c r="B883" s="21" t="s">
        <v>2237</v>
      </c>
      <c r="C883" s="29" t="s">
        <v>2238</v>
      </c>
      <c r="D883" s="29" t="s">
        <v>2238</v>
      </c>
      <c r="E883" s="21" t="s">
        <v>2237</v>
      </c>
      <c r="F883" s="16"/>
      <c r="G883" s="7"/>
      <c r="H883" s="7"/>
      <c r="I883" s="7" t="s">
        <v>34</v>
      </c>
      <c r="J883" s="7"/>
      <c r="K883" s="7"/>
      <c r="L883" s="32"/>
      <c r="M883" s="32"/>
      <c r="N883" s="27"/>
      <c r="O883" s="29" t="s">
        <v>34</v>
      </c>
      <c r="P883" s="29" t="s">
        <v>34</v>
      </c>
      <c r="Q883" s="29" t="s">
        <v>34</v>
      </c>
      <c r="R883" s="27"/>
      <c r="S883" s="27"/>
      <c r="T883" s="27"/>
      <c r="U883" s="31"/>
      <c r="V883" s="29"/>
      <c r="W883" s="29"/>
    </row>
    <row r="884" spans="1:23" ht="39" x14ac:dyDescent="0.35">
      <c r="A884" s="33">
        <v>883</v>
      </c>
      <c r="B884" s="21" t="s">
        <v>2235</v>
      </c>
      <c r="C884" s="29" t="s">
        <v>2236</v>
      </c>
      <c r="D884" s="29" t="s">
        <v>2236</v>
      </c>
      <c r="E884" s="21" t="s">
        <v>2235</v>
      </c>
      <c r="F884" s="16"/>
      <c r="G884" s="7"/>
      <c r="H884" s="7"/>
      <c r="I884" s="7" t="s">
        <v>34</v>
      </c>
      <c r="J884" s="7"/>
      <c r="K884" s="7"/>
      <c r="L884" s="32"/>
      <c r="M884" s="32"/>
      <c r="N884" s="27"/>
      <c r="O884" s="29" t="s">
        <v>34</v>
      </c>
      <c r="P884" s="29" t="s">
        <v>34</v>
      </c>
      <c r="Q884" s="29" t="s">
        <v>34</v>
      </c>
      <c r="R884" s="27"/>
      <c r="S884" s="27"/>
      <c r="T884" s="27"/>
      <c r="U884" s="31"/>
      <c r="V884" s="29"/>
      <c r="W884" s="29"/>
    </row>
    <row r="885" spans="1:23" x14ac:dyDescent="0.35">
      <c r="A885" s="33">
        <v>884</v>
      </c>
      <c r="B885" s="18" t="s">
        <v>88</v>
      </c>
      <c r="C885" s="35" t="s">
        <v>2234</v>
      </c>
      <c r="D885" s="35" t="s">
        <v>2234</v>
      </c>
      <c r="E885" s="18" t="s">
        <v>88</v>
      </c>
      <c r="F885" s="20"/>
      <c r="G885" s="19"/>
      <c r="H885" s="19"/>
      <c r="I885" s="7"/>
      <c r="J885" s="19"/>
      <c r="K885" s="19"/>
      <c r="L885" s="34"/>
      <c r="M885" s="32"/>
      <c r="N885" s="27"/>
      <c r="O885" s="27"/>
      <c r="P885" s="27"/>
      <c r="Q885" s="27"/>
      <c r="R885" s="27"/>
      <c r="S885" s="27"/>
      <c r="T885" s="27"/>
      <c r="U885" s="31"/>
      <c r="V885" s="29"/>
      <c r="W885" s="29"/>
    </row>
    <row r="886" spans="1:23" x14ac:dyDescent="0.35">
      <c r="A886" s="33">
        <v>885</v>
      </c>
      <c r="B886" s="18" t="s">
        <v>2232</v>
      </c>
      <c r="C886" s="35" t="s">
        <v>2233</v>
      </c>
      <c r="D886" s="35" t="s">
        <v>2233</v>
      </c>
      <c r="E886" s="18" t="s">
        <v>2232</v>
      </c>
      <c r="F886" s="20"/>
      <c r="G886" s="19"/>
      <c r="H886" s="19"/>
      <c r="I886" s="7"/>
      <c r="J886" s="19"/>
      <c r="K886" s="19"/>
      <c r="L886" s="34"/>
      <c r="M886" s="32"/>
      <c r="N886" s="27"/>
      <c r="O886" s="27"/>
      <c r="P886" s="27"/>
      <c r="Q886" s="27"/>
      <c r="R886" s="27"/>
      <c r="S886" s="27"/>
      <c r="T886" s="27"/>
      <c r="U886" s="31"/>
      <c r="V886" s="29"/>
      <c r="W886" s="29"/>
    </row>
    <row r="887" spans="1:23" ht="26" x14ac:dyDescent="0.35">
      <c r="A887" s="33">
        <v>886</v>
      </c>
      <c r="B887" s="21" t="s">
        <v>2230</v>
      </c>
      <c r="C887" s="29" t="s">
        <v>2231</v>
      </c>
      <c r="D887" s="29" t="s">
        <v>2231</v>
      </c>
      <c r="E887" s="21" t="s">
        <v>2230</v>
      </c>
      <c r="F887" s="16"/>
      <c r="G887" s="7"/>
      <c r="H887" s="7"/>
      <c r="I887" s="7" t="s">
        <v>34</v>
      </c>
      <c r="J887" s="7"/>
      <c r="K887" s="7"/>
      <c r="L887" s="32"/>
      <c r="M887" s="32"/>
      <c r="N887" s="27"/>
      <c r="O887" s="29" t="s">
        <v>34</v>
      </c>
      <c r="P887" s="29" t="s">
        <v>34</v>
      </c>
      <c r="Q887" s="29" t="s">
        <v>34</v>
      </c>
      <c r="R887" s="27"/>
      <c r="S887" s="27"/>
      <c r="T887" s="27"/>
      <c r="U887" s="31"/>
      <c r="V887" s="29"/>
      <c r="W887" s="29"/>
    </row>
    <row r="888" spans="1:23" ht="26" x14ac:dyDescent="0.35">
      <c r="A888" s="33">
        <v>887</v>
      </c>
      <c r="B888" s="21" t="s">
        <v>2228</v>
      </c>
      <c r="C888" s="29" t="s">
        <v>2229</v>
      </c>
      <c r="D888" s="29" t="s">
        <v>2229</v>
      </c>
      <c r="E888" s="21" t="s">
        <v>2228</v>
      </c>
      <c r="F888" s="16"/>
      <c r="G888" s="7"/>
      <c r="H888" s="7"/>
      <c r="I888" s="7" t="s">
        <v>34</v>
      </c>
      <c r="J888" s="7"/>
      <c r="K888" s="7"/>
      <c r="L888" s="32"/>
      <c r="M888" s="32"/>
      <c r="N888" s="27"/>
      <c r="O888" s="29" t="s">
        <v>34</v>
      </c>
      <c r="P888" s="29" t="s">
        <v>34</v>
      </c>
      <c r="Q888" s="29" t="s">
        <v>34</v>
      </c>
      <c r="R888" s="27"/>
      <c r="S888" s="27"/>
      <c r="T888" s="27"/>
      <c r="U888" s="31"/>
      <c r="V888" s="29"/>
      <c r="W888" s="29"/>
    </row>
    <row r="889" spans="1:23" x14ac:dyDescent="0.35">
      <c r="A889" s="33">
        <v>888</v>
      </c>
      <c r="B889" s="21" t="s">
        <v>2226</v>
      </c>
      <c r="C889" s="29" t="s">
        <v>2227</v>
      </c>
      <c r="D889" s="29" t="s">
        <v>2227</v>
      </c>
      <c r="E889" s="21" t="s">
        <v>2226</v>
      </c>
      <c r="F889" s="16"/>
      <c r="G889" s="7"/>
      <c r="H889" s="7"/>
      <c r="I889" s="7" t="s">
        <v>34</v>
      </c>
      <c r="J889" s="7"/>
      <c r="K889" s="7"/>
      <c r="L889" s="32"/>
      <c r="M889" s="32"/>
      <c r="N889" s="27"/>
      <c r="O889" s="29" t="s">
        <v>34</v>
      </c>
      <c r="P889" s="29" t="s">
        <v>34</v>
      </c>
      <c r="Q889" s="29" t="s">
        <v>34</v>
      </c>
      <c r="R889" s="27"/>
      <c r="S889" s="27"/>
      <c r="T889" s="27"/>
      <c r="U889" s="31"/>
      <c r="V889" s="29"/>
      <c r="W889" s="29"/>
    </row>
    <row r="890" spans="1:23" x14ac:dyDescent="0.35">
      <c r="A890" s="33">
        <v>889</v>
      </c>
      <c r="B890" s="18" t="s">
        <v>2224</v>
      </c>
      <c r="C890" s="35" t="s">
        <v>2225</v>
      </c>
      <c r="D890" s="35" t="s">
        <v>2225</v>
      </c>
      <c r="E890" s="18" t="s">
        <v>2224</v>
      </c>
      <c r="F890" s="20"/>
      <c r="G890" s="19"/>
      <c r="H890" s="19"/>
      <c r="I890" s="7"/>
      <c r="J890" s="19"/>
      <c r="K890" s="19"/>
      <c r="L890" s="34"/>
      <c r="M890" s="32"/>
      <c r="N890" s="27"/>
      <c r="O890" s="27"/>
      <c r="P890" s="27"/>
      <c r="Q890" s="27"/>
      <c r="R890" s="27"/>
      <c r="S890" s="27"/>
      <c r="T890" s="27"/>
      <c r="U890" s="31"/>
      <c r="V890" s="29"/>
      <c r="W890" s="29"/>
    </row>
    <row r="891" spans="1:23" ht="26" x14ac:dyDescent="0.35">
      <c r="A891" s="33">
        <v>890</v>
      </c>
      <c r="B891" s="21" t="s">
        <v>2222</v>
      </c>
      <c r="C891" s="29" t="s">
        <v>2223</v>
      </c>
      <c r="D891" s="29" t="s">
        <v>2223</v>
      </c>
      <c r="E891" s="21" t="s">
        <v>2222</v>
      </c>
      <c r="F891" s="16"/>
      <c r="G891" s="7"/>
      <c r="H891" s="7"/>
      <c r="I891" s="7" t="s">
        <v>34</v>
      </c>
      <c r="J891" s="7"/>
      <c r="K891" s="7"/>
      <c r="L891" s="32"/>
      <c r="M891" s="32"/>
      <c r="N891" s="27"/>
      <c r="O891" s="29" t="s">
        <v>34</v>
      </c>
      <c r="P891" s="29" t="s">
        <v>34</v>
      </c>
      <c r="Q891" s="29" t="s">
        <v>34</v>
      </c>
      <c r="R891" s="27"/>
      <c r="S891" s="27"/>
      <c r="T891" s="27"/>
      <c r="U891" s="31"/>
      <c r="V891" s="29"/>
      <c r="W891" s="29"/>
    </row>
    <row r="892" spans="1:23" ht="39" x14ac:dyDescent="0.35">
      <c r="A892" s="33">
        <v>891</v>
      </c>
      <c r="B892" s="21" t="s">
        <v>2220</v>
      </c>
      <c r="C892" s="29" t="s">
        <v>2221</v>
      </c>
      <c r="D892" s="29" t="s">
        <v>2221</v>
      </c>
      <c r="E892" s="21" t="s">
        <v>2220</v>
      </c>
      <c r="F892" s="16"/>
      <c r="G892" s="7"/>
      <c r="H892" s="7"/>
      <c r="I892" s="7" t="s">
        <v>34</v>
      </c>
      <c r="J892" s="7"/>
      <c r="K892" s="7"/>
      <c r="L892" s="32"/>
      <c r="M892" s="32"/>
      <c r="N892" s="27"/>
      <c r="O892" s="29" t="s">
        <v>34</v>
      </c>
      <c r="P892" s="29" t="s">
        <v>34</v>
      </c>
      <c r="Q892" s="29" t="s">
        <v>34</v>
      </c>
      <c r="R892" s="27"/>
      <c r="S892" s="27"/>
      <c r="T892" s="27"/>
      <c r="U892" s="31"/>
      <c r="V892" s="29"/>
      <c r="W892" s="29"/>
    </row>
    <row r="893" spans="1:23" x14ac:dyDescent="0.35">
      <c r="A893" s="33">
        <v>892</v>
      </c>
      <c r="B893" s="18" t="s">
        <v>2218</v>
      </c>
      <c r="C893" s="35" t="s">
        <v>2219</v>
      </c>
      <c r="D893" s="35" t="s">
        <v>2219</v>
      </c>
      <c r="E893" s="18" t="s">
        <v>2218</v>
      </c>
      <c r="F893" s="20"/>
      <c r="G893" s="19"/>
      <c r="H893" s="19"/>
      <c r="I893" s="7"/>
      <c r="J893" s="19"/>
      <c r="K893" s="19"/>
      <c r="L893" s="34"/>
      <c r="M893" s="32"/>
      <c r="N893" s="27"/>
      <c r="O893" s="27"/>
      <c r="P893" s="27"/>
      <c r="Q893" s="27"/>
      <c r="R893" s="27"/>
      <c r="S893" s="27"/>
      <c r="T893" s="27"/>
      <c r="U893" s="31"/>
      <c r="V893" s="29"/>
      <c r="W893" s="29"/>
    </row>
    <row r="894" spans="1:23" ht="26" x14ac:dyDescent="0.35">
      <c r="A894" s="33">
        <v>893</v>
      </c>
      <c r="B894" s="21" t="s">
        <v>2216</v>
      </c>
      <c r="C894" s="29" t="s">
        <v>2217</v>
      </c>
      <c r="D894" s="29" t="s">
        <v>2217</v>
      </c>
      <c r="E894" s="21" t="s">
        <v>2216</v>
      </c>
      <c r="F894" s="16"/>
      <c r="G894" s="7"/>
      <c r="H894" s="7"/>
      <c r="I894" s="7" t="s">
        <v>34</v>
      </c>
      <c r="J894" s="7"/>
      <c r="K894" s="7"/>
      <c r="L894" s="32"/>
      <c r="M894" s="32"/>
      <c r="N894" s="27"/>
      <c r="O894" s="29" t="s">
        <v>34</v>
      </c>
      <c r="P894" s="29" t="s">
        <v>34</v>
      </c>
      <c r="Q894" s="29" t="s">
        <v>34</v>
      </c>
      <c r="R894" s="27"/>
      <c r="S894" s="27"/>
      <c r="T894" s="27"/>
      <c r="U894" s="31"/>
      <c r="V894" s="29"/>
      <c r="W894" s="29"/>
    </row>
    <row r="895" spans="1:23" x14ac:dyDescent="0.35">
      <c r="A895" s="33">
        <v>894</v>
      </c>
      <c r="B895" s="18" t="s">
        <v>2214</v>
      </c>
      <c r="C895" s="35" t="s">
        <v>2215</v>
      </c>
      <c r="D895" s="35" t="s">
        <v>2215</v>
      </c>
      <c r="E895" s="18" t="s">
        <v>2214</v>
      </c>
      <c r="F895" s="20"/>
      <c r="G895" s="19"/>
      <c r="H895" s="19"/>
      <c r="I895" s="7"/>
      <c r="J895" s="19"/>
      <c r="K895" s="19"/>
      <c r="L895" s="34"/>
      <c r="M895" s="32"/>
      <c r="N895" s="27"/>
      <c r="O895" s="27"/>
      <c r="P895" s="27"/>
      <c r="Q895" s="27"/>
      <c r="R895" s="27"/>
      <c r="S895" s="27"/>
      <c r="T895" s="27"/>
      <c r="U895" s="31"/>
      <c r="V895" s="29"/>
      <c r="W895" s="29"/>
    </row>
    <row r="896" spans="1:23" ht="26" x14ac:dyDescent="0.35">
      <c r="A896" s="33">
        <v>895</v>
      </c>
      <c r="B896" s="21" t="s">
        <v>2212</v>
      </c>
      <c r="C896" s="29" t="s">
        <v>2213</v>
      </c>
      <c r="D896" s="29" t="s">
        <v>2213</v>
      </c>
      <c r="E896" s="21" t="s">
        <v>2212</v>
      </c>
      <c r="F896" s="16"/>
      <c r="G896" s="7"/>
      <c r="H896" s="7"/>
      <c r="I896" s="7" t="s">
        <v>34</v>
      </c>
      <c r="J896" s="7"/>
      <c r="K896" s="7"/>
      <c r="L896" s="32"/>
      <c r="M896" s="32"/>
      <c r="N896" s="27"/>
      <c r="O896" s="29" t="s">
        <v>34</v>
      </c>
      <c r="P896" s="29" t="s">
        <v>34</v>
      </c>
      <c r="Q896" s="29" t="s">
        <v>34</v>
      </c>
      <c r="R896" s="27"/>
      <c r="S896" s="27"/>
      <c r="T896" s="27"/>
      <c r="U896" s="31"/>
      <c r="V896" s="29"/>
      <c r="W896" s="29"/>
    </row>
    <row r="897" spans="1:23" ht="26" x14ac:dyDescent="0.35">
      <c r="A897" s="33">
        <v>896</v>
      </c>
      <c r="B897" s="21" t="s">
        <v>2210</v>
      </c>
      <c r="C897" s="29" t="s">
        <v>2211</v>
      </c>
      <c r="D897" s="29" t="s">
        <v>2211</v>
      </c>
      <c r="E897" s="21" t="s">
        <v>2210</v>
      </c>
      <c r="F897" s="16"/>
      <c r="G897" s="7"/>
      <c r="H897" s="7"/>
      <c r="I897" s="7" t="s">
        <v>34</v>
      </c>
      <c r="J897" s="7"/>
      <c r="K897" s="7"/>
      <c r="L897" s="32"/>
      <c r="M897" s="32"/>
      <c r="N897" s="27"/>
      <c r="O897" s="29" t="s">
        <v>34</v>
      </c>
      <c r="P897" s="29" t="s">
        <v>34</v>
      </c>
      <c r="Q897" s="29" t="s">
        <v>34</v>
      </c>
      <c r="R897" s="27"/>
      <c r="S897" s="27"/>
      <c r="T897" s="27"/>
      <c r="U897" s="31"/>
      <c r="V897" s="29"/>
      <c r="W897" s="29"/>
    </row>
    <row r="898" spans="1:23" x14ac:dyDescent="0.35">
      <c r="A898" s="33">
        <v>897</v>
      </c>
      <c r="B898" s="18" t="s">
        <v>2208</v>
      </c>
      <c r="C898" s="35" t="s">
        <v>2209</v>
      </c>
      <c r="D898" s="35" t="s">
        <v>2209</v>
      </c>
      <c r="E898" s="18" t="s">
        <v>2208</v>
      </c>
      <c r="F898" s="20"/>
      <c r="G898" s="19"/>
      <c r="H898" s="19"/>
      <c r="I898" s="7"/>
      <c r="J898" s="19"/>
      <c r="K898" s="19"/>
      <c r="L898" s="34"/>
      <c r="M898" s="32"/>
      <c r="N898" s="27"/>
      <c r="O898" s="27"/>
      <c r="P898" s="27"/>
      <c r="Q898" s="27"/>
      <c r="R898" s="27"/>
      <c r="S898" s="27"/>
      <c r="T898" s="27"/>
      <c r="U898" s="31"/>
      <c r="V898" s="29"/>
      <c r="W898" s="29"/>
    </row>
    <row r="899" spans="1:23" x14ac:dyDescent="0.35">
      <c r="A899" s="33">
        <v>898</v>
      </c>
      <c r="B899" s="21" t="s">
        <v>2206</v>
      </c>
      <c r="C899" s="29" t="s">
        <v>2207</v>
      </c>
      <c r="D899" s="29" t="s">
        <v>2207</v>
      </c>
      <c r="E899" s="21" t="s">
        <v>2206</v>
      </c>
      <c r="F899" s="16"/>
      <c r="G899" s="7"/>
      <c r="H899" s="7"/>
      <c r="I899" s="7" t="s">
        <v>34</v>
      </c>
      <c r="J899" s="7"/>
      <c r="K899" s="7"/>
      <c r="L899" s="32"/>
      <c r="M899" s="32"/>
      <c r="N899" s="27"/>
      <c r="O899" s="29" t="s">
        <v>34</v>
      </c>
      <c r="P899" s="29" t="s">
        <v>34</v>
      </c>
      <c r="Q899" s="29" t="s">
        <v>34</v>
      </c>
      <c r="R899" s="27"/>
      <c r="S899" s="27"/>
      <c r="T899" s="27"/>
      <c r="U899" s="31"/>
      <c r="V899" s="29"/>
      <c r="W899" s="29"/>
    </row>
    <row r="900" spans="1:23" x14ac:dyDescent="0.35">
      <c r="A900" s="33">
        <v>899</v>
      </c>
      <c r="B900" s="21" t="s">
        <v>2204</v>
      </c>
      <c r="C900" s="29" t="s">
        <v>2205</v>
      </c>
      <c r="D900" s="29" t="s">
        <v>2205</v>
      </c>
      <c r="E900" s="21" t="s">
        <v>2204</v>
      </c>
      <c r="F900" s="16"/>
      <c r="G900" s="7"/>
      <c r="H900" s="7"/>
      <c r="I900" s="7" t="s">
        <v>34</v>
      </c>
      <c r="J900" s="7"/>
      <c r="K900" s="7"/>
      <c r="L900" s="32"/>
      <c r="M900" s="32"/>
      <c r="N900" s="27"/>
      <c r="O900" s="29" t="s">
        <v>34</v>
      </c>
      <c r="P900" s="29" t="s">
        <v>34</v>
      </c>
      <c r="Q900" s="29" t="s">
        <v>34</v>
      </c>
      <c r="R900" s="27"/>
      <c r="S900" s="27"/>
      <c r="T900" s="27"/>
      <c r="U900" s="31"/>
      <c r="V900" s="29"/>
      <c r="W900" s="29"/>
    </row>
    <row r="901" spans="1:23" ht="26" x14ac:dyDescent="0.35">
      <c r="A901" s="33">
        <v>900</v>
      </c>
      <c r="B901" s="21" t="s">
        <v>2202</v>
      </c>
      <c r="C901" s="29" t="s">
        <v>2203</v>
      </c>
      <c r="D901" s="29" t="s">
        <v>2203</v>
      </c>
      <c r="E901" s="21" t="s">
        <v>2202</v>
      </c>
      <c r="F901" s="16"/>
      <c r="G901" s="7"/>
      <c r="H901" s="7"/>
      <c r="I901" s="7" t="s">
        <v>34</v>
      </c>
      <c r="J901" s="7"/>
      <c r="K901" s="7"/>
      <c r="L901" s="32"/>
      <c r="M901" s="32"/>
      <c r="N901" s="27"/>
      <c r="O901" s="29" t="s">
        <v>34</v>
      </c>
      <c r="P901" s="29" t="s">
        <v>34</v>
      </c>
      <c r="Q901" s="29" t="s">
        <v>34</v>
      </c>
      <c r="R901" s="27"/>
      <c r="S901" s="27"/>
      <c r="T901" s="27"/>
      <c r="U901" s="31"/>
      <c r="V901" s="29"/>
      <c r="W901" s="29"/>
    </row>
    <row r="902" spans="1:23" x14ac:dyDescent="0.35">
      <c r="A902" s="27" t="s">
        <v>2200</v>
      </c>
      <c r="B902" s="21"/>
      <c r="C902" s="29"/>
      <c r="D902" s="29"/>
      <c r="E902" s="21"/>
      <c r="F902" s="16">
        <f>SUBTOTAL(103,Table13[Renumbered])</f>
        <v>0</v>
      </c>
      <c r="G902" s="7">
        <f>SUBTOTAL(103,Table13[New])</f>
        <v>0</v>
      </c>
      <c r="H902" s="7">
        <f>SUBTOTAL(103,Table13[Deleted])</f>
        <v>0</v>
      </c>
      <c r="I902" s="21">
        <f>SUBTOTAL(103,Table13[Text unmodified])</f>
        <v>669</v>
      </c>
      <c r="J902" s="7">
        <f>SUBTOTAL(103,Table13[Reworded, intent the same])</f>
        <v>0</v>
      </c>
      <c r="K902" s="7">
        <f>SUBTOTAL(103,Table13[Reworded, intent modified])</f>
        <v>1</v>
      </c>
      <c r="L902" s="30">
        <f>SUBTOTAL(103,Table13[BK])</f>
        <v>29</v>
      </c>
      <c r="M902" s="30">
        <f>SUBTOTAL(103,Table13[ATPL(A)])</f>
        <v>510</v>
      </c>
      <c r="N902" s="29">
        <f>SUBTOTAL(103,Table13[CPL(A)])</f>
        <v>498</v>
      </c>
      <c r="O902" s="29">
        <f>SUBTOTAL(103,Table13[ATPL(H)/IR])</f>
        <v>484</v>
      </c>
      <c r="P902" s="29">
        <f>SUBTOTAL(103,Table13[ATPL(H)/VFR])</f>
        <v>484</v>
      </c>
      <c r="Q902" s="29">
        <f>SUBTOTAL(103,Table13[CPL(H)])</f>
        <v>473</v>
      </c>
      <c r="R902" s="29">
        <f>SUBTOTAL(103,Table13[IR])</f>
        <v>0</v>
      </c>
      <c r="S902" s="29">
        <f>SUBTOTAL(103,Table13[CBIR(A)])</f>
        <v>0</v>
      </c>
      <c r="T902" s="29">
        <f>SUBTOTAL(103,Table13[BIR exam])</f>
        <v>0</v>
      </c>
      <c r="U902" s="30">
        <f>SUBTOTAL(103,Table13[BIR BK])</f>
        <v>0</v>
      </c>
      <c r="V902" s="29"/>
      <c r="W902" s="29"/>
    </row>
    <row r="903" spans="1:23" x14ac:dyDescent="0.35">
      <c r="B903" s="29"/>
    </row>
  </sheetData>
  <conditionalFormatting sqref="M1:T1">
    <cfRule type="expression" dxfId="48" priority="1">
      <formula>H1="x"</formula>
    </cfRule>
  </conditionalFormatting>
  <pageMargins left="0.70866141732283472" right="0.70866141732283472" top="0.74803149606299213" bottom="0.74803149606299213" header="0.31496062992125984" footer="0.31496062992125984"/>
  <pageSetup paperSize="9" scale="78" fitToHeight="0" orientation="portrait" r:id="rId1"/>
  <headerFooter>
    <oddHeader>&amp;LTK Syllabus Comparison Doc v.6</oddHeader>
    <oddFooter>&amp;LEASA&amp;R17/12/2025</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331DC-F153-4E54-B707-065B965B304D}">
  <sheetPr>
    <pageSetUpPr fitToPage="1"/>
  </sheetPr>
  <dimension ref="A1:W653"/>
  <sheetViews>
    <sheetView zoomScaleNormal="100" workbookViewId="0">
      <pane ySplit="1" topLeftCell="A2" activePane="bottomLeft" state="frozen"/>
      <selection pane="bottomLeft" activeCell="W2" sqref="W2"/>
    </sheetView>
  </sheetViews>
  <sheetFormatPr defaultColWidth="9" defaultRowHeight="14.5" outlineLevelCol="2" x14ac:dyDescent="0.35"/>
  <cols>
    <col min="1" max="1" width="4.453125" style="27" customWidth="1"/>
    <col min="2" max="2" width="41.81640625" style="27" hidden="1" customWidth="1" outlineLevel="2"/>
    <col min="3" max="3" width="13.81640625" style="27" hidden="1" customWidth="1" outlineLevel="2"/>
    <col min="4" max="4" width="13.81640625" style="44" customWidth="1" collapsed="1"/>
    <col min="5" max="5" width="41.81640625" style="27" customWidth="1"/>
    <col min="6" max="11" width="2" style="27" hidden="1" customWidth="1" outlineLevel="1"/>
    <col min="12" max="12" width="2.1796875" style="27" customWidth="1" collapsed="1"/>
    <col min="13" max="21" width="2.1796875" style="27" customWidth="1"/>
    <col min="22" max="22" width="20.81640625" style="27" customWidth="1"/>
    <col min="23" max="16384" width="9" style="27"/>
  </cols>
  <sheetData>
    <row r="1" spans="1:23" ht="83.15" customHeight="1" x14ac:dyDescent="0.35">
      <c r="A1" s="1" t="s">
        <v>0</v>
      </c>
      <c r="B1" s="2" t="s">
        <v>1</v>
      </c>
      <c r="C1" s="2" t="s">
        <v>2</v>
      </c>
      <c r="D1" s="2" t="s">
        <v>3</v>
      </c>
      <c r="E1" s="2" t="s">
        <v>4</v>
      </c>
      <c r="F1" s="3" t="s">
        <v>5</v>
      </c>
      <c r="G1" s="3" t="s">
        <v>6</v>
      </c>
      <c r="H1" s="3" t="s">
        <v>7</v>
      </c>
      <c r="I1" s="3" t="s">
        <v>8</v>
      </c>
      <c r="J1" s="3" t="s">
        <v>9</v>
      </c>
      <c r="K1" s="4" t="s">
        <v>10</v>
      </c>
      <c r="L1" s="5" t="s">
        <v>11</v>
      </c>
      <c r="M1" s="6" t="s">
        <v>12</v>
      </c>
      <c r="N1" s="6" t="s">
        <v>13</v>
      </c>
      <c r="O1" s="6" t="s">
        <v>14</v>
      </c>
      <c r="P1" s="6" t="s">
        <v>15</v>
      </c>
      <c r="Q1" s="6" t="s">
        <v>16</v>
      </c>
      <c r="R1" s="6" t="s">
        <v>17</v>
      </c>
      <c r="S1" s="6" t="s">
        <v>18</v>
      </c>
      <c r="T1" s="6" t="s">
        <v>19</v>
      </c>
      <c r="U1" s="5" t="s">
        <v>20</v>
      </c>
      <c r="V1" s="2" t="s">
        <v>3977</v>
      </c>
      <c r="W1" s="2" t="s">
        <v>14757</v>
      </c>
    </row>
    <row r="2" spans="1:23" ht="26" x14ac:dyDescent="0.35">
      <c r="A2" s="33">
        <v>1</v>
      </c>
      <c r="B2" s="9" t="s">
        <v>5259</v>
      </c>
      <c r="C2" s="37" t="s">
        <v>5260</v>
      </c>
      <c r="D2" s="37" t="s">
        <v>5260</v>
      </c>
      <c r="E2" s="9" t="s">
        <v>5259</v>
      </c>
      <c r="F2" s="48"/>
      <c r="G2" s="9"/>
      <c r="H2" s="9"/>
      <c r="I2" s="7"/>
      <c r="J2" s="9"/>
      <c r="K2" s="9"/>
      <c r="L2" s="43"/>
      <c r="M2" s="42"/>
      <c r="U2" s="31"/>
      <c r="V2" s="29" t="s">
        <v>5548</v>
      </c>
      <c r="W2" s="27">
        <v>6</v>
      </c>
    </row>
    <row r="3" spans="1:23" x14ac:dyDescent="0.35">
      <c r="A3" s="33">
        <v>2</v>
      </c>
      <c r="B3" s="9" t="s">
        <v>5257</v>
      </c>
      <c r="C3" s="37" t="s">
        <v>5258</v>
      </c>
      <c r="D3" s="37" t="s">
        <v>5258</v>
      </c>
      <c r="E3" s="9" t="s">
        <v>5257</v>
      </c>
      <c r="F3" s="47"/>
      <c r="G3" s="9"/>
      <c r="H3" s="9"/>
      <c r="I3" s="7"/>
      <c r="J3" s="9"/>
      <c r="K3" s="9"/>
      <c r="L3" s="36"/>
      <c r="M3" s="32"/>
      <c r="U3" s="31"/>
    </row>
    <row r="4" spans="1:23" x14ac:dyDescent="0.35">
      <c r="A4" s="33">
        <v>3</v>
      </c>
      <c r="B4" s="9" t="s">
        <v>5255</v>
      </c>
      <c r="C4" s="37" t="s">
        <v>5256</v>
      </c>
      <c r="D4" s="37" t="s">
        <v>5256</v>
      </c>
      <c r="E4" s="9" t="s">
        <v>5255</v>
      </c>
      <c r="F4" s="47"/>
      <c r="G4" s="9"/>
      <c r="H4" s="9"/>
      <c r="I4" s="7"/>
      <c r="J4" s="9"/>
      <c r="K4" s="9"/>
      <c r="L4" s="36"/>
      <c r="M4" s="32"/>
      <c r="U4" s="31"/>
    </row>
    <row r="5" spans="1:23" x14ac:dyDescent="0.35">
      <c r="A5" s="33">
        <v>4</v>
      </c>
      <c r="B5" s="18" t="s">
        <v>5253</v>
      </c>
      <c r="C5" s="35" t="s">
        <v>5254</v>
      </c>
      <c r="D5" s="35" t="s">
        <v>5254</v>
      </c>
      <c r="E5" s="18" t="s">
        <v>5253</v>
      </c>
      <c r="F5" s="46"/>
      <c r="G5" s="18"/>
      <c r="H5" s="18"/>
      <c r="I5" s="7"/>
      <c r="J5" s="18"/>
      <c r="K5" s="18"/>
      <c r="L5" s="34"/>
      <c r="M5" s="32"/>
      <c r="U5" s="31"/>
    </row>
    <row r="6" spans="1:23" ht="26" x14ac:dyDescent="0.35">
      <c r="A6" s="33">
        <v>5</v>
      </c>
      <c r="B6" s="21" t="s">
        <v>5251</v>
      </c>
      <c r="C6" s="29" t="s">
        <v>5252</v>
      </c>
      <c r="D6" s="29" t="s">
        <v>5252</v>
      </c>
      <c r="E6" s="21" t="s">
        <v>5251</v>
      </c>
      <c r="F6" s="45"/>
      <c r="G6" s="21"/>
      <c r="H6" s="21"/>
      <c r="I6" s="7" t="s">
        <v>34</v>
      </c>
      <c r="J6" s="21"/>
      <c r="K6" s="21"/>
      <c r="L6" s="30" t="s">
        <v>34</v>
      </c>
      <c r="M6" s="30" t="s">
        <v>34</v>
      </c>
      <c r="N6" s="29" t="s">
        <v>34</v>
      </c>
      <c r="O6" s="29" t="s">
        <v>34</v>
      </c>
      <c r="P6" s="29" t="s">
        <v>34</v>
      </c>
      <c r="Q6" s="29" t="s">
        <v>34</v>
      </c>
      <c r="U6" s="31"/>
    </row>
    <row r="7" spans="1:23" ht="39" x14ac:dyDescent="0.35">
      <c r="A7" s="33">
        <v>6</v>
      </c>
      <c r="B7" s="21" t="s">
        <v>5249</v>
      </c>
      <c r="C7" s="29" t="s">
        <v>5250</v>
      </c>
      <c r="D7" s="29" t="s">
        <v>5250</v>
      </c>
      <c r="E7" s="21" t="s">
        <v>5249</v>
      </c>
      <c r="F7" s="45"/>
      <c r="G7" s="21"/>
      <c r="H7" s="21"/>
      <c r="I7" s="7" t="s">
        <v>34</v>
      </c>
      <c r="J7" s="21"/>
      <c r="K7" s="21"/>
      <c r="L7" s="30" t="s">
        <v>34</v>
      </c>
      <c r="M7" s="30" t="s">
        <v>34</v>
      </c>
      <c r="N7" s="29" t="s">
        <v>34</v>
      </c>
      <c r="O7" s="29" t="s">
        <v>34</v>
      </c>
      <c r="P7" s="29" t="s">
        <v>34</v>
      </c>
      <c r="Q7" s="29" t="s">
        <v>34</v>
      </c>
      <c r="U7" s="31"/>
    </row>
    <row r="8" spans="1:23" x14ac:dyDescent="0.35">
      <c r="A8" s="33">
        <v>7</v>
      </c>
      <c r="B8" s="21" t="s">
        <v>5247</v>
      </c>
      <c r="C8" s="29" t="s">
        <v>5248</v>
      </c>
      <c r="D8" s="29" t="s">
        <v>5248</v>
      </c>
      <c r="E8" s="21" t="s">
        <v>5247</v>
      </c>
      <c r="F8" s="45"/>
      <c r="G8" s="21"/>
      <c r="H8" s="21"/>
      <c r="I8" s="7" t="s">
        <v>34</v>
      </c>
      <c r="J8" s="21"/>
      <c r="K8" s="21"/>
      <c r="L8" s="30" t="s">
        <v>34</v>
      </c>
      <c r="M8" s="30" t="s">
        <v>34</v>
      </c>
      <c r="N8" s="29" t="s">
        <v>34</v>
      </c>
      <c r="O8" s="29" t="s">
        <v>34</v>
      </c>
      <c r="P8" s="29" t="s">
        <v>34</v>
      </c>
      <c r="Q8" s="29" t="s">
        <v>34</v>
      </c>
      <c r="U8" s="31"/>
    </row>
    <row r="9" spans="1:23" ht="52" x14ac:dyDescent="0.35">
      <c r="A9" s="33">
        <v>8</v>
      </c>
      <c r="B9" s="21" t="s">
        <v>5245</v>
      </c>
      <c r="C9" s="29" t="s">
        <v>5246</v>
      </c>
      <c r="D9" s="29" t="s">
        <v>5246</v>
      </c>
      <c r="E9" s="21" t="s">
        <v>5245</v>
      </c>
      <c r="F9" s="45"/>
      <c r="G9" s="21"/>
      <c r="H9" s="21"/>
      <c r="I9" s="7" t="s">
        <v>34</v>
      </c>
      <c r="J9" s="21"/>
      <c r="K9" s="21"/>
      <c r="L9" s="32"/>
      <c r="M9" s="30" t="s">
        <v>34</v>
      </c>
      <c r="N9" s="29" t="s">
        <v>34</v>
      </c>
      <c r="O9" s="29" t="s">
        <v>34</v>
      </c>
      <c r="P9" s="29" t="s">
        <v>34</v>
      </c>
      <c r="Q9" s="29" t="s">
        <v>34</v>
      </c>
      <c r="U9" s="31"/>
    </row>
    <row r="10" spans="1:23" ht="78" x14ac:dyDescent="0.35">
      <c r="A10" s="33">
        <v>9</v>
      </c>
      <c r="B10" s="21" t="s">
        <v>5243</v>
      </c>
      <c r="C10" s="29" t="s">
        <v>5244</v>
      </c>
      <c r="D10" s="29" t="s">
        <v>5244</v>
      </c>
      <c r="E10" s="21" t="s">
        <v>5243</v>
      </c>
      <c r="F10" s="45"/>
      <c r="G10" s="21"/>
      <c r="H10" s="21"/>
      <c r="I10" s="7" t="s">
        <v>34</v>
      </c>
      <c r="J10" s="21"/>
      <c r="K10" s="21"/>
      <c r="L10" s="32"/>
      <c r="M10" s="30" t="s">
        <v>34</v>
      </c>
      <c r="N10" s="29" t="s">
        <v>34</v>
      </c>
      <c r="O10" s="29" t="s">
        <v>34</v>
      </c>
      <c r="P10" s="29" t="s">
        <v>34</v>
      </c>
      <c r="Q10" s="29" t="s">
        <v>34</v>
      </c>
      <c r="U10" s="31"/>
    </row>
    <row r="11" spans="1:23" ht="26" x14ac:dyDescent="0.35">
      <c r="A11" s="33">
        <v>10</v>
      </c>
      <c r="B11" s="21" t="s">
        <v>5241</v>
      </c>
      <c r="C11" s="29" t="s">
        <v>5242</v>
      </c>
      <c r="D11" s="29" t="s">
        <v>5242</v>
      </c>
      <c r="E11" s="21" t="s">
        <v>5241</v>
      </c>
      <c r="F11" s="45"/>
      <c r="G11" s="21"/>
      <c r="H11" s="21"/>
      <c r="I11" s="7" t="s">
        <v>34</v>
      </c>
      <c r="J11" s="21"/>
      <c r="K11" s="21"/>
      <c r="L11" s="32"/>
      <c r="M11" s="30" t="s">
        <v>34</v>
      </c>
      <c r="N11" s="29" t="s">
        <v>34</v>
      </c>
      <c r="O11" s="29" t="s">
        <v>34</v>
      </c>
      <c r="P11" s="29" t="s">
        <v>34</v>
      </c>
      <c r="Q11" s="29" t="s">
        <v>34</v>
      </c>
      <c r="U11" s="31"/>
    </row>
    <row r="12" spans="1:23" ht="52" x14ac:dyDescent="0.35">
      <c r="A12" s="33">
        <v>11</v>
      </c>
      <c r="B12" s="21" t="s">
        <v>5239</v>
      </c>
      <c r="C12" s="29" t="s">
        <v>5240</v>
      </c>
      <c r="D12" s="29" t="s">
        <v>5240</v>
      </c>
      <c r="E12" s="21" t="s">
        <v>5239</v>
      </c>
      <c r="F12" s="45"/>
      <c r="G12" s="21"/>
      <c r="H12" s="21"/>
      <c r="I12" s="7" t="s">
        <v>34</v>
      </c>
      <c r="J12" s="21"/>
      <c r="K12" s="21"/>
      <c r="L12" s="32"/>
      <c r="M12" s="30" t="s">
        <v>34</v>
      </c>
      <c r="N12" s="29" t="s">
        <v>34</v>
      </c>
      <c r="O12" s="29" t="s">
        <v>34</v>
      </c>
      <c r="P12" s="29" t="s">
        <v>34</v>
      </c>
      <c r="Q12" s="29" t="s">
        <v>34</v>
      </c>
      <c r="U12" s="31"/>
    </row>
    <row r="13" spans="1:23" x14ac:dyDescent="0.35">
      <c r="A13" s="33">
        <v>12</v>
      </c>
      <c r="B13" s="9" t="s">
        <v>5237</v>
      </c>
      <c r="C13" s="37" t="s">
        <v>5238</v>
      </c>
      <c r="D13" s="37" t="s">
        <v>5238</v>
      </c>
      <c r="E13" s="9" t="s">
        <v>5237</v>
      </c>
      <c r="F13" s="47"/>
      <c r="G13" s="9"/>
      <c r="H13" s="9"/>
      <c r="I13" s="7"/>
      <c r="J13" s="9"/>
      <c r="K13" s="9"/>
      <c r="L13" s="36"/>
      <c r="M13" s="32"/>
      <c r="U13" s="31"/>
    </row>
    <row r="14" spans="1:23" x14ac:dyDescent="0.35">
      <c r="A14" s="33">
        <v>13</v>
      </c>
      <c r="B14" s="18" t="s">
        <v>5235</v>
      </c>
      <c r="C14" s="35" t="s">
        <v>5236</v>
      </c>
      <c r="D14" s="35" t="s">
        <v>5236</v>
      </c>
      <c r="E14" s="18" t="s">
        <v>5235</v>
      </c>
      <c r="F14" s="46"/>
      <c r="G14" s="18"/>
      <c r="H14" s="18"/>
      <c r="I14" s="7"/>
      <c r="J14" s="18"/>
      <c r="K14" s="18"/>
      <c r="L14" s="34"/>
      <c r="M14" s="32"/>
      <c r="U14" s="31"/>
    </row>
    <row r="15" spans="1:23" x14ac:dyDescent="0.35">
      <c r="A15" s="33">
        <v>14</v>
      </c>
      <c r="B15" s="21" t="s">
        <v>5233</v>
      </c>
      <c r="C15" s="29" t="s">
        <v>5234</v>
      </c>
      <c r="D15" s="29" t="s">
        <v>5234</v>
      </c>
      <c r="E15" s="21" t="s">
        <v>5233</v>
      </c>
      <c r="F15" s="45"/>
      <c r="G15" s="21"/>
      <c r="H15" s="21"/>
      <c r="I15" s="7" t="s">
        <v>34</v>
      </c>
      <c r="J15" s="21"/>
      <c r="K15" s="21"/>
      <c r="L15" s="30" t="s">
        <v>34</v>
      </c>
      <c r="M15" s="30" t="s">
        <v>34</v>
      </c>
      <c r="N15" s="29" t="s">
        <v>34</v>
      </c>
      <c r="O15" s="29" t="s">
        <v>34</v>
      </c>
      <c r="P15" s="29" t="s">
        <v>34</v>
      </c>
      <c r="Q15" s="29" t="s">
        <v>34</v>
      </c>
      <c r="U15" s="31"/>
    </row>
    <row r="16" spans="1:23" ht="39" x14ac:dyDescent="0.35">
      <c r="A16" s="33">
        <v>15</v>
      </c>
      <c r="B16" s="21" t="s">
        <v>5231</v>
      </c>
      <c r="C16" s="29" t="s">
        <v>5232</v>
      </c>
      <c r="D16" s="29" t="s">
        <v>5232</v>
      </c>
      <c r="E16" s="21" t="s">
        <v>5231</v>
      </c>
      <c r="F16" s="45"/>
      <c r="G16" s="21"/>
      <c r="H16" s="21"/>
      <c r="I16" s="7" t="s">
        <v>34</v>
      </c>
      <c r="J16" s="21"/>
      <c r="K16" s="21"/>
      <c r="L16" s="30" t="s">
        <v>34</v>
      </c>
      <c r="M16" s="30" t="s">
        <v>34</v>
      </c>
      <c r="N16" s="29" t="s">
        <v>34</v>
      </c>
      <c r="O16" s="29" t="s">
        <v>34</v>
      </c>
      <c r="P16" s="29" t="s">
        <v>34</v>
      </c>
      <c r="Q16" s="29" t="s">
        <v>34</v>
      </c>
      <c r="U16" s="31"/>
    </row>
    <row r="17" spans="1:21" ht="26" x14ac:dyDescent="0.35">
      <c r="A17" s="33">
        <v>16</v>
      </c>
      <c r="B17" s="21" t="s">
        <v>5229</v>
      </c>
      <c r="C17" s="29" t="s">
        <v>5230</v>
      </c>
      <c r="D17" s="29" t="s">
        <v>5230</v>
      </c>
      <c r="E17" s="21" t="s">
        <v>5229</v>
      </c>
      <c r="F17" s="45"/>
      <c r="G17" s="21"/>
      <c r="H17" s="21"/>
      <c r="I17" s="7" t="s">
        <v>34</v>
      </c>
      <c r="J17" s="21"/>
      <c r="K17" s="21"/>
      <c r="L17" s="30" t="s">
        <v>34</v>
      </c>
      <c r="M17" s="30" t="s">
        <v>34</v>
      </c>
      <c r="N17" s="29" t="s">
        <v>34</v>
      </c>
      <c r="O17" s="29" t="s">
        <v>34</v>
      </c>
      <c r="P17" s="29" t="s">
        <v>34</v>
      </c>
      <c r="Q17" s="29" t="s">
        <v>34</v>
      </c>
      <c r="U17" s="31"/>
    </row>
    <row r="18" spans="1:21" ht="117" x14ac:dyDescent="0.35">
      <c r="A18" s="33">
        <v>17</v>
      </c>
      <c r="B18" s="21" t="s">
        <v>5227</v>
      </c>
      <c r="C18" s="29" t="s">
        <v>5228</v>
      </c>
      <c r="D18" s="29" t="s">
        <v>5228</v>
      </c>
      <c r="E18" s="21" t="s">
        <v>5227</v>
      </c>
      <c r="F18" s="45"/>
      <c r="G18" s="21"/>
      <c r="H18" s="21"/>
      <c r="I18" s="7" t="s">
        <v>34</v>
      </c>
      <c r="J18" s="21"/>
      <c r="K18" s="21"/>
      <c r="L18" s="32"/>
      <c r="M18" s="30" t="s">
        <v>34</v>
      </c>
      <c r="N18" s="29" t="s">
        <v>34</v>
      </c>
      <c r="O18" s="29" t="s">
        <v>34</v>
      </c>
      <c r="P18" s="29" t="s">
        <v>34</v>
      </c>
      <c r="Q18" s="29" t="s">
        <v>34</v>
      </c>
      <c r="U18" s="31"/>
    </row>
    <row r="19" spans="1:21" ht="39" x14ac:dyDescent="0.35">
      <c r="A19" s="33">
        <v>18</v>
      </c>
      <c r="B19" s="21" t="s">
        <v>5225</v>
      </c>
      <c r="C19" s="29" t="s">
        <v>5226</v>
      </c>
      <c r="D19" s="29" t="s">
        <v>5226</v>
      </c>
      <c r="E19" s="21" t="s">
        <v>5225</v>
      </c>
      <c r="F19" s="45"/>
      <c r="G19" s="21"/>
      <c r="H19" s="21"/>
      <c r="I19" s="7" t="s">
        <v>34</v>
      </c>
      <c r="J19" s="21"/>
      <c r="K19" s="21"/>
      <c r="L19" s="32"/>
      <c r="M19" s="30" t="s">
        <v>34</v>
      </c>
      <c r="N19" s="29" t="s">
        <v>34</v>
      </c>
      <c r="O19" s="29" t="s">
        <v>34</v>
      </c>
      <c r="P19" s="29" t="s">
        <v>34</v>
      </c>
      <c r="Q19" s="29" t="s">
        <v>34</v>
      </c>
      <c r="U19" s="31"/>
    </row>
    <row r="20" spans="1:21" x14ac:dyDescent="0.35">
      <c r="A20" s="33">
        <v>19</v>
      </c>
      <c r="B20" s="9" t="s">
        <v>5223</v>
      </c>
      <c r="C20" s="37" t="s">
        <v>5224</v>
      </c>
      <c r="D20" s="37" t="s">
        <v>5224</v>
      </c>
      <c r="E20" s="9" t="s">
        <v>5223</v>
      </c>
      <c r="F20" s="47"/>
      <c r="G20" s="9"/>
      <c r="H20" s="9"/>
      <c r="I20" s="7"/>
      <c r="J20" s="9"/>
      <c r="K20" s="9"/>
      <c r="L20" s="36"/>
      <c r="M20" s="32"/>
      <c r="U20" s="31"/>
    </row>
    <row r="21" spans="1:21" x14ac:dyDescent="0.35">
      <c r="A21" s="33">
        <v>20</v>
      </c>
      <c r="B21" s="18" t="s">
        <v>5221</v>
      </c>
      <c r="C21" s="35" t="s">
        <v>5222</v>
      </c>
      <c r="D21" s="35" t="s">
        <v>5222</v>
      </c>
      <c r="E21" s="18" t="s">
        <v>5221</v>
      </c>
      <c r="F21" s="46"/>
      <c r="G21" s="18"/>
      <c r="H21" s="18"/>
      <c r="I21" s="7"/>
      <c r="J21" s="18"/>
      <c r="K21" s="18"/>
      <c r="L21" s="34"/>
      <c r="M21" s="32"/>
      <c r="U21" s="31"/>
    </row>
    <row r="22" spans="1:21" ht="26" x14ac:dyDescent="0.35">
      <c r="A22" s="33">
        <v>21</v>
      </c>
      <c r="B22" s="21" t="s">
        <v>5219</v>
      </c>
      <c r="C22" s="29" t="s">
        <v>5220</v>
      </c>
      <c r="D22" s="29" t="s">
        <v>5220</v>
      </c>
      <c r="E22" s="21" t="s">
        <v>5219</v>
      </c>
      <c r="F22" s="45"/>
      <c r="G22" s="21"/>
      <c r="H22" s="21"/>
      <c r="I22" s="7" t="s">
        <v>34</v>
      </c>
      <c r="J22" s="21"/>
      <c r="K22" s="21"/>
      <c r="L22" s="32"/>
      <c r="M22" s="30" t="s">
        <v>34</v>
      </c>
      <c r="N22" s="29" t="s">
        <v>34</v>
      </c>
      <c r="O22" s="29" t="s">
        <v>34</v>
      </c>
      <c r="P22" s="29" t="s">
        <v>34</v>
      </c>
      <c r="Q22" s="29" t="s">
        <v>34</v>
      </c>
      <c r="U22" s="31"/>
    </row>
    <row r="23" spans="1:21" ht="26" x14ac:dyDescent="0.35">
      <c r="A23" s="33">
        <v>22</v>
      </c>
      <c r="B23" s="21" t="s">
        <v>5217</v>
      </c>
      <c r="C23" s="29" t="s">
        <v>5218</v>
      </c>
      <c r="D23" s="29" t="s">
        <v>5218</v>
      </c>
      <c r="E23" s="21" t="s">
        <v>5217</v>
      </c>
      <c r="F23" s="45"/>
      <c r="G23" s="21"/>
      <c r="H23" s="21"/>
      <c r="I23" s="7" t="s">
        <v>34</v>
      </c>
      <c r="J23" s="21"/>
      <c r="K23" s="21"/>
      <c r="L23" s="32"/>
      <c r="M23" s="30" t="s">
        <v>34</v>
      </c>
      <c r="N23" s="29" t="s">
        <v>34</v>
      </c>
      <c r="O23" s="29" t="s">
        <v>34</v>
      </c>
      <c r="P23" s="29" t="s">
        <v>34</v>
      </c>
      <c r="Q23" s="29" t="s">
        <v>34</v>
      </c>
      <c r="U23" s="31"/>
    </row>
    <row r="24" spans="1:21" x14ac:dyDescent="0.35">
      <c r="A24" s="33">
        <v>23</v>
      </c>
      <c r="B24" s="21" t="s">
        <v>5215</v>
      </c>
      <c r="C24" s="29" t="s">
        <v>5216</v>
      </c>
      <c r="D24" s="29" t="s">
        <v>5216</v>
      </c>
      <c r="E24" s="21" t="s">
        <v>5215</v>
      </c>
      <c r="F24" s="45"/>
      <c r="G24" s="21"/>
      <c r="H24" s="21"/>
      <c r="I24" s="7" t="s">
        <v>34</v>
      </c>
      <c r="J24" s="21"/>
      <c r="K24" s="21"/>
      <c r="L24" s="32"/>
      <c r="M24" s="30" t="s">
        <v>34</v>
      </c>
      <c r="N24" s="29" t="s">
        <v>34</v>
      </c>
      <c r="O24" s="29" t="s">
        <v>34</v>
      </c>
      <c r="P24" s="29" t="s">
        <v>34</v>
      </c>
      <c r="Q24" s="29" t="s">
        <v>34</v>
      </c>
      <c r="U24" s="31"/>
    </row>
    <row r="25" spans="1:21" ht="65" x14ac:dyDescent="0.35">
      <c r="A25" s="33">
        <v>24</v>
      </c>
      <c r="B25" s="21" t="s">
        <v>5213</v>
      </c>
      <c r="C25" s="29" t="s">
        <v>5214</v>
      </c>
      <c r="D25" s="29" t="s">
        <v>5214</v>
      </c>
      <c r="E25" s="21" t="s">
        <v>5213</v>
      </c>
      <c r="F25" s="45"/>
      <c r="G25" s="21"/>
      <c r="H25" s="21"/>
      <c r="I25" s="7" t="s">
        <v>34</v>
      </c>
      <c r="J25" s="21"/>
      <c r="K25" s="21"/>
      <c r="L25" s="32"/>
      <c r="M25" s="30" t="s">
        <v>34</v>
      </c>
      <c r="N25" s="29" t="s">
        <v>34</v>
      </c>
      <c r="O25" s="29" t="s">
        <v>34</v>
      </c>
      <c r="P25" s="29" t="s">
        <v>34</v>
      </c>
      <c r="Q25" s="29" t="s">
        <v>34</v>
      </c>
      <c r="U25" s="31"/>
    </row>
    <row r="26" spans="1:21" ht="65" x14ac:dyDescent="0.35">
      <c r="A26" s="33">
        <v>25</v>
      </c>
      <c r="B26" s="21" t="s">
        <v>5211</v>
      </c>
      <c r="C26" s="29" t="s">
        <v>5212</v>
      </c>
      <c r="D26" s="29" t="s">
        <v>5212</v>
      </c>
      <c r="E26" s="21" t="s">
        <v>5211</v>
      </c>
      <c r="F26" s="45"/>
      <c r="G26" s="21"/>
      <c r="H26" s="21"/>
      <c r="I26" s="7" t="s">
        <v>34</v>
      </c>
      <c r="J26" s="21"/>
      <c r="K26" s="21"/>
      <c r="L26" s="32"/>
      <c r="M26" s="30" t="s">
        <v>34</v>
      </c>
      <c r="N26" s="29" t="s">
        <v>34</v>
      </c>
      <c r="O26" s="29" t="s">
        <v>34</v>
      </c>
      <c r="P26" s="29" t="s">
        <v>34</v>
      </c>
      <c r="Q26" s="29" t="s">
        <v>34</v>
      </c>
      <c r="U26" s="31"/>
    </row>
    <row r="27" spans="1:21" ht="91" x14ac:dyDescent="0.35">
      <c r="A27" s="33">
        <v>26</v>
      </c>
      <c r="B27" s="21" t="s">
        <v>5209</v>
      </c>
      <c r="C27" s="29" t="s">
        <v>5210</v>
      </c>
      <c r="D27" s="29" t="s">
        <v>5210</v>
      </c>
      <c r="E27" s="21" t="s">
        <v>5209</v>
      </c>
      <c r="F27" s="45"/>
      <c r="G27" s="21"/>
      <c r="H27" s="21"/>
      <c r="I27" s="7" t="s">
        <v>34</v>
      </c>
      <c r="J27" s="21"/>
      <c r="K27" s="21"/>
      <c r="L27" s="32"/>
      <c r="M27" s="30" t="s">
        <v>34</v>
      </c>
      <c r="N27" s="29" t="s">
        <v>34</v>
      </c>
      <c r="O27" s="29" t="s">
        <v>34</v>
      </c>
      <c r="P27" s="29" t="s">
        <v>34</v>
      </c>
      <c r="Q27" s="29" t="s">
        <v>34</v>
      </c>
      <c r="U27" s="31"/>
    </row>
    <row r="28" spans="1:21" x14ac:dyDescent="0.35">
      <c r="A28" s="33">
        <v>27</v>
      </c>
      <c r="B28" s="9" t="s">
        <v>5207</v>
      </c>
      <c r="C28" s="37" t="s">
        <v>5208</v>
      </c>
      <c r="D28" s="37" t="s">
        <v>5208</v>
      </c>
      <c r="E28" s="9" t="s">
        <v>5207</v>
      </c>
      <c r="F28" s="47"/>
      <c r="G28" s="9"/>
      <c r="H28" s="9"/>
      <c r="I28" s="7"/>
      <c r="J28" s="9"/>
      <c r="K28" s="9"/>
      <c r="L28" s="36"/>
      <c r="M28" s="32"/>
      <c r="U28" s="31"/>
    </row>
    <row r="29" spans="1:21" x14ac:dyDescent="0.35">
      <c r="A29" s="33">
        <v>28</v>
      </c>
      <c r="B29" s="18" t="s">
        <v>5205</v>
      </c>
      <c r="C29" s="35" t="s">
        <v>5206</v>
      </c>
      <c r="D29" s="35" t="s">
        <v>5206</v>
      </c>
      <c r="E29" s="18" t="s">
        <v>5205</v>
      </c>
      <c r="F29" s="46"/>
      <c r="G29" s="18"/>
      <c r="H29" s="18"/>
      <c r="I29" s="7"/>
      <c r="J29" s="18"/>
      <c r="K29" s="18"/>
      <c r="L29" s="34"/>
      <c r="M29" s="32"/>
      <c r="U29" s="31"/>
    </row>
    <row r="30" spans="1:21" x14ac:dyDescent="0.35">
      <c r="A30" s="33">
        <v>29</v>
      </c>
      <c r="B30" s="21" t="s">
        <v>5203</v>
      </c>
      <c r="C30" s="29" t="s">
        <v>5204</v>
      </c>
      <c r="D30" s="29" t="s">
        <v>5204</v>
      </c>
      <c r="E30" s="21" t="s">
        <v>5203</v>
      </c>
      <c r="F30" s="45"/>
      <c r="G30" s="21"/>
      <c r="H30" s="21"/>
      <c r="I30" s="7" t="s">
        <v>34</v>
      </c>
      <c r="J30" s="21"/>
      <c r="K30" s="21"/>
      <c r="L30" s="32"/>
      <c r="M30" s="30" t="s">
        <v>34</v>
      </c>
      <c r="N30" s="29" t="s">
        <v>34</v>
      </c>
      <c r="O30" s="29" t="s">
        <v>34</v>
      </c>
      <c r="P30" s="29" t="s">
        <v>34</v>
      </c>
      <c r="Q30" s="29" t="s">
        <v>34</v>
      </c>
      <c r="U30" s="31"/>
    </row>
    <row r="31" spans="1:21" ht="26" x14ac:dyDescent="0.35">
      <c r="A31" s="33">
        <v>30</v>
      </c>
      <c r="B31" s="21" t="s">
        <v>5201</v>
      </c>
      <c r="C31" s="29" t="s">
        <v>5202</v>
      </c>
      <c r="D31" s="29" t="s">
        <v>5202</v>
      </c>
      <c r="E31" s="21" t="s">
        <v>5201</v>
      </c>
      <c r="F31" s="45"/>
      <c r="G31" s="21"/>
      <c r="H31" s="21"/>
      <c r="I31" s="7" t="s">
        <v>34</v>
      </c>
      <c r="J31" s="21"/>
      <c r="K31" s="21"/>
      <c r="L31" s="32"/>
      <c r="M31" s="30" t="s">
        <v>34</v>
      </c>
      <c r="N31" s="29" t="s">
        <v>34</v>
      </c>
      <c r="O31" s="29" t="s">
        <v>34</v>
      </c>
      <c r="P31" s="29" t="s">
        <v>34</v>
      </c>
      <c r="Q31" s="29" t="s">
        <v>34</v>
      </c>
      <c r="U31" s="31"/>
    </row>
    <row r="32" spans="1:21" ht="39" x14ac:dyDescent="0.35">
      <c r="A32" s="33">
        <v>31</v>
      </c>
      <c r="B32" s="21" t="s">
        <v>5199</v>
      </c>
      <c r="C32" s="29" t="s">
        <v>5200</v>
      </c>
      <c r="D32" s="29" t="s">
        <v>5200</v>
      </c>
      <c r="E32" s="21" t="s">
        <v>5199</v>
      </c>
      <c r="F32" s="45"/>
      <c r="G32" s="21"/>
      <c r="H32" s="21"/>
      <c r="I32" s="7" t="s">
        <v>34</v>
      </c>
      <c r="J32" s="21"/>
      <c r="K32" s="21"/>
      <c r="L32" s="32"/>
      <c r="M32" s="30" t="s">
        <v>34</v>
      </c>
      <c r="N32" s="29" t="s">
        <v>34</v>
      </c>
      <c r="O32" s="29" t="s">
        <v>34</v>
      </c>
      <c r="P32" s="29" t="s">
        <v>34</v>
      </c>
      <c r="Q32" s="29" t="s">
        <v>34</v>
      </c>
      <c r="U32" s="31"/>
    </row>
    <row r="33" spans="1:21" ht="39" x14ac:dyDescent="0.35">
      <c r="A33" s="33">
        <v>32</v>
      </c>
      <c r="B33" s="21" t="s">
        <v>5197</v>
      </c>
      <c r="C33" s="29" t="s">
        <v>5198</v>
      </c>
      <c r="D33" s="29" t="s">
        <v>5198</v>
      </c>
      <c r="E33" s="21" t="s">
        <v>5197</v>
      </c>
      <c r="F33" s="45"/>
      <c r="G33" s="21"/>
      <c r="H33" s="21"/>
      <c r="I33" s="7" t="s">
        <v>34</v>
      </c>
      <c r="J33" s="21"/>
      <c r="K33" s="21"/>
      <c r="L33" s="32"/>
      <c r="M33" s="30" t="s">
        <v>34</v>
      </c>
      <c r="N33" s="29" t="s">
        <v>34</v>
      </c>
      <c r="O33" s="29" t="s">
        <v>34</v>
      </c>
      <c r="P33" s="29" t="s">
        <v>34</v>
      </c>
      <c r="Q33" s="29" t="s">
        <v>34</v>
      </c>
      <c r="U33" s="31"/>
    </row>
    <row r="34" spans="1:21" x14ac:dyDescent="0.35">
      <c r="A34" s="33">
        <v>33</v>
      </c>
      <c r="B34" s="21" t="s">
        <v>5195</v>
      </c>
      <c r="C34" s="29" t="s">
        <v>5196</v>
      </c>
      <c r="D34" s="29" t="s">
        <v>5196</v>
      </c>
      <c r="E34" s="21" t="s">
        <v>5195</v>
      </c>
      <c r="F34" s="45"/>
      <c r="G34" s="21"/>
      <c r="H34" s="21"/>
      <c r="I34" s="7" t="s">
        <v>34</v>
      </c>
      <c r="J34" s="21"/>
      <c r="K34" s="21"/>
      <c r="L34" s="32"/>
      <c r="M34" s="30" t="s">
        <v>34</v>
      </c>
      <c r="N34" s="29" t="s">
        <v>34</v>
      </c>
      <c r="O34" s="29" t="s">
        <v>34</v>
      </c>
      <c r="P34" s="29" t="s">
        <v>34</v>
      </c>
      <c r="Q34" s="29" t="s">
        <v>34</v>
      </c>
      <c r="U34" s="31"/>
    </row>
    <row r="35" spans="1:21" x14ac:dyDescent="0.35">
      <c r="A35" s="33">
        <v>34</v>
      </c>
      <c r="B35" s="9" t="s">
        <v>5193</v>
      </c>
      <c r="C35" s="37" t="s">
        <v>5194</v>
      </c>
      <c r="D35" s="37" t="s">
        <v>5194</v>
      </c>
      <c r="E35" s="9" t="s">
        <v>5193</v>
      </c>
      <c r="F35" s="47"/>
      <c r="G35" s="9"/>
      <c r="H35" s="9"/>
      <c r="I35" s="7"/>
      <c r="J35" s="9"/>
      <c r="K35" s="9"/>
      <c r="L35" s="36"/>
      <c r="M35" s="32"/>
      <c r="U35" s="31"/>
    </row>
    <row r="36" spans="1:21" x14ac:dyDescent="0.35">
      <c r="A36" s="33">
        <v>35</v>
      </c>
      <c r="B36" s="18" t="s">
        <v>5191</v>
      </c>
      <c r="C36" s="35" t="s">
        <v>5192</v>
      </c>
      <c r="D36" s="35" t="s">
        <v>5192</v>
      </c>
      <c r="E36" s="18" t="s">
        <v>5191</v>
      </c>
      <c r="F36" s="46"/>
      <c r="G36" s="18"/>
      <c r="H36" s="18"/>
      <c r="I36" s="7"/>
      <c r="J36" s="18"/>
      <c r="K36" s="18"/>
      <c r="L36" s="34"/>
      <c r="M36" s="32"/>
      <c r="U36" s="31"/>
    </row>
    <row r="37" spans="1:21" ht="78" x14ac:dyDescent="0.35">
      <c r="A37" s="33">
        <v>36</v>
      </c>
      <c r="B37" s="21" t="s">
        <v>5189</v>
      </c>
      <c r="C37" s="29" t="s">
        <v>5190</v>
      </c>
      <c r="D37" s="29" t="s">
        <v>5190</v>
      </c>
      <c r="E37" s="21" t="s">
        <v>5189</v>
      </c>
      <c r="F37" s="45"/>
      <c r="G37" s="21"/>
      <c r="H37" s="21"/>
      <c r="I37" s="7" t="s">
        <v>34</v>
      </c>
      <c r="J37" s="21"/>
      <c r="K37" s="21"/>
      <c r="L37" s="30" t="s">
        <v>34</v>
      </c>
      <c r="M37" s="30" t="s">
        <v>34</v>
      </c>
      <c r="N37" s="29" t="s">
        <v>34</v>
      </c>
      <c r="O37" s="29" t="s">
        <v>34</v>
      </c>
      <c r="P37" s="29" t="s">
        <v>34</v>
      </c>
      <c r="Q37" s="29" t="s">
        <v>34</v>
      </c>
      <c r="U37" s="31"/>
    </row>
    <row r="38" spans="1:21" ht="39" x14ac:dyDescent="0.35">
      <c r="A38" s="33">
        <v>37</v>
      </c>
      <c r="B38" s="21" t="s">
        <v>5187</v>
      </c>
      <c r="C38" s="29" t="s">
        <v>5188</v>
      </c>
      <c r="D38" s="29" t="s">
        <v>5188</v>
      </c>
      <c r="E38" s="21" t="s">
        <v>5187</v>
      </c>
      <c r="F38" s="45"/>
      <c r="G38" s="21"/>
      <c r="H38" s="21"/>
      <c r="I38" s="7" t="s">
        <v>34</v>
      </c>
      <c r="J38" s="21"/>
      <c r="K38" s="21"/>
      <c r="L38" s="32"/>
      <c r="M38" s="30" t="s">
        <v>34</v>
      </c>
      <c r="N38" s="29" t="s">
        <v>34</v>
      </c>
      <c r="O38" s="29" t="s">
        <v>34</v>
      </c>
      <c r="P38" s="29" t="s">
        <v>34</v>
      </c>
      <c r="Q38" s="29" t="s">
        <v>34</v>
      </c>
      <c r="U38" s="31"/>
    </row>
    <row r="39" spans="1:21" ht="26" x14ac:dyDescent="0.35">
      <c r="A39" s="33">
        <v>38</v>
      </c>
      <c r="B39" s="21" t="s">
        <v>5185</v>
      </c>
      <c r="C39" s="29" t="s">
        <v>5186</v>
      </c>
      <c r="D39" s="29" t="s">
        <v>5186</v>
      </c>
      <c r="E39" s="21" t="s">
        <v>5185</v>
      </c>
      <c r="F39" s="45"/>
      <c r="G39" s="21"/>
      <c r="H39" s="21"/>
      <c r="I39" s="7" t="s">
        <v>34</v>
      </c>
      <c r="J39" s="21"/>
      <c r="K39" s="21"/>
      <c r="L39" s="32"/>
      <c r="M39" s="30" t="s">
        <v>34</v>
      </c>
      <c r="N39" s="29" t="s">
        <v>34</v>
      </c>
      <c r="O39" s="29" t="s">
        <v>34</v>
      </c>
      <c r="P39" s="29" t="s">
        <v>34</v>
      </c>
      <c r="Q39" s="29" t="s">
        <v>34</v>
      </c>
      <c r="U39" s="31"/>
    </row>
    <row r="40" spans="1:21" x14ac:dyDescent="0.35">
      <c r="A40" s="33">
        <v>39</v>
      </c>
      <c r="B40" s="9" t="s">
        <v>5183</v>
      </c>
      <c r="C40" s="37" t="s">
        <v>5184</v>
      </c>
      <c r="D40" s="37" t="s">
        <v>5184</v>
      </c>
      <c r="E40" s="9" t="s">
        <v>5183</v>
      </c>
      <c r="F40" s="47"/>
      <c r="G40" s="9"/>
      <c r="H40" s="9"/>
      <c r="I40" s="7"/>
      <c r="J40" s="9"/>
      <c r="K40" s="9"/>
      <c r="L40" s="36"/>
      <c r="M40" s="32"/>
      <c r="U40" s="31"/>
    </row>
    <row r="41" spans="1:21" x14ac:dyDescent="0.35">
      <c r="A41" s="33">
        <v>40</v>
      </c>
      <c r="B41" s="18" t="s">
        <v>5181</v>
      </c>
      <c r="C41" s="35" t="s">
        <v>5182</v>
      </c>
      <c r="D41" s="35" t="s">
        <v>5182</v>
      </c>
      <c r="E41" s="18" t="s">
        <v>5181</v>
      </c>
      <c r="F41" s="46"/>
      <c r="G41" s="18"/>
      <c r="H41" s="18"/>
      <c r="I41" s="7"/>
      <c r="J41" s="18"/>
      <c r="K41" s="18"/>
      <c r="L41" s="34"/>
      <c r="M41" s="32"/>
      <c r="U41" s="31"/>
    </row>
    <row r="42" spans="1:21" ht="26" x14ac:dyDescent="0.35">
      <c r="A42" s="33">
        <v>41</v>
      </c>
      <c r="B42" s="21" t="s">
        <v>5179</v>
      </c>
      <c r="C42" s="29" t="s">
        <v>5180</v>
      </c>
      <c r="D42" s="29" t="s">
        <v>5180</v>
      </c>
      <c r="E42" s="21" t="s">
        <v>5179</v>
      </c>
      <c r="F42" s="45"/>
      <c r="G42" s="21"/>
      <c r="H42" s="21"/>
      <c r="I42" s="7" t="s">
        <v>34</v>
      </c>
      <c r="J42" s="21"/>
      <c r="K42" s="21"/>
      <c r="L42" s="32"/>
      <c r="M42" s="30" t="s">
        <v>34</v>
      </c>
      <c r="N42" s="29" t="s">
        <v>34</v>
      </c>
      <c r="U42" s="31"/>
    </row>
    <row r="43" spans="1:21" ht="52" x14ac:dyDescent="0.35">
      <c r="A43" s="33">
        <v>42</v>
      </c>
      <c r="B43" s="21" t="s">
        <v>5177</v>
      </c>
      <c r="C43" s="29" t="s">
        <v>5178</v>
      </c>
      <c r="D43" s="29" t="s">
        <v>5178</v>
      </c>
      <c r="E43" s="21" t="s">
        <v>5177</v>
      </c>
      <c r="F43" s="45"/>
      <c r="G43" s="21"/>
      <c r="H43" s="21"/>
      <c r="I43" s="7" t="s">
        <v>34</v>
      </c>
      <c r="J43" s="21"/>
      <c r="K43" s="21"/>
      <c r="L43" s="32"/>
      <c r="M43" s="30" t="s">
        <v>34</v>
      </c>
      <c r="N43" s="29" t="s">
        <v>34</v>
      </c>
      <c r="U43" s="31"/>
    </row>
    <row r="44" spans="1:21" x14ac:dyDescent="0.35">
      <c r="A44" s="33">
        <v>43</v>
      </c>
      <c r="B44" s="21" t="s">
        <v>5175</v>
      </c>
      <c r="C44" s="29" t="s">
        <v>5176</v>
      </c>
      <c r="D44" s="29" t="s">
        <v>5176</v>
      </c>
      <c r="E44" s="21" t="s">
        <v>5175</v>
      </c>
      <c r="F44" s="45"/>
      <c r="G44" s="21"/>
      <c r="H44" s="21"/>
      <c r="I44" s="7" t="s">
        <v>34</v>
      </c>
      <c r="J44" s="21"/>
      <c r="K44" s="21"/>
      <c r="L44" s="32"/>
      <c r="M44" s="30" t="s">
        <v>34</v>
      </c>
      <c r="N44" s="29" t="s">
        <v>34</v>
      </c>
      <c r="U44" s="31"/>
    </row>
    <row r="45" spans="1:21" x14ac:dyDescent="0.35">
      <c r="A45" s="33">
        <v>44</v>
      </c>
      <c r="B45" s="9" t="s">
        <v>5173</v>
      </c>
      <c r="C45" s="37" t="s">
        <v>5174</v>
      </c>
      <c r="D45" s="37" t="s">
        <v>5174</v>
      </c>
      <c r="E45" s="9" t="s">
        <v>5173</v>
      </c>
      <c r="F45" s="47"/>
      <c r="G45" s="9"/>
      <c r="H45" s="9"/>
      <c r="I45" s="7"/>
      <c r="J45" s="9"/>
      <c r="K45" s="9"/>
      <c r="L45" s="36"/>
      <c r="M45" s="32"/>
      <c r="U45" s="31"/>
    </row>
    <row r="46" spans="1:21" x14ac:dyDescent="0.35">
      <c r="A46" s="33">
        <v>45</v>
      </c>
      <c r="B46" s="18" t="s">
        <v>5171</v>
      </c>
      <c r="C46" s="35" t="s">
        <v>5172</v>
      </c>
      <c r="D46" s="35" t="s">
        <v>5172</v>
      </c>
      <c r="E46" s="18" t="s">
        <v>5171</v>
      </c>
      <c r="F46" s="46"/>
      <c r="G46" s="18"/>
      <c r="H46" s="18"/>
      <c r="I46" s="7"/>
      <c r="J46" s="18"/>
      <c r="K46" s="18"/>
      <c r="L46" s="34"/>
      <c r="M46" s="32"/>
      <c r="U46" s="31"/>
    </row>
    <row r="47" spans="1:21" x14ac:dyDescent="0.35">
      <c r="A47" s="33">
        <v>46</v>
      </c>
      <c r="B47" s="21" t="s">
        <v>5169</v>
      </c>
      <c r="C47" s="29" t="s">
        <v>5170</v>
      </c>
      <c r="D47" s="29" t="s">
        <v>5170</v>
      </c>
      <c r="E47" s="21" t="s">
        <v>5169</v>
      </c>
      <c r="F47" s="45"/>
      <c r="G47" s="21"/>
      <c r="H47" s="21"/>
      <c r="I47" s="7" t="s">
        <v>34</v>
      </c>
      <c r="J47" s="21"/>
      <c r="K47" s="21"/>
      <c r="L47" s="32"/>
      <c r="M47" s="30" t="s">
        <v>34</v>
      </c>
      <c r="N47" s="29" t="s">
        <v>34</v>
      </c>
      <c r="O47" s="29" t="s">
        <v>34</v>
      </c>
      <c r="P47" s="29" t="s">
        <v>34</v>
      </c>
      <c r="Q47" s="29" t="s">
        <v>34</v>
      </c>
      <c r="U47" s="31"/>
    </row>
    <row r="48" spans="1:21" ht="26" x14ac:dyDescent="0.35">
      <c r="A48" s="33">
        <v>47</v>
      </c>
      <c r="B48" s="21" t="s">
        <v>5167</v>
      </c>
      <c r="C48" s="29" t="s">
        <v>5168</v>
      </c>
      <c r="D48" s="29" t="s">
        <v>5168</v>
      </c>
      <c r="E48" s="21" t="s">
        <v>5167</v>
      </c>
      <c r="F48" s="45"/>
      <c r="G48" s="21"/>
      <c r="H48" s="21"/>
      <c r="I48" s="7" t="s">
        <v>34</v>
      </c>
      <c r="J48" s="21"/>
      <c r="K48" s="21"/>
      <c r="L48" s="32"/>
      <c r="M48" s="30" t="s">
        <v>34</v>
      </c>
      <c r="N48" s="29" t="s">
        <v>34</v>
      </c>
      <c r="O48" s="29" t="s">
        <v>34</v>
      </c>
      <c r="P48" s="29" t="s">
        <v>34</v>
      </c>
      <c r="Q48" s="29" t="s">
        <v>34</v>
      </c>
      <c r="U48" s="31"/>
    </row>
    <row r="49" spans="1:21" ht="26" x14ac:dyDescent="0.35">
      <c r="A49" s="33">
        <v>48</v>
      </c>
      <c r="B49" s="21" t="s">
        <v>5165</v>
      </c>
      <c r="C49" s="29" t="s">
        <v>5166</v>
      </c>
      <c r="D49" s="29" t="s">
        <v>5166</v>
      </c>
      <c r="E49" s="21" t="s">
        <v>5165</v>
      </c>
      <c r="F49" s="45"/>
      <c r="G49" s="21"/>
      <c r="H49" s="21"/>
      <c r="I49" s="7" t="s">
        <v>34</v>
      </c>
      <c r="J49" s="21"/>
      <c r="K49" s="21"/>
      <c r="L49" s="32"/>
      <c r="M49" s="30" t="s">
        <v>34</v>
      </c>
      <c r="N49" s="29" t="s">
        <v>34</v>
      </c>
      <c r="O49" s="29" t="s">
        <v>34</v>
      </c>
      <c r="P49" s="29" t="s">
        <v>34</v>
      </c>
      <c r="Q49" s="29" t="s">
        <v>34</v>
      </c>
      <c r="U49" s="31"/>
    </row>
    <row r="50" spans="1:21" ht="26" x14ac:dyDescent="0.35">
      <c r="A50" s="33">
        <v>49</v>
      </c>
      <c r="B50" s="21" t="s">
        <v>5163</v>
      </c>
      <c r="C50" s="29" t="s">
        <v>5164</v>
      </c>
      <c r="D50" s="29" t="s">
        <v>5164</v>
      </c>
      <c r="E50" s="21" t="s">
        <v>5163</v>
      </c>
      <c r="F50" s="45"/>
      <c r="G50" s="21"/>
      <c r="H50" s="21"/>
      <c r="I50" s="7" t="s">
        <v>34</v>
      </c>
      <c r="J50" s="21"/>
      <c r="K50" s="21"/>
      <c r="L50" s="32"/>
      <c r="M50" s="30" t="s">
        <v>34</v>
      </c>
      <c r="N50" s="29" t="s">
        <v>34</v>
      </c>
      <c r="O50" s="29" t="s">
        <v>34</v>
      </c>
      <c r="P50" s="29" t="s">
        <v>34</v>
      </c>
      <c r="Q50" s="29" t="s">
        <v>34</v>
      </c>
      <c r="U50" s="31"/>
    </row>
    <row r="51" spans="1:21" ht="39" x14ac:dyDescent="0.35">
      <c r="A51" s="33">
        <v>50</v>
      </c>
      <c r="B51" s="21" t="s">
        <v>5161</v>
      </c>
      <c r="C51" s="29" t="s">
        <v>5162</v>
      </c>
      <c r="D51" s="29" t="s">
        <v>5162</v>
      </c>
      <c r="E51" s="21" t="s">
        <v>5161</v>
      </c>
      <c r="F51" s="45"/>
      <c r="G51" s="21"/>
      <c r="H51" s="21"/>
      <c r="I51" s="7" t="s">
        <v>34</v>
      </c>
      <c r="J51" s="21"/>
      <c r="K51" s="21"/>
      <c r="L51" s="30" t="s">
        <v>34</v>
      </c>
      <c r="M51" s="30" t="s">
        <v>34</v>
      </c>
      <c r="N51" s="29" t="s">
        <v>34</v>
      </c>
      <c r="O51" s="29" t="s">
        <v>34</v>
      </c>
      <c r="P51" s="29" t="s">
        <v>34</v>
      </c>
      <c r="Q51" s="29" t="s">
        <v>34</v>
      </c>
      <c r="U51" s="31"/>
    </row>
    <row r="52" spans="1:21" ht="26" x14ac:dyDescent="0.35">
      <c r="A52" s="33">
        <v>51</v>
      </c>
      <c r="B52" s="21" t="s">
        <v>5159</v>
      </c>
      <c r="C52" s="29" t="s">
        <v>5160</v>
      </c>
      <c r="D52" s="29" t="s">
        <v>5160</v>
      </c>
      <c r="E52" s="21" t="s">
        <v>5159</v>
      </c>
      <c r="F52" s="45"/>
      <c r="G52" s="21"/>
      <c r="H52" s="21"/>
      <c r="I52" s="7" t="s">
        <v>34</v>
      </c>
      <c r="J52" s="21"/>
      <c r="K52" s="21"/>
      <c r="L52" s="30" t="s">
        <v>34</v>
      </c>
      <c r="M52" s="30" t="s">
        <v>34</v>
      </c>
      <c r="N52" s="29" t="s">
        <v>34</v>
      </c>
      <c r="O52" s="29" t="s">
        <v>34</v>
      </c>
      <c r="P52" s="29" t="s">
        <v>34</v>
      </c>
      <c r="Q52" s="29" t="s">
        <v>34</v>
      </c>
      <c r="U52" s="31"/>
    </row>
    <row r="53" spans="1:21" x14ac:dyDescent="0.35">
      <c r="A53" s="33">
        <v>52</v>
      </c>
      <c r="B53" s="21" t="s">
        <v>5137</v>
      </c>
      <c r="C53" s="29" t="s">
        <v>5158</v>
      </c>
      <c r="D53" s="29" t="s">
        <v>5158</v>
      </c>
      <c r="E53" s="21" t="s">
        <v>5137</v>
      </c>
      <c r="F53" s="45"/>
      <c r="G53" s="21"/>
      <c r="H53" s="21"/>
      <c r="I53" s="7" t="s">
        <v>34</v>
      </c>
      <c r="J53" s="21"/>
      <c r="K53" s="21"/>
      <c r="L53" s="32"/>
      <c r="M53" s="30" t="s">
        <v>34</v>
      </c>
      <c r="N53" s="29" t="s">
        <v>34</v>
      </c>
      <c r="O53" s="29" t="s">
        <v>34</v>
      </c>
      <c r="P53" s="29" t="s">
        <v>34</v>
      </c>
      <c r="Q53" s="29" t="s">
        <v>34</v>
      </c>
      <c r="U53" s="31"/>
    </row>
    <row r="54" spans="1:21" x14ac:dyDescent="0.35">
      <c r="A54" s="33">
        <v>53</v>
      </c>
      <c r="B54" s="9" t="s">
        <v>5156</v>
      </c>
      <c r="C54" s="37" t="s">
        <v>5157</v>
      </c>
      <c r="D54" s="37" t="s">
        <v>5157</v>
      </c>
      <c r="E54" s="9" t="s">
        <v>5156</v>
      </c>
      <c r="F54" s="47"/>
      <c r="G54" s="9"/>
      <c r="H54" s="9"/>
      <c r="I54" s="7"/>
      <c r="J54" s="9"/>
      <c r="K54" s="9"/>
      <c r="L54" s="36"/>
      <c r="M54" s="32"/>
      <c r="U54" s="31"/>
    </row>
    <row r="55" spans="1:21" x14ac:dyDescent="0.35">
      <c r="A55" s="33">
        <v>54</v>
      </c>
      <c r="B55" s="18" t="s">
        <v>5154</v>
      </c>
      <c r="C55" s="35" t="s">
        <v>5155</v>
      </c>
      <c r="D55" s="35" t="s">
        <v>5155</v>
      </c>
      <c r="E55" s="18" t="s">
        <v>5154</v>
      </c>
      <c r="F55" s="46"/>
      <c r="G55" s="18"/>
      <c r="H55" s="18"/>
      <c r="I55" s="7"/>
      <c r="J55" s="18"/>
      <c r="K55" s="18"/>
      <c r="L55" s="34"/>
      <c r="M55" s="32"/>
      <c r="U55" s="31"/>
    </row>
    <row r="56" spans="1:21" x14ac:dyDescent="0.35">
      <c r="A56" s="33">
        <v>55</v>
      </c>
      <c r="B56" s="21" t="s">
        <v>5152</v>
      </c>
      <c r="C56" s="29" t="s">
        <v>5153</v>
      </c>
      <c r="D56" s="29" t="s">
        <v>5153</v>
      </c>
      <c r="E56" s="21" t="s">
        <v>5152</v>
      </c>
      <c r="F56" s="45"/>
      <c r="G56" s="21"/>
      <c r="H56" s="21"/>
      <c r="I56" s="7" t="s">
        <v>34</v>
      </c>
      <c r="J56" s="21"/>
      <c r="K56" s="21"/>
      <c r="L56" s="32"/>
      <c r="M56" s="30" t="s">
        <v>34</v>
      </c>
      <c r="N56" s="29" t="s">
        <v>34</v>
      </c>
      <c r="U56" s="31"/>
    </row>
    <row r="57" spans="1:21" x14ac:dyDescent="0.35">
      <c r="A57" s="33">
        <v>56</v>
      </c>
      <c r="B57" s="21" t="s">
        <v>5150</v>
      </c>
      <c r="C57" s="29" t="s">
        <v>5151</v>
      </c>
      <c r="D57" s="29" t="s">
        <v>5151</v>
      </c>
      <c r="E57" s="21" t="s">
        <v>5150</v>
      </c>
      <c r="F57" s="45"/>
      <c r="G57" s="21"/>
      <c r="H57" s="21"/>
      <c r="I57" s="7" t="s">
        <v>34</v>
      </c>
      <c r="J57" s="21"/>
      <c r="K57" s="21"/>
      <c r="L57" s="30" t="s">
        <v>34</v>
      </c>
      <c r="M57" s="30" t="s">
        <v>34</v>
      </c>
      <c r="N57" s="29" t="s">
        <v>34</v>
      </c>
      <c r="U57" s="31"/>
    </row>
    <row r="58" spans="1:21" x14ac:dyDescent="0.35">
      <c r="A58" s="33">
        <v>57</v>
      </c>
      <c r="B58" s="21" t="s">
        <v>5137</v>
      </c>
      <c r="C58" s="29" t="s">
        <v>5149</v>
      </c>
      <c r="D58" s="29" t="s">
        <v>5149</v>
      </c>
      <c r="E58" s="21" t="s">
        <v>5137</v>
      </c>
      <c r="F58" s="45"/>
      <c r="G58" s="21"/>
      <c r="H58" s="21"/>
      <c r="I58" s="7" t="s">
        <v>34</v>
      </c>
      <c r="J58" s="21"/>
      <c r="K58" s="21"/>
      <c r="L58" s="32"/>
      <c r="M58" s="30" t="s">
        <v>34</v>
      </c>
      <c r="N58" s="29" t="s">
        <v>34</v>
      </c>
      <c r="U58" s="31"/>
    </row>
    <row r="59" spans="1:21" x14ac:dyDescent="0.35">
      <c r="A59" s="33">
        <v>58</v>
      </c>
      <c r="B59" s="9" t="s">
        <v>5147</v>
      </c>
      <c r="C59" s="37" t="s">
        <v>5148</v>
      </c>
      <c r="D59" s="37" t="s">
        <v>5148</v>
      </c>
      <c r="E59" s="9" t="s">
        <v>5147</v>
      </c>
      <c r="F59" s="47"/>
      <c r="G59" s="9"/>
      <c r="H59" s="9"/>
      <c r="I59" s="7"/>
      <c r="J59" s="9"/>
      <c r="K59" s="9"/>
      <c r="L59" s="36"/>
      <c r="M59" s="32"/>
      <c r="U59" s="31"/>
    </row>
    <row r="60" spans="1:21" ht="26" x14ac:dyDescent="0.35">
      <c r="A60" s="33">
        <v>59</v>
      </c>
      <c r="B60" s="18" t="s">
        <v>5145</v>
      </c>
      <c r="C60" s="35" t="s">
        <v>5146</v>
      </c>
      <c r="D60" s="35" t="s">
        <v>5146</v>
      </c>
      <c r="E60" s="18" t="s">
        <v>5145</v>
      </c>
      <c r="F60" s="46"/>
      <c r="G60" s="18"/>
      <c r="H60" s="18"/>
      <c r="I60" s="7"/>
      <c r="J60" s="18"/>
      <c r="K60" s="18"/>
      <c r="L60" s="34"/>
      <c r="M60" s="32"/>
      <c r="U60" s="31"/>
    </row>
    <row r="61" spans="1:21" ht="26" x14ac:dyDescent="0.35">
      <c r="A61" s="33">
        <v>60</v>
      </c>
      <c r="B61" s="21" t="s">
        <v>5143</v>
      </c>
      <c r="C61" s="29" t="s">
        <v>5144</v>
      </c>
      <c r="D61" s="29" t="s">
        <v>5144</v>
      </c>
      <c r="E61" s="21" t="s">
        <v>5143</v>
      </c>
      <c r="F61" s="45"/>
      <c r="G61" s="21"/>
      <c r="H61" s="21"/>
      <c r="I61" s="7" t="s">
        <v>34</v>
      </c>
      <c r="J61" s="21"/>
      <c r="K61" s="21"/>
      <c r="L61" s="32"/>
      <c r="M61" s="30" t="s">
        <v>34</v>
      </c>
      <c r="N61" s="29" t="s">
        <v>34</v>
      </c>
      <c r="U61" s="31"/>
    </row>
    <row r="62" spans="1:21" ht="39" x14ac:dyDescent="0.35">
      <c r="A62" s="33">
        <v>61</v>
      </c>
      <c r="B62" s="21" t="s">
        <v>5141</v>
      </c>
      <c r="C62" s="29" t="s">
        <v>5142</v>
      </c>
      <c r="D62" s="29" t="s">
        <v>5142</v>
      </c>
      <c r="E62" s="21" t="s">
        <v>5141</v>
      </c>
      <c r="F62" s="45"/>
      <c r="G62" s="21"/>
      <c r="H62" s="21"/>
      <c r="I62" s="7" t="s">
        <v>34</v>
      </c>
      <c r="J62" s="21"/>
      <c r="K62" s="21"/>
      <c r="L62" s="30" t="s">
        <v>34</v>
      </c>
      <c r="M62" s="30" t="s">
        <v>34</v>
      </c>
      <c r="N62" s="29" t="s">
        <v>34</v>
      </c>
      <c r="U62" s="31"/>
    </row>
    <row r="63" spans="1:21" ht="39" x14ac:dyDescent="0.35">
      <c r="A63" s="33">
        <v>62</v>
      </c>
      <c r="B63" s="21" t="s">
        <v>5139</v>
      </c>
      <c r="C63" s="29" t="s">
        <v>5140</v>
      </c>
      <c r="D63" s="29" t="s">
        <v>5140</v>
      </c>
      <c r="E63" s="21" t="s">
        <v>5139</v>
      </c>
      <c r="F63" s="45"/>
      <c r="G63" s="21"/>
      <c r="H63" s="21"/>
      <c r="I63" s="7" t="s">
        <v>34</v>
      </c>
      <c r="J63" s="21"/>
      <c r="K63" s="21"/>
      <c r="L63" s="32"/>
      <c r="M63" s="30" t="s">
        <v>34</v>
      </c>
      <c r="N63" s="29" t="s">
        <v>34</v>
      </c>
      <c r="U63" s="31"/>
    </row>
    <row r="64" spans="1:21" x14ac:dyDescent="0.35">
      <c r="A64" s="33">
        <v>63</v>
      </c>
      <c r="B64" s="21" t="s">
        <v>5137</v>
      </c>
      <c r="C64" s="29" t="s">
        <v>5138</v>
      </c>
      <c r="D64" s="29" t="s">
        <v>5138</v>
      </c>
      <c r="E64" s="21" t="s">
        <v>5137</v>
      </c>
      <c r="F64" s="45"/>
      <c r="G64" s="21"/>
      <c r="H64" s="21"/>
      <c r="I64" s="7" t="s">
        <v>34</v>
      </c>
      <c r="J64" s="21"/>
      <c r="K64" s="21"/>
      <c r="L64" s="32"/>
      <c r="M64" s="30" t="s">
        <v>34</v>
      </c>
      <c r="N64" s="29" t="s">
        <v>34</v>
      </c>
      <c r="U64" s="31"/>
    </row>
    <row r="65" spans="1:21" x14ac:dyDescent="0.35">
      <c r="A65" s="33">
        <v>64</v>
      </c>
      <c r="B65" s="9" t="s">
        <v>5135</v>
      </c>
      <c r="C65" s="37" t="s">
        <v>5136</v>
      </c>
      <c r="D65" s="37" t="s">
        <v>5136</v>
      </c>
      <c r="E65" s="9" t="s">
        <v>5135</v>
      </c>
      <c r="F65" s="47"/>
      <c r="G65" s="9"/>
      <c r="H65" s="9"/>
      <c r="I65" s="7"/>
      <c r="J65" s="9"/>
      <c r="K65" s="9"/>
      <c r="L65" s="36"/>
      <c r="M65" s="32"/>
      <c r="U65" s="31"/>
    </row>
    <row r="66" spans="1:21" x14ac:dyDescent="0.35">
      <c r="A66" s="33">
        <v>65</v>
      </c>
      <c r="B66" s="18" t="s">
        <v>5133</v>
      </c>
      <c r="C66" s="35" t="s">
        <v>5134</v>
      </c>
      <c r="D66" s="35" t="s">
        <v>5134</v>
      </c>
      <c r="E66" s="18" t="s">
        <v>5133</v>
      </c>
      <c r="F66" s="46"/>
      <c r="G66" s="18"/>
      <c r="H66" s="18"/>
      <c r="I66" s="7"/>
      <c r="J66" s="18"/>
      <c r="K66" s="18"/>
      <c r="L66" s="34"/>
      <c r="M66" s="32"/>
      <c r="U66" s="31"/>
    </row>
    <row r="67" spans="1:21" ht="65" x14ac:dyDescent="0.35">
      <c r="A67" s="33">
        <v>66</v>
      </c>
      <c r="B67" s="21" t="s">
        <v>5131</v>
      </c>
      <c r="C67" s="29" t="s">
        <v>5132</v>
      </c>
      <c r="D67" s="29" t="s">
        <v>5132</v>
      </c>
      <c r="E67" s="21" t="s">
        <v>5131</v>
      </c>
      <c r="F67" s="45"/>
      <c r="G67" s="21"/>
      <c r="H67" s="21"/>
      <c r="I67" s="7" t="s">
        <v>34</v>
      </c>
      <c r="J67" s="21"/>
      <c r="K67" s="21"/>
      <c r="L67" s="32"/>
      <c r="M67" s="30" t="s">
        <v>34</v>
      </c>
      <c r="N67" s="29" t="s">
        <v>34</v>
      </c>
      <c r="O67" s="29" t="s">
        <v>34</v>
      </c>
      <c r="P67" s="29" t="s">
        <v>34</v>
      </c>
      <c r="Q67" s="29" t="s">
        <v>34</v>
      </c>
      <c r="U67" s="31"/>
    </row>
    <row r="68" spans="1:21" x14ac:dyDescent="0.35">
      <c r="A68" s="33">
        <v>67</v>
      </c>
      <c r="B68" s="9" t="s">
        <v>5129</v>
      </c>
      <c r="C68" s="37" t="s">
        <v>5130</v>
      </c>
      <c r="D68" s="37" t="s">
        <v>5130</v>
      </c>
      <c r="E68" s="9" t="s">
        <v>5129</v>
      </c>
      <c r="F68" s="47"/>
      <c r="G68" s="9"/>
      <c r="H68" s="9"/>
      <c r="I68" s="7"/>
      <c r="J68" s="9"/>
      <c r="K68" s="9"/>
      <c r="L68" s="36"/>
      <c r="M68" s="32"/>
      <c r="U68" s="31"/>
    </row>
    <row r="69" spans="1:21" x14ac:dyDescent="0.35">
      <c r="A69" s="33">
        <v>68</v>
      </c>
      <c r="B69" s="9" t="s">
        <v>5127</v>
      </c>
      <c r="C69" s="37" t="s">
        <v>5128</v>
      </c>
      <c r="D69" s="37" t="s">
        <v>5128</v>
      </c>
      <c r="E69" s="9" t="s">
        <v>5127</v>
      </c>
      <c r="F69" s="47"/>
      <c r="G69" s="9"/>
      <c r="H69" s="9"/>
      <c r="I69" s="7"/>
      <c r="J69" s="9"/>
      <c r="K69" s="9"/>
      <c r="L69" s="36"/>
      <c r="M69" s="32"/>
      <c r="U69" s="31"/>
    </row>
    <row r="70" spans="1:21" x14ac:dyDescent="0.35">
      <c r="A70" s="33">
        <v>69</v>
      </c>
      <c r="B70" s="18" t="s">
        <v>196</v>
      </c>
      <c r="C70" s="35" t="s">
        <v>5126</v>
      </c>
      <c r="D70" s="35" t="s">
        <v>5126</v>
      </c>
      <c r="E70" s="18" t="s">
        <v>196</v>
      </c>
      <c r="F70" s="46"/>
      <c r="G70" s="18"/>
      <c r="H70" s="18"/>
      <c r="I70" s="7"/>
      <c r="J70" s="18"/>
      <c r="K70" s="18"/>
      <c r="L70" s="34"/>
      <c r="M70" s="32"/>
      <c r="U70" s="31"/>
    </row>
    <row r="71" spans="1:21" ht="39" x14ac:dyDescent="0.35">
      <c r="A71" s="33">
        <v>70</v>
      </c>
      <c r="B71" s="21" t="s">
        <v>5124</v>
      </c>
      <c r="C71" s="29" t="s">
        <v>5125</v>
      </c>
      <c r="D71" s="29" t="s">
        <v>5125</v>
      </c>
      <c r="E71" s="21" t="s">
        <v>5124</v>
      </c>
      <c r="F71" s="45"/>
      <c r="G71" s="21"/>
      <c r="H71" s="21"/>
      <c r="I71" s="7" t="s">
        <v>34</v>
      </c>
      <c r="J71" s="21"/>
      <c r="K71" s="21"/>
      <c r="L71" s="32"/>
      <c r="M71" s="30" t="s">
        <v>34</v>
      </c>
      <c r="N71" s="29" t="s">
        <v>34</v>
      </c>
      <c r="O71" s="29" t="s">
        <v>34</v>
      </c>
      <c r="P71" s="29" t="s">
        <v>34</v>
      </c>
      <c r="Q71" s="29" t="s">
        <v>34</v>
      </c>
      <c r="R71" s="29" t="s">
        <v>34</v>
      </c>
      <c r="U71" s="31"/>
    </row>
    <row r="72" spans="1:21" x14ac:dyDescent="0.35">
      <c r="A72" s="33">
        <v>71</v>
      </c>
      <c r="B72" s="18" t="s">
        <v>5122</v>
      </c>
      <c r="C72" s="35" t="s">
        <v>5123</v>
      </c>
      <c r="D72" s="35" t="s">
        <v>5123</v>
      </c>
      <c r="E72" s="18" t="s">
        <v>5122</v>
      </c>
      <c r="F72" s="46"/>
      <c r="G72" s="18"/>
      <c r="H72" s="18"/>
      <c r="I72" s="7"/>
      <c r="J72" s="18"/>
      <c r="K72" s="18"/>
      <c r="L72" s="34"/>
      <c r="M72" s="32"/>
      <c r="U72" s="31"/>
    </row>
    <row r="73" spans="1:21" ht="39" x14ac:dyDescent="0.35">
      <c r="A73" s="33">
        <v>72</v>
      </c>
      <c r="B73" s="21" t="s">
        <v>5120</v>
      </c>
      <c r="C73" s="29" t="s">
        <v>5121</v>
      </c>
      <c r="D73" s="29" t="s">
        <v>5121</v>
      </c>
      <c r="E73" s="21" t="s">
        <v>5120</v>
      </c>
      <c r="F73" s="45"/>
      <c r="G73" s="21"/>
      <c r="H73" s="21"/>
      <c r="I73" s="7" t="s">
        <v>34</v>
      </c>
      <c r="J73" s="21"/>
      <c r="K73" s="21"/>
      <c r="L73" s="32"/>
      <c r="M73" s="30" t="s">
        <v>34</v>
      </c>
      <c r="N73" s="29" t="s">
        <v>34</v>
      </c>
      <c r="O73" s="29" t="s">
        <v>34</v>
      </c>
      <c r="P73" s="29" t="s">
        <v>34</v>
      </c>
      <c r="Q73" s="29" t="s">
        <v>34</v>
      </c>
      <c r="R73" s="29" t="s">
        <v>34</v>
      </c>
      <c r="S73" s="29" t="s">
        <v>34</v>
      </c>
      <c r="T73" s="27">
        <v>1</v>
      </c>
      <c r="U73" s="31"/>
    </row>
    <row r="74" spans="1:21" ht="78" x14ac:dyDescent="0.35">
      <c r="A74" s="33">
        <v>73</v>
      </c>
      <c r="B74" s="21" t="s">
        <v>5118</v>
      </c>
      <c r="C74" s="29" t="s">
        <v>5119</v>
      </c>
      <c r="D74" s="29" t="s">
        <v>5119</v>
      </c>
      <c r="E74" s="21" t="s">
        <v>5118</v>
      </c>
      <c r="F74" s="45"/>
      <c r="G74" s="21"/>
      <c r="H74" s="21"/>
      <c r="I74" s="7" t="s">
        <v>34</v>
      </c>
      <c r="J74" s="21"/>
      <c r="K74" s="21"/>
      <c r="L74" s="32"/>
      <c r="M74" s="30" t="s">
        <v>34</v>
      </c>
      <c r="N74" s="29" t="s">
        <v>34</v>
      </c>
      <c r="O74" s="29" t="s">
        <v>34</v>
      </c>
      <c r="P74" s="29" t="s">
        <v>34</v>
      </c>
      <c r="Q74" s="29" t="s">
        <v>34</v>
      </c>
      <c r="R74" s="29" t="s">
        <v>34</v>
      </c>
      <c r="S74" s="29" t="s">
        <v>34</v>
      </c>
      <c r="T74" s="27">
        <v>1</v>
      </c>
      <c r="U74" s="31"/>
    </row>
    <row r="75" spans="1:21" ht="26" x14ac:dyDescent="0.35">
      <c r="A75" s="33">
        <v>74</v>
      </c>
      <c r="B75" s="21" t="s">
        <v>5116</v>
      </c>
      <c r="C75" s="29" t="s">
        <v>5117</v>
      </c>
      <c r="D75" s="29" t="s">
        <v>5117</v>
      </c>
      <c r="E75" s="21" t="s">
        <v>5116</v>
      </c>
      <c r="F75" s="45"/>
      <c r="G75" s="21"/>
      <c r="H75" s="21"/>
      <c r="I75" s="7" t="s">
        <v>34</v>
      </c>
      <c r="J75" s="21"/>
      <c r="K75" s="21"/>
      <c r="L75" s="32"/>
      <c r="M75" s="30" t="s">
        <v>34</v>
      </c>
      <c r="N75" s="29" t="s">
        <v>34</v>
      </c>
      <c r="O75" s="29" t="s">
        <v>34</v>
      </c>
      <c r="P75" s="29" t="s">
        <v>34</v>
      </c>
      <c r="Q75" s="29" t="s">
        <v>34</v>
      </c>
      <c r="R75" s="29" t="s">
        <v>34</v>
      </c>
      <c r="U75" s="31"/>
    </row>
    <row r="76" spans="1:21" ht="39" x14ac:dyDescent="0.35">
      <c r="A76" s="33">
        <v>75</v>
      </c>
      <c r="B76" s="21" t="s">
        <v>5114</v>
      </c>
      <c r="C76" s="29" t="s">
        <v>5115</v>
      </c>
      <c r="D76" s="29" t="s">
        <v>5115</v>
      </c>
      <c r="E76" s="21" t="s">
        <v>5114</v>
      </c>
      <c r="F76" s="45"/>
      <c r="G76" s="21"/>
      <c r="H76" s="21"/>
      <c r="I76" s="7" t="s">
        <v>34</v>
      </c>
      <c r="J76" s="21"/>
      <c r="K76" s="21"/>
      <c r="L76" s="32"/>
      <c r="M76" s="30" t="s">
        <v>34</v>
      </c>
      <c r="N76" s="29" t="s">
        <v>34</v>
      </c>
      <c r="O76" s="29" t="s">
        <v>34</v>
      </c>
      <c r="P76" s="29" t="s">
        <v>34</v>
      </c>
      <c r="Q76" s="29" t="s">
        <v>34</v>
      </c>
      <c r="R76" s="29" t="s">
        <v>34</v>
      </c>
      <c r="U76" s="31"/>
    </row>
    <row r="77" spans="1:21" x14ac:dyDescent="0.35">
      <c r="A77" s="33">
        <v>76</v>
      </c>
      <c r="B77" s="21" t="s">
        <v>5112</v>
      </c>
      <c r="C77" s="29" t="s">
        <v>5113</v>
      </c>
      <c r="D77" s="29" t="s">
        <v>5113</v>
      </c>
      <c r="E77" s="21" t="s">
        <v>5112</v>
      </c>
      <c r="F77" s="45"/>
      <c r="G77" s="21"/>
      <c r="H77" s="21"/>
      <c r="I77" s="7" t="s">
        <v>34</v>
      </c>
      <c r="J77" s="21"/>
      <c r="K77" s="21"/>
      <c r="L77" s="32"/>
      <c r="M77" s="30" t="s">
        <v>34</v>
      </c>
      <c r="N77" s="29" t="s">
        <v>34</v>
      </c>
      <c r="O77" s="29" t="s">
        <v>34</v>
      </c>
      <c r="P77" s="29" t="s">
        <v>34</v>
      </c>
      <c r="Q77" s="29" t="s">
        <v>34</v>
      </c>
      <c r="R77" s="29" t="s">
        <v>34</v>
      </c>
      <c r="S77" s="29" t="s">
        <v>34</v>
      </c>
      <c r="T77" s="27">
        <v>1</v>
      </c>
      <c r="U77" s="31"/>
    </row>
    <row r="78" spans="1:21" ht="26" x14ac:dyDescent="0.35">
      <c r="A78" s="33">
        <v>77</v>
      </c>
      <c r="B78" s="21" t="s">
        <v>5110</v>
      </c>
      <c r="C78" s="29" t="s">
        <v>5111</v>
      </c>
      <c r="D78" s="29" t="s">
        <v>5111</v>
      </c>
      <c r="E78" s="21" t="s">
        <v>5110</v>
      </c>
      <c r="F78" s="45"/>
      <c r="G78" s="21"/>
      <c r="H78" s="21"/>
      <c r="I78" s="7" t="s">
        <v>34</v>
      </c>
      <c r="J78" s="21"/>
      <c r="K78" s="21"/>
      <c r="L78" s="32"/>
      <c r="M78" s="30" t="s">
        <v>34</v>
      </c>
      <c r="N78" s="29" t="s">
        <v>34</v>
      </c>
      <c r="O78" s="29" t="s">
        <v>34</v>
      </c>
      <c r="P78" s="29" t="s">
        <v>34</v>
      </c>
      <c r="Q78" s="29" t="s">
        <v>34</v>
      </c>
      <c r="R78" s="29" t="s">
        <v>34</v>
      </c>
      <c r="S78" s="29" t="s">
        <v>34</v>
      </c>
      <c r="T78" s="27">
        <v>1</v>
      </c>
      <c r="U78" s="31"/>
    </row>
    <row r="79" spans="1:21" ht="65" x14ac:dyDescent="0.35">
      <c r="A79" s="33">
        <v>78</v>
      </c>
      <c r="B79" s="21" t="s">
        <v>5108</v>
      </c>
      <c r="C79" s="29" t="s">
        <v>5109</v>
      </c>
      <c r="D79" s="29" t="s">
        <v>5109</v>
      </c>
      <c r="E79" s="21" t="s">
        <v>5108</v>
      </c>
      <c r="F79" s="45"/>
      <c r="G79" s="21"/>
      <c r="H79" s="21"/>
      <c r="I79" s="7" t="s">
        <v>34</v>
      </c>
      <c r="J79" s="21"/>
      <c r="K79" s="21"/>
      <c r="L79" s="32"/>
      <c r="M79" s="30" t="s">
        <v>34</v>
      </c>
      <c r="N79" s="29" t="s">
        <v>34</v>
      </c>
      <c r="O79" s="29" t="s">
        <v>34</v>
      </c>
      <c r="P79" s="29" t="s">
        <v>34</v>
      </c>
      <c r="Q79" s="29" t="s">
        <v>34</v>
      </c>
      <c r="R79" s="29" t="s">
        <v>34</v>
      </c>
      <c r="U79" s="31"/>
    </row>
    <row r="80" spans="1:21" x14ac:dyDescent="0.35">
      <c r="A80" s="33">
        <v>79</v>
      </c>
      <c r="B80" s="9" t="s">
        <v>5106</v>
      </c>
      <c r="C80" s="37" t="s">
        <v>5107</v>
      </c>
      <c r="D80" s="37" t="s">
        <v>5107</v>
      </c>
      <c r="E80" s="9" t="s">
        <v>5106</v>
      </c>
      <c r="F80" s="47"/>
      <c r="G80" s="9"/>
      <c r="H80" s="9"/>
      <c r="I80" s="7"/>
      <c r="J80" s="9"/>
      <c r="K80" s="9"/>
      <c r="L80" s="36"/>
      <c r="M80" s="32"/>
      <c r="U80" s="31"/>
    </row>
    <row r="81" spans="1:21" x14ac:dyDescent="0.35">
      <c r="A81" s="33">
        <v>80</v>
      </c>
      <c r="B81" s="18" t="s">
        <v>196</v>
      </c>
      <c r="C81" s="35" t="s">
        <v>5105</v>
      </c>
      <c r="D81" s="35" t="s">
        <v>5105</v>
      </c>
      <c r="E81" s="18" t="s">
        <v>196</v>
      </c>
      <c r="F81" s="46"/>
      <c r="G81" s="18"/>
      <c r="H81" s="18"/>
      <c r="I81" s="7"/>
      <c r="J81" s="18"/>
      <c r="K81" s="18"/>
      <c r="L81" s="34"/>
      <c r="M81" s="32"/>
      <c r="U81" s="31"/>
    </row>
    <row r="82" spans="1:21" ht="39" x14ac:dyDescent="0.35">
      <c r="A82" s="33">
        <v>81</v>
      </c>
      <c r="B82" s="21" t="s">
        <v>5103</v>
      </c>
      <c r="C82" s="29" t="s">
        <v>5104</v>
      </c>
      <c r="D82" s="29" t="s">
        <v>5104</v>
      </c>
      <c r="E82" s="21" t="s">
        <v>5103</v>
      </c>
      <c r="F82" s="45"/>
      <c r="G82" s="21"/>
      <c r="H82" s="21"/>
      <c r="I82" s="7" t="s">
        <v>34</v>
      </c>
      <c r="J82" s="21"/>
      <c r="K82" s="21"/>
      <c r="L82" s="32"/>
      <c r="M82" s="30" t="s">
        <v>34</v>
      </c>
      <c r="N82" s="29" t="s">
        <v>34</v>
      </c>
      <c r="O82" s="29" t="s">
        <v>34</v>
      </c>
      <c r="P82" s="29" t="s">
        <v>34</v>
      </c>
      <c r="Q82" s="29" t="s">
        <v>34</v>
      </c>
      <c r="R82" s="29" t="s">
        <v>34</v>
      </c>
      <c r="S82" s="29" t="s">
        <v>34</v>
      </c>
      <c r="U82" s="31">
        <v>1</v>
      </c>
    </row>
    <row r="83" spans="1:21" x14ac:dyDescent="0.35">
      <c r="A83" s="33">
        <v>82</v>
      </c>
      <c r="B83" s="21" t="s">
        <v>5101</v>
      </c>
      <c r="C83" s="29" t="s">
        <v>5102</v>
      </c>
      <c r="D83" s="29" t="s">
        <v>5102</v>
      </c>
      <c r="E83" s="21" t="s">
        <v>5101</v>
      </c>
      <c r="F83" s="45"/>
      <c r="G83" s="21"/>
      <c r="H83" s="21"/>
      <c r="I83" s="7" t="s">
        <v>34</v>
      </c>
      <c r="J83" s="21"/>
      <c r="K83" s="21"/>
      <c r="L83" s="32"/>
      <c r="M83" s="30" t="s">
        <v>34</v>
      </c>
      <c r="R83" s="29" t="s">
        <v>34</v>
      </c>
      <c r="U83" s="31"/>
    </row>
    <row r="84" spans="1:21" ht="26" x14ac:dyDescent="0.35">
      <c r="A84" s="33">
        <v>83</v>
      </c>
      <c r="B84" s="21" t="s">
        <v>5099</v>
      </c>
      <c r="C84" s="29" t="s">
        <v>5100</v>
      </c>
      <c r="D84" s="29" t="s">
        <v>5100</v>
      </c>
      <c r="E84" s="21" t="s">
        <v>5099</v>
      </c>
      <c r="F84" s="45"/>
      <c r="G84" s="21"/>
      <c r="H84" s="21"/>
      <c r="I84" s="7" t="s">
        <v>34</v>
      </c>
      <c r="J84" s="21"/>
      <c r="K84" s="21"/>
      <c r="L84" s="32"/>
      <c r="M84" s="30" t="s">
        <v>34</v>
      </c>
      <c r="N84" s="29" t="s">
        <v>34</v>
      </c>
      <c r="O84" s="29" t="s">
        <v>34</v>
      </c>
      <c r="P84" s="29" t="s">
        <v>34</v>
      </c>
      <c r="Q84" s="29" t="s">
        <v>34</v>
      </c>
      <c r="R84" s="29" t="s">
        <v>34</v>
      </c>
      <c r="S84" s="29" t="s">
        <v>34</v>
      </c>
      <c r="U84" s="31"/>
    </row>
    <row r="85" spans="1:21" x14ac:dyDescent="0.35">
      <c r="A85" s="33">
        <v>84</v>
      </c>
      <c r="B85" s="18" t="s">
        <v>4500</v>
      </c>
      <c r="C85" s="35" t="s">
        <v>5098</v>
      </c>
      <c r="D85" s="35" t="s">
        <v>5098</v>
      </c>
      <c r="E85" s="18" t="s">
        <v>4500</v>
      </c>
      <c r="F85" s="46"/>
      <c r="G85" s="18"/>
      <c r="H85" s="18"/>
      <c r="I85" s="7"/>
      <c r="J85" s="18"/>
      <c r="K85" s="18"/>
      <c r="L85" s="34"/>
      <c r="M85" s="32"/>
      <c r="U85" s="31"/>
    </row>
    <row r="86" spans="1:21" ht="52" x14ac:dyDescent="0.35">
      <c r="A86" s="33">
        <v>85</v>
      </c>
      <c r="B86" s="21" t="s">
        <v>5096</v>
      </c>
      <c r="C86" s="29" t="s">
        <v>5097</v>
      </c>
      <c r="D86" s="29" t="s">
        <v>5097</v>
      </c>
      <c r="E86" s="21" t="s">
        <v>5096</v>
      </c>
      <c r="F86" s="45"/>
      <c r="G86" s="21"/>
      <c r="H86" s="21"/>
      <c r="I86" s="7" t="s">
        <v>34</v>
      </c>
      <c r="J86" s="21"/>
      <c r="K86" s="21"/>
      <c r="L86" s="32"/>
      <c r="M86" s="30" t="s">
        <v>34</v>
      </c>
      <c r="N86" s="29" t="s">
        <v>34</v>
      </c>
      <c r="O86" s="29" t="s">
        <v>34</v>
      </c>
      <c r="P86" s="29" t="s">
        <v>34</v>
      </c>
      <c r="Q86" s="29" t="s">
        <v>34</v>
      </c>
      <c r="R86" s="29" t="s">
        <v>34</v>
      </c>
      <c r="U86" s="31"/>
    </row>
    <row r="87" spans="1:21" ht="39" x14ac:dyDescent="0.35">
      <c r="A87" s="33">
        <v>86</v>
      </c>
      <c r="B87" s="21" t="s">
        <v>5094</v>
      </c>
      <c r="C87" s="29" t="s">
        <v>5095</v>
      </c>
      <c r="D87" s="29" t="s">
        <v>5095</v>
      </c>
      <c r="E87" s="21" t="s">
        <v>5094</v>
      </c>
      <c r="F87" s="45"/>
      <c r="G87" s="21"/>
      <c r="H87" s="21"/>
      <c r="I87" s="7" t="s">
        <v>34</v>
      </c>
      <c r="J87" s="21"/>
      <c r="K87" s="21"/>
      <c r="L87" s="32"/>
      <c r="M87" s="30" t="s">
        <v>34</v>
      </c>
      <c r="N87" s="29" t="s">
        <v>34</v>
      </c>
      <c r="O87" s="29" t="s">
        <v>34</v>
      </c>
      <c r="P87" s="29" t="s">
        <v>34</v>
      </c>
      <c r="Q87" s="29" t="s">
        <v>34</v>
      </c>
      <c r="R87" s="29" t="s">
        <v>34</v>
      </c>
      <c r="U87" s="31"/>
    </row>
    <row r="88" spans="1:21" x14ac:dyDescent="0.35">
      <c r="A88" s="33">
        <v>87</v>
      </c>
      <c r="B88" s="9" t="s">
        <v>5092</v>
      </c>
      <c r="C88" s="37" t="s">
        <v>5093</v>
      </c>
      <c r="D88" s="37" t="s">
        <v>5093</v>
      </c>
      <c r="E88" s="9" t="s">
        <v>5092</v>
      </c>
      <c r="F88" s="47"/>
      <c r="G88" s="9"/>
      <c r="H88" s="9"/>
      <c r="I88" s="7"/>
      <c r="J88" s="9"/>
      <c r="K88" s="9"/>
      <c r="L88" s="36"/>
      <c r="M88" s="32"/>
      <c r="U88" s="31"/>
    </row>
    <row r="89" spans="1:21" ht="26" x14ac:dyDescent="0.35">
      <c r="A89" s="33">
        <v>88</v>
      </c>
      <c r="B89" s="18" t="s">
        <v>5090</v>
      </c>
      <c r="C89" s="35" t="s">
        <v>5091</v>
      </c>
      <c r="D89" s="35" t="s">
        <v>5091</v>
      </c>
      <c r="E89" s="18" t="s">
        <v>5090</v>
      </c>
      <c r="F89" s="46"/>
      <c r="G89" s="18"/>
      <c r="H89" s="18"/>
      <c r="I89" s="7"/>
      <c r="J89" s="18"/>
      <c r="K89" s="18"/>
      <c r="L89" s="34"/>
      <c r="M89" s="32"/>
      <c r="U89" s="31"/>
    </row>
    <row r="90" spans="1:21" ht="26" x14ac:dyDescent="0.35">
      <c r="A90" s="33">
        <v>89</v>
      </c>
      <c r="B90" s="21" t="s">
        <v>5088</v>
      </c>
      <c r="C90" s="29" t="s">
        <v>5089</v>
      </c>
      <c r="D90" s="29" t="s">
        <v>5089</v>
      </c>
      <c r="E90" s="21" t="s">
        <v>5088</v>
      </c>
      <c r="F90" s="45"/>
      <c r="G90" s="21"/>
      <c r="H90" s="21"/>
      <c r="I90" s="7" t="s">
        <v>34</v>
      </c>
      <c r="J90" s="21"/>
      <c r="K90" s="21"/>
      <c r="L90" s="32"/>
      <c r="M90" s="30" t="s">
        <v>34</v>
      </c>
      <c r="N90" s="29" t="s">
        <v>34</v>
      </c>
      <c r="U90" s="31"/>
    </row>
    <row r="91" spans="1:21" x14ac:dyDescent="0.35">
      <c r="A91" s="33">
        <v>90</v>
      </c>
      <c r="B91" s="21" t="s">
        <v>5086</v>
      </c>
      <c r="C91" s="29" t="s">
        <v>5087</v>
      </c>
      <c r="D91" s="29" t="s">
        <v>5087</v>
      </c>
      <c r="E91" s="21" t="s">
        <v>5086</v>
      </c>
      <c r="F91" s="45"/>
      <c r="G91" s="21"/>
      <c r="H91" s="21"/>
      <c r="I91" s="7" t="s">
        <v>34</v>
      </c>
      <c r="J91" s="21"/>
      <c r="K91" s="21"/>
      <c r="L91" s="32"/>
      <c r="M91" s="30" t="s">
        <v>34</v>
      </c>
      <c r="N91" s="29" t="s">
        <v>34</v>
      </c>
      <c r="U91" s="31"/>
    </row>
    <row r="92" spans="1:21" x14ac:dyDescent="0.35">
      <c r="A92" s="33">
        <v>91</v>
      </c>
      <c r="B92" s="21" t="s">
        <v>5084</v>
      </c>
      <c r="C92" s="29" t="s">
        <v>5085</v>
      </c>
      <c r="D92" s="29" t="s">
        <v>5085</v>
      </c>
      <c r="E92" s="21" t="s">
        <v>5084</v>
      </c>
      <c r="F92" s="45"/>
      <c r="G92" s="21"/>
      <c r="H92" s="21"/>
      <c r="I92" s="7" t="s">
        <v>34</v>
      </c>
      <c r="J92" s="21"/>
      <c r="K92" s="21"/>
      <c r="L92" s="32"/>
      <c r="M92" s="30" t="s">
        <v>34</v>
      </c>
      <c r="N92" s="29" t="s">
        <v>34</v>
      </c>
      <c r="U92" s="31"/>
    </row>
    <row r="93" spans="1:21" ht="39" x14ac:dyDescent="0.35">
      <c r="A93" s="33">
        <v>92</v>
      </c>
      <c r="B93" s="21" t="s">
        <v>5082</v>
      </c>
      <c r="C93" s="29" t="s">
        <v>5083</v>
      </c>
      <c r="D93" s="29" t="s">
        <v>5083</v>
      </c>
      <c r="E93" s="21" t="s">
        <v>5082</v>
      </c>
      <c r="F93" s="45"/>
      <c r="G93" s="21"/>
      <c r="H93" s="21"/>
      <c r="I93" s="7" t="s">
        <v>34</v>
      </c>
      <c r="J93" s="21"/>
      <c r="K93" s="21"/>
      <c r="L93" s="32"/>
      <c r="M93" s="30" t="s">
        <v>34</v>
      </c>
      <c r="N93" s="29" t="s">
        <v>34</v>
      </c>
      <c r="U93" s="31"/>
    </row>
    <row r="94" spans="1:21" ht="39" x14ac:dyDescent="0.35">
      <c r="A94" s="33">
        <v>93</v>
      </c>
      <c r="B94" s="21" t="s">
        <v>5080</v>
      </c>
      <c r="C94" s="29" t="s">
        <v>5081</v>
      </c>
      <c r="D94" s="29" t="s">
        <v>5081</v>
      </c>
      <c r="E94" s="21" t="s">
        <v>5080</v>
      </c>
      <c r="F94" s="45"/>
      <c r="G94" s="21"/>
      <c r="H94" s="21"/>
      <c r="I94" s="7" t="s">
        <v>34</v>
      </c>
      <c r="J94" s="21"/>
      <c r="K94" s="21"/>
      <c r="L94" s="32"/>
      <c r="M94" s="30" t="s">
        <v>34</v>
      </c>
      <c r="N94" s="29" t="s">
        <v>34</v>
      </c>
      <c r="U94" s="31"/>
    </row>
    <row r="95" spans="1:21" ht="39" x14ac:dyDescent="0.35">
      <c r="A95" s="33">
        <v>94</v>
      </c>
      <c r="B95" s="21" t="s">
        <v>5078</v>
      </c>
      <c r="C95" s="29" t="s">
        <v>5079</v>
      </c>
      <c r="D95" s="29" t="s">
        <v>5079</v>
      </c>
      <c r="E95" s="21" t="s">
        <v>5078</v>
      </c>
      <c r="F95" s="45"/>
      <c r="G95" s="21"/>
      <c r="H95" s="21"/>
      <c r="I95" s="7" t="s">
        <v>34</v>
      </c>
      <c r="J95" s="21"/>
      <c r="K95" s="21"/>
      <c r="L95" s="32"/>
      <c r="M95" s="30" t="s">
        <v>34</v>
      </c>
      <c r="N95" s="29" t="s">
        <v>34</v>
      </c>
      <c r="U95" s="31"/>
    </row>
    <row r="96" spans="1:21" ht="39" x14ac:dyDescent="0.35">
      <c r="A96" s="33">
        <v>95</v>
      </c>
      <c r="B96" s="21" t="s">
        <v>5076</v>
      </c>
      <c r="C96" s="29" t="s">
        <v>5077</v>
      </c>
      <c r="D96" s="29" t="s">
        <v>5077</v>
      </c>
      <c r="E96" s="21" t="s">
        <v>5076</v>
      </c>
      <c r="F96" s="45"/>
      <c r="G96" s="21"/>
      <c r="H96" s="21"/>
      <c r="I96" s="7" t="s">
        <v>34</v>
      </c>
      <c r="J96" s="21"/>
      <c r="K96" s="21"/>
      <c r="L96" s="32"/>
      <c r="M96" s="30" t="s">
        <v>34</v>
      </c>
      <c r="N96" s="29" t="s">
        <v>34</v>
      </c>
      <c r="U96" s="31"/>
    </row>
    <row r="97" spans="1:21" x14ac:dyDescent="0.35">
      <c r="A97" s="33">
        <v>96</v>
      </c>
      <c r="B97" s="9" t="s">
        <v>5074</v>
      </c>
      <c r="C97" s="37" t="s">
        <v>5075</v>
      </c>
      <c r="D97" s="37" t="s">
        <v>5075</v>
      </c>
      <c r="E97" s="9" t="s">
        <v>5074</v>
      </c>
      <c r="F97" s="47"/>
      <c r="G97" s="9"/>
      <c r="H97" s="9"/>
      <c r="I97" s="7"/>
      <c r="J97" s="9"/>
      <c r="K97" s="9"/>
      <c r="L97" s="36"/>
      <c r="M97" s="32"/>
      <c r="U97" s="31"/>
    </row>
    <row r="98" spans="1:21" ht="26" x14ac:dyDescent="0.35">
      <c r="A98" s="33">
        <v>97</v>
      </c>
      <c r="B98" s="18" t="s">
        <v>5072</v>
      </c>
      <c r="C98" s="35" t="s">
        <v>5073</v>
      </c>
      <c r="D98" s="35" t="s">
        <v>5073</v>
      </c>
      <c r="E98" s="18" t="s">
        <v>5072</v>
      </c>
      <c r="F98" s="46"/>
      <c r="G98" s="18"/>
      <c r="H98" s="18"/>
      <c r="I98" s="7"/>
      <c r="J98" s="18"/>
      <c r="K98" s="18"/>
      <c r="L98" s="34"/>
      <c r="M98" s="32"/>
      <c r="U98" s="31"/>
    </row>
    <row r="99" spans="1:21" ht="26" x14ac:dyDescent="0.35">
      <c r="A99" s="33">
        <v>98</v>
      </c>
      <c r="B99" s="21" t="s">
        <v>5070</v>
      </c>
      <c r="C99" s="29" t="s">
        <v>5071</v>
      </c>
      <c r="D99" s="29" t="s">
        <v>5071</v>
      </c>
      <c r="E99" s="21" t="s">
        <v>5070</v>
      </c>
      <c r="F99" s="45"/>
      <c r="G99" s="21"/>
      <c r="H99" s="21"/>
      <c r="I99" s="7" t="s">
        <v>34</v>
      </c>
      <c r="J99" s="21"/>
      <c r="K99" s="21"/>
      <c r="L99" s="32"/>
      <c r="M99" s="30" t="s">
        <v>34</v>
      </c>
      <c r="N99" s="29" t="s">
        <v>34</v>
      </c>
      <c r="O99" s="29" t="s">
        <v>34</v>
      </c>
      <c r="P99" s="29" t="s">
        <v>34</v>
      </c>
      <c r="Q99" s="29" t="s">
        <v>34</v>
      </c>
      <c r="R99" s="29" t="s">
        <v>34</v>
      </c>
      <c r="U99" s="31"/>
    </row>
    <row r="100" spans="1:21" ht="39" x14ac:dyDescent="0.35">
      <c r="A100" s="33">
        <v>99</v>
      </c>
      <c r="B100" s="21" t="s">
        <v>5068</v>
      </c>
      <c r="C100" s="29" t="s">
        <v>5069</v>
      </c>
      <c r="D100" s="29" t="s">
        <v>5069</v>
      </c>
      <c r="E100" s="21" t="s">
        <v>5068</v>
      </c>
      <c r="F100" s="45"/>
      <c r="G100" s="21"/>
      <c r="H100" s="21"/>
      <c r="I100" s="7" t="s">
        <v>34</v>
      </c>
      <c r="J100" s="21"/>
      <c r="K100" s="21"/>
      <c r="L100" s="30" t="s">
        <v>34</v>
      </c>
      <c r="M100" s="30" t="s">
        <v>34</v>
      </c>
      <c r="N100" s="29" t="s">
        <v>34</v>
      </c>
      <c r="O100" s="29" t="s">
        <v>34</v>
      </c>
      <c r="P100" s="29" t="s">
        <v>34</v>
      </c>
      <c r="Q100" s="29" t="s">
        <v>34</v>
      </c>
      <c r="R100" s="29" t="s">
        <v>34</v>
      </c>
      <c r="S100" s="29" t="s">
        <v>34</v>
      </c>
      <c r="U100" s="31">
        <v>1</v>
      </c>
    </row>
    <row r="101" spans="1:21" ht="26" x14ac:dyDescent="0.35">
      <c r="A101" s="33">
        <v>100</v>
      </c>
      <c r="B101" s="21" t="s">
        <v>5066</v>
      </c>
      <c r="C101" s="29" t="s">
        <v>5067</v>
      </c>
      <c r="D101" s="29" t="s">
        <v>5067</v>
      </c>
      <c r="E101" s="21" t="s">
        <v>5066</v>
      </c>
      <c r="F101" s="45"/>
      <c r="G101" s="21"/>
      <c r="H101" s="21"/>
      <c r="I101" s="7" t="s">
        <v>34</v>
      </c>
      <c r="J101" s="21"/>
      <c r="K101" s="21"/>
      <c r="L101" s="30" t="s">
        <v>34</v>
      </c>
      <c r="M101" s="30" t="s">
        <v>34</v>
      </c>
      <c r="N101" s="29" t="s">
        <v>34</v>
      </c>
      <c r="O101" s="29" t="s">
        <v>34</v>
      </c>
      <c r="P101" s="29" t="s">
        <v>34</v>
      </c>
      <c r="Q101" s="29" t="s">
        <v>34</v>
      </c>
      <c r="R101" s="29" t="s">
        <v>34</v>
      </c>
      <c r="S101" s="29" t="s">
        <v>34</v>
      </c>
      <c r="U101" s="31">
        <v>1</v>
      </c>
    </row>
    <row r="102" spans="1:21" x14ac:dyDescent="0.35">
      <c r="A102" s="33">
        <v>101</v>
      </c>
      <c r="B102" s="21" t="s">
        <v>5064</v>
      </c>
      <c r="C102" s="29" t="s">
        <v>5065</v>
      </c>
      <c r="D102" s="29" t="s">
        <v>5065</v>
      </c>
      <c r="E102" s="21" t="s">
        <v>5064</v>
      </c>
      <c r="F102" s="45"/>
      <c r="G102" s="21"/>
      <c r="H102" s="21"/>
      <c r="I102" s="7" t="s">
        <v>34</v>
      </c>
      <c r="J102" s="21"/>
      <c r="K102" s="21"/>
      <c r="L102" s="32"/>
      <c r="M102" s="30" t="s">
        <v>34</v>
      </c>
      <c r="N102" s="29" t="s">
        <v>34</v>
      </c>
      <c r="O102" s="29" t="s">
        <v>34</v>
      </c>
      <c r="P102" s="29" t="s">
        <v>34</v>
      </c>
      <c r="Q102" s="29" t="s">
        <v>34</v>
      </c>
      <c r="R102" s="29" t="s">
        <v>34</v>
      </c>
      <c r="S102" s="29" t="s">
        <v>34</v>
      </c>
      <c r="T102" s="27">
        <v>1</v>
      </c>
      <c r="U102" s="31" t="s">
        <v>958</v>
      </c>
    </row>
    <row r="103" spans="1:21" ht="65" x14ac:dyDescent="0.35">
      <c r="A103" s="33">
        <v>102</v>
      </c>
      <c r="B103" s="21" t="s">
        <v>5062</v>
      </c>
      <c r="C103" s="29" t="s">
        <v>5063</v>
      </c>
      <c r="D103" s="29" t="s">
        <v>5063</v>
      </c>
      <c r="E103" s="21" t="s">
        <v>5062</v>
      </c>
      <c r="F103" s="45"/>
      <c r="G103" s="21"/>
      <c r="H103" s="21"/>
      <c r="I103" s="7" t="s">
        <v>34</v>
      </c>
      <c r="J103" s="21"/>
      <c r="K103" s="21"/>
      <c r="L103" s="30" t="s">
        <v>34</v>
      </c>
      <c r="M103" s="30" t="s">
        <v>34</v>
      </c>
      <c r="N103" s="29" t="s">
        <v>34</v>
      </c>
      <c r="O103" s="29" t="s">
        <v>34</v>
      </c>
      <c r="P103" s="29" t="s">
        <v>34</v>
      </c>
      <c r="Q103" s="29" t="s">
        <v>34</v>
      </c>
      <c r="R103" s="29" t="s">
        <v>34</v>
      </c>
      <c r="S103" s="29" t="s">
        <v>34</v>
      </c>
      <c r="U103" s="31">
        <v>1</v>
      </c>
    </row>
    <row r="104" spans="1:21" ht="26" x14ac:dyDescent="0.35">
      <c r="A104" s="33">
        <v>103</v>
      </c>
      <c r="B104" s="21" t="s">
        <v>5060</v>
      </c>
      <c r="C104" s="29" t="s">
        <v>5061</v>
      </c>
      <c r="D104" s="29" t="s">
        <v>5061</v>
      </c>
      <c r="E104" s="21" t="s">
        <v>5060</v>
      </c>
      <c r="F104" s="45"/>
      <c r="G104" s="21"/>
      <c r="H104" s="21"/>
      <c r="I104" s="7" t="s">
        <v>34</v>
      </c>
      <c r="J104" s="21"/>
      <c r="K104" s="21"/>
      <c r="L104" s="30" t="s">
        <v>34</v>
      </c>
      <c r="M104" s="30" t="s">
        <v>34</v>
      </c>
      <c r="N104" s="29" t="s">
        <v>34</v>
      </c>
      <c r="O104" s="29" t="s">
        <v>34</v>
      </c>
      <c r="P104" s="29" t="s">
        <v>34</v>
      </c>
      <c r="Q104" s="29" t="s">
        <v>34</v>
      </c>
      <c r="R104" s="29" t="s">
        <v>34</v>
      </c>
      <c r="S104" s="29" t="s">
        <v>34</v>
      </c>
      <c r="U104" s="31">
        <v>1</v>
      </c>
    </row>
    <row r="105" spans="1:21" ht="52" x14ac:dyDescent="0.35">
      <c r="A105" s="33">
        <v>104</v>
      </c>
      <c r="B105" s="21" t="s">
        <v>5058</v>
      </c>
      <c r="C105" s="29" t="s">
        <v>5059</v>
      </c>
      <c r="D105" s="29" t="s">
        <v>5059</v>
      </c>
      <c r="E105" s="21" t="s">
        <v>5058</v>
      </c>
      <c r="F105" s="45"/>
      <c r="G105" s="21"/>
      <c r="H105" s="21"/>
      <c r="I105" s="7" t="s">
        <v>34</v>
      </c>
      <c r="J105" s="21"/>
      <c r="K105" s="21"/>
      <c r="L105" s="32"/>
      <c r="M105" s="30" t="s">
        <v>34</v>
      </c>
      <c r="N105" s="29" t="s">
        <v>34</v>
      </c>
      <c r="O105" s="29" t="s">
        <v>34</v>
      </c>
      <c r="P105" s="29" t="s">
        <v>34</v>
      </c>
      <c r="Q105" s="29" t="s">
        <v>34</v>
      </c>
      <c r="R105" s="29" t="s">
        <v>34</v>
      </c>
      <c r="S105" s="29" t="s">
        <v>34</v>
      </c>
      <c r="U105" s="31">
        <v>1</v>
      </c>
    </row>
    <row r="106" spans="1:21" ht="39" x14ac:dyDescent="0.35">
      <c r="A106" s="33">
        <v>105</v>
      </c>
      <c r="B106" s="21" t="s">
        <v>5056</v>
      </c>
      <c r="C106" s="29" t="s">
        <v>5057</v>
      </c>
      <c r="D106" s="29" t="s">
        <v>5057</v>
      </c>
      <c r="E106" s="21" t="s">
        <v>5056</v>
      </c>
      <c r="F106" s="45"/>
      <c r="G106" s="21"/>
      <c r="H106" s="21"/>
      <c r="I106" s="7" t="s">
        <v>34</v>
      </c>
      <c r="J106" s="21"/>
      <c r="K106" s="21"/>
      <c r="L106" s="32"/>
      <c r="M106" s="30" t="s">
        <v>34</v>
      </c>
      <c r="N106" s="29" t="s">
        <v>34</v>
      </c>
      <c r="O106" s="29" t="s">
        <v>34</v>
      </c>
      <c r="P106" s="29" t="s">
        <v>34</v>
      </c>
      <c r="Q106" s="29" t="s">
        <v>34</v>
      </c>
      <c r="R106" s="29" t="s">
        <v>34</v>
      </c>
      <c r="S106" s="29" t="s">
        <v>34</v>
      </c>
      <c r="U106" s="31">
        <v>1</v>
      </c>
    </row>
    <row r="107" spans="1:21" ht="26" x14ac:dyDescent="0.35">
      <c r="A107" s="33">
        <v>106</v>
      </c>
      <c r="B107" s="21" t="s">
        <v>5054</v>
      </c>
      <c r="C107" s="29" t="s">
        <v>5055</v>
      </c>
      <c r="D107" s="29" t="s">
        <v>5055</v>
      </c>
      <c r="E107" s="21" t="s">
        <v>5054</v>
      </c>
      <c r="F107" s="45"/>
      <c r="G107" s="21"/>
      <c r="H107" s="21"/>
      <c r="I107" s="7" t="s">
        <v>34</v>
      </c>
      <c r="J107" s="21"/>
      <c r="K107" s="21"/>
      <c r="L107" s="32"/>
      <c r="M107" s="30" t="s">
        <v>34</v>
      </c>
      <c r="N107" s="29" t="s">
        <v>34</v>
      </c>
      <c r="O107" s="29" t="s">
        <v>34</v>
      </c>
      <c r="P107" s="29" t="s">
        <v>34</v>
      </c>
      <c r="Q107" s="29" t="s">
        <v>34</v>
      </c>
      <c r="R107" s="29" t="s">
        <v>34</v>
      </c>
      <c r="S107" s="29" t="s">
        <v>34</v>
      </c>
      <c r="T107" s="27">
        <v>1</v>
      </c>
      <c r="U107" s="31"/>
    </row>
    <row r="108" spans="1:21" ht="52" x14ac:dyDescent="0.35">
      <c r="A108" s="33">
        <v>107</v>
      </c>
      <c r="B108" s="21" t="s">
        <v>5052</v>
      </c>
      <c r="C108" s="29" t="s">
        <v>5053</v>
      </c>
      <c r="D108" s="29" t="s">
        <v>5053</v>
      </c>
      <c r="E108" s="21" t="s">
        <v>5052</v>
      </c>
      <c r="F108" s="45"/>
      <c r="G108" s="21"/>
      <c r="H108" s="21"/>
      <c r="I108" s="7" t="s">
        <v>34</v>
      </c>
      <c r="J108" s="21"/>
      <c r="K108" s="21"/>
      <c r="L108" s="32"/>
      <c r="M108" s="30" t="s">
        <v>34</v>
      </c>
      <c r="N108" s="29" t="s">
        <v>34</v>
      </c>
      <c r="O108" s="29" t="s">
        <v>34</v>
      </c>
      <c r="P108" s="29" t="s">
        <v>34</v>
      </c>
      <c r="Q108" s="29" t="s">
        <v>34</v>
      </c>
      <c r="R108" s="29" t="s">
        <v>34</v>
      </c>
      <c r="S108" s="29" t="s">
        <v>34</v>
      </c>
      <c r="U108" s="31" t="s">
        <v>5051</v>
      </c>
    </row>
    <row r="109" spans="1:21" x14ac:dyDescent="0.35">
      <c r="A109" s="33">
        <v>108</v>
      </c>
      <c r="B109" s="9" t="s">
        <v>5049</v>
      </c>
      <c r="C109" s="37" t="s">
        <v>5050</v>
      </c>
      <c r="D109" s="37" t="s">
        <v>5050</v>
      </c>
      <c r="E109" s="9" t="s">
        <v>5049</v>
      </c>
      <c r="F109" s="47"/>
      <c r="G109" s="9"/>
      <c r="H109" s="9"/>
      <c r="I109" s="7"/>
      <c r="J109" s="9"/>
      <c r="K109" s="9"/>
      <c r="L109" s="36"/>
      <c r="M109" s="32"/>
      <c r="U109" s="31"/>
    </row>
    <row r="110" spans="1:21" ht="26" x14ac:dyDescent="0.35">
      <c r="A110" s="33">
        <v>109</v>
      </c>
      <c r="B110" s="18" t="s">
        <v>5047</v>
      </c>
      <c r="C110" s="35" t="s">
        <v>5048</v>
      </c>
      <c r="D110" s="35" t="s">
        <v>5048</v>
      </c>
      <c r="E110" s="18" t="s">
        <v>5047</v>
      </c>
      <c r="F110" s="46"/>
      <c r="G110" s="18"/>
      <c r="H110" s="18"/>
      <c r="I110" s="7"/>
      <c r="J110" s="18"/>
      <c r="K110" s="18"/>
      <c r="L110" s="34"/>
      <c r="M110" s="32"/>
      <c r="U110" s="31"/>
    </row>
    <row r="111" spans="1:21" ht="39" x14ac:dyDescent="0.35">
      <c r="A111" s="33">
        <v>110</v>
      </c>
      <c r="B111" s="21" t="s">
        <v>5045</v>
      </c>
      <c r="C111" s="29" t="s">
        <v>5046</v>
      </c>
      <c r="D111" s="29" t="s">
        <v>5046</v>
      </c>
      <c r="E111" s="21" t="s">
        <v>5045</v>
      </c>
      <c r="F111" s="45"/>
      <c r="G111" s="21"/>
      <c r="H111" s="21"/>
      <c r="I111" s="7" t="s">
        <v>34</v>
      </c>
      <c r="J111" s="21"/>
      <c r="K111" s="21"/>
      <c r="L111" s="32"/>
      <c r="M111" s="30" t="s">
        <v>34</v>
      </c>
      <c r="N111" s="29" t="s">
        <v>34</v>
      </c>
      <c r="O111" s="29" t="s">
        <v>34</v>
      </c>
      <c r="P111" s="29" t="s">
        <v>34</v>
      </c>
      <c r="Q111" s="29" t="s">
        <v>34</v>
      </c>
      <c r="R111" s="29" t="s">
        <v>34</v>
      </c>
      <c r="U111" s="31"/>
    </row>
    <row r="112" spans="1:21" x14ac:dyDescent="0.35">
      <c r="A112" s="33">
        <v>111</v>
      </c>
      <c r="B112" s="21" t="s">
        <v>5043</v>
      </c>
      <c r="C112" s="29" t="s">
        <v>5044</v>
      </c>
      <c r="D112" s="29" t="s">
        <v>5044</v>
      </c>
      <c r="E112" s="21" t="s">
        <v>5043</v>
      </c>
      <c r="F112" s="45"/>
      <c r="G112" s="21"/>
      <c r="H112" s="21"/>
      <c r="I112" s="7" t="s">
        <v>34</v>
      </c>
      <c r="J112" s="21"/>
      <c r="K112" s="21"/>
      <c r="L112" s="32"/>
      <c r="M112" s="30" t="s">
        <v>34</v>
      </c>
      <c r="N112" s="29" t="s">
        <v>34</v>
      </c>
      <c r="O112" s="29" t="s">
        <v>34</v>
      </c>
      <c r="P112" s="29" t="s">
        <v>34</v>
      </c>
      <c r="Q112" s="29" t="s">
        <v>34</v>
      </c>
      <c r="R112" s="29" t="s">
        <v>34</v>
      </c>
      <c r="S112" s="29" t="s">
        <v>34</v>
      </c>
      <c r="T112" s="27">
        <v>1</v>
      </c>
      <c r="U112" s="31"/>
    </row>
    <row r="113" spans="1:21" ht="52" x14ac:dyDescent="0.35">
      <c r="A113" s="33">
        <v>112</v>
      </c>
      <c r="B113" s="21" t="s">
        <v>5041</v>
      </c>
      <c r="C113" s="29" t="s">
        <v>5042</v>
      </c>
      <c r="D113" s="29" t="s">
        <v>5042</v>
      </c>
      <c r="E113" s="21" t="s">
        <v>5041</v>
      </c>
      <c r="F113" s="45"/>
      <c r="G113" s="21"/>
      <c r="H113" s="21"/>
      <c r="I113" s="7" t="s">
        <v>34</v>
      </c>
      <c r="J113" s="21"/>
      <c r="K113" s="21"/>
      <c r="L113" s="32"/>
      <c r="M113" s="30" t="s">
        <v>34</v>
      </c>
      <c r="N113" s="29" t="s">
        <v>34</v>
      </c>
      <c r="O113" s="29" t="s">
        <v>34</v>
      </c>
      <c r="P113" s="29" t="s">
        <v>34</v>
      </c>
      <c r="Q113" s="29" t="s">
        <v>34</v>
      </c>
      <c r="R113" s="29" t="s">
        <v>34</v>
      </c>
      <c r="S113" s="29" t="s">
        <v>34</v>
      </c>
      <c r="T113" s="27">
        <v>1</v>
      </c>
      <c r="U113" s="31"/>
    </row>
    <row r="114" spans="1:21" ht="26" x14ac:dyDescent="0.35">
      <c r="A114" s="33">
        <v>113</v>
      </c>
      <c r="B114" s="21" t="s">
        <v>5039</v>
      </c>
      <c r="C114" s="29" t="s">
        <v>5040</v>
      </c>
      <c r="D114" s="29" t="s">
        <v>5040</v>
      </c>
      <c r="E114" s="21" t="s">
        <v>5039</v>
      </c>
      <c r="F114" s="45"/>
      <c r="G114" s="21"/>
      <c r="H114" s="21"/>
      <c r="I114" s="7" t="s">
        <v>34</v>
      </c>
      <c r="J114" s="21"/>
      <c r="K114" s="21"/>
      <c r="L114" s="32"/>
      <c r="M114" s="30" t="s">
        <v>34</v>
      </c>
      <c r="N114" s="29" t="s">
        <v>34</v>
      </c>
      <c r="O114" s="29" t="s">
        <v>34</v>
      </c>
      <c r="P114" s="29" t="s">
        <v>34</v>
      </c>
      <c r="Q114" s="29" t="s">
        <v>34</v>
      </c>
      <c r="R114" s="29" t="s">
        <v>34</v>
      </c>
      <c r="S114" s="29" t="s">
        <v>34</v>
      </c>
      <c r="T114" s="27">
        <v>1</v>
      </c>
      <c r="U114" s="31"/>
    </row>
    <row r="115" spans="1:21" ht="26" x14ac:dyDescent="0.35">
      <c r="A115" s="33">
        <v>114</v>
      </c>
      <c r="B115" s="21" t="s">
        <v>5037</v>
      </c>
      <c r="C115" s="29" t="s">
        <v>5038</v>
      </c>
      <c r="D115" s="29" t="s">
        <v>5038</v>
      </c>
      <c r="E115" s="21" t="s">
        <v>5037</v>
      </c>
      <c r="F115" s="45"/>
      <c r="G115" s="21"/>
      <c r="H115" s="21"/>
      <c r="I115" s="7" t="s">
        <v>34</v>
      </c>
      <c r="J115" s="21"/>
      <c r="K115" s="21"/>
      <c r="L115" s="32"/>
      <c r="M115" s="30" t="s">
        <v>34</v>
      </c>
      <c r="N115" s="29" t="s">
        <v>34</v>
      </c>
      <c r="O115" s="29" t="s">
        <v>34</v>
      </c>
      <c r="P115" s="29" t="s">
        <v>34</v>
      </c>
      <c r="Q115" s="29" t="s">
        <v>34</v>
      </c>
      <c r="R115" s="29" t="s">
        <v>34</v>
      </c>
      <c r="S115" s="29" t="s">
        <v>34</v>
      </c>
      <c r="T115" s="27">
        <v>1</v>
      </c>
      <c r="U115" s="31"/>
    </row>
    <row r="116" spans="1:21" x14ac:dyDescent="0.35">
      <c r="A116" s="33">
        <v>115</v>
      </c>
      <c r="B116" s="21" t="s">
        <v>5035</v>
      </c>
      <c r="C116" s="29" t="s">
        <v>5036</v>
      </c>
      <c r="D116" s="29" t="s">
        <v>5036</v>
      </c>
      <c r="E116" s="21" t="s">
        <v>5035</v>
      </c>
      <c r="F116" s="45"/>
      <c r="G116" s="21"/>
      <c r="H116" s="21"/>
      <c r="I116" s="7" t="s">
        <v>34</v>
      </c>
      <c r="J116" s="21"/>
      <c r="K116" s="21"/>
      <c r="L116" s="32"/>
      <c r="M116" s="30" t="s">
        <v>34</v>
      </c>
      <c r="N116" s="29" t="s">
        <v>34</v>
      </c>
      <c r="O116" s="29" t="s">
        <v>34</v>
      </c>
      <c r="P116" s="29" t="s">
        <v>34</v>
      </c>
      <c r="Q116" s="29" t="s">
        <v>34</v>
      </c>
      <c r="R116" s="29" t="s">
        <v>34</v>
      </c>
      <c r="U116" s="31"/>
    </row>
    <row r="117" spans="1:21" ht="39" x14ac:dyDescent="0.35">
      <c r="A117" s="33">
        <v>116</v>
      </c>
      <c r="B117" s="21" t="s">
        <v>5033</v>
      </c>
      <c r="C117" s="29" t="s">
        <v>5034</v>
      </c>
      <c r="D117" s="29" t="s">
        <v>5034</v>
      </c>
      <c r="E117" s="21" t="s">
        <v>5033</v>
      </c>
      <c r="F117" s="45"/>
      <c r="G117" s="21"/>
      <c r="H117" s="21"/>
      <c r="I117" s="7" t="s">
        <v>34</v>
      </c>
      <c r="J117" s="21"/>
      <c r="K117" s="21"/>
      <c r="L117" s="32"/>
      <c r="M117" s="30" t="s">
        <v>34</v>
      </c>
      <c r="N117" s="29" t="s">
        <v>34</v>
      </c>
      <c r="O117" s="29" t="s">
        <v>34</v>
      </c>
      <c r="P117" s="29" t="s">
        <v>34</v>
      </c>
      <c r="Q117" s="29" t="s">
        <v>34</v>
      </c>
      <c r="R117" s="29" t="s">
        <v>34</v>
      </c>
      <c r="U117" s="31"/>
    </row>
    <row r="118" spans="1:21" x14ac:dyDescent="0.35">
      <c r="A118" s="33">
        <v>117</v>
      </c>
      <c r="B118" s="9" t="s">
        <v>5031</v>
      </c>
      <c r="C118" s="37" t="s">
        <v>5032</v>
      </c>
      <c r="D118" s="37" t="s">
        <v>5032</v>
      </c>
      <c r="E118" s="9" t="s">
        <v>5031</v>
      </c>
      <c r="F118" s="47"/>
      <c r="G118" s="9"/>
      <c r="H118" s="9"/>
      <c r="I118" s="7"/>
      <c r="J118" s="9"/>
      <c r="K118" s="9"/>
      <c r="L118" s="36"/>
      <c r="M118" s="32"/>
      <c r="U118" s="31"/>
    </row>
    <row r="119" spans="1:21" ht="26" x14ac:dyDescent="0.35">
      <c r="A119" s="33">
        <v>118</v>
      </c>
      <c r="B119" s="18" t="s">
        <v>5029</v>
      </c>
      <c r="C119" s="35" t="s">
        <v>5030</v>
      </c>
      <c r="D119" s="35" t="s">
        <v>5030</v>
      </c>
      <c r="E119" s="18" t="s">
        <v>5029</v>
      </c>
      <c r="F119" s="46"/>
      <c r="G119" s="18"/>
      <c r="H119" s="18"/>
      <c r="I119" s="7"/>
      <c r="J119" s="18"/>
      <c r="K119" s="18"/>
      <c r="L119" s="34"/>
      <c r="M119" s="32"/>
      <c r="U119" s="31"/>
    </row>
    <row r="120" spans="1:21" ht="52" x14ac:dyDescent="0.35">
      <c r="A120" s="33">
        <v>119</v>
      </c>
      <c r="B120" s="21" t="s">
        <v>5027</v>
      </c>
      <c r="C120" s="29" t="s">
        <v>5028</v>
      </c>
      <c r="D120" s="29" t="s">
        <v>5028</v>
      </c>
      <c r="E120" s="21" t="s">
        <v>5027</v>
      </c>
      <c r="F120" s="45"/>
      <c r="G120" s="21"/>
      <c r="H120" s="21"/>
      <c r="I120" s="7" t="s">
        <v>34</v>
      </c>
      <c r="J120" s="21"/>
      <c r="K120" s="21"/>
      <c r="L120" s="32"/>
      <c r="M120" s="30" t="s">
        <v>34</v>
      </c>
      <c r="N120" s="29" t="s">
        <v>34</v>
      </c>
      <c r="O120" s="29" t="s">
        <v>34</v>
      </c>
      <c r="P120" s="29" t="s">
        <v>34</v>
      </c>
      <c r="Q120" s="29" t="s">
        <v>34</v>
      </c>
      <c r="R120" s="29" t="s">
        <v>34</v>
      </c>
      <c r="U120" s="31"/>
    </row>
    <row r="121" spans="1:21" ht="52" x14ac:dyDescent="0.35">
      <c r="A121" s="33">
        <v>120</v>
      </c>
      <c r="B121" s="21" t="s">
        <v>5025</v>
      </c>
      <c r="C121" s="29" t="s">
        <v>5026</v>
      </c>
      <c r="D121" s="29" t="s">
        <v>5026</v>
      </c>
      <c r="E121" s="21" t="s">
        <v>5025</v>
      </c>
      <c r="F121" s="45"/>
      <c r="G121" s="21"/>
      <c r="H121" s="21"/>
      <c r="I121" s="7" t="s">
        <v>34</v>
      </c>
      <c r="J121" s="21"/>
      <c r="K121" s="21"/>
      <c r="L121" s="32"/>
      <c r="M121" s="30" t="s">
        <v>34</v>
      </c>
      <c r="N121" s="29" t="s">
        <v>34</v>
      </c>
      <c r="O121" s="29" t="s">
        <v>34</v>
      </c>
      <c r="P121" s="29" t="s">
        <v>34</v>
      </c>
      <c r="Q121" s="29" t="s">
        <v>34</v>
      </c>
      <c r="R121" s="29" t="s">
        <v>34</v>
      </c>
      <c r="S121" s="29" t="s">
        <v>34</v>
      </c>
      <c r="T121" s="27">
        <v>1</v>
      </c>
      <c r="U121" s="31"/>
    </row>
    <row r="122" spans="1:21" ht="26" x14ac:dyDescent="0.35">
      <c r="A122" s="33">
        <v>121</v>
      </c>
      <c r="B122" s="21" t="s">
        <v>5023</v>
      </c>
      <c r="C122" s="29" t="s">
        <v>5024</v>
      </c>
      <c r="D122" s="29" t="s">
        <v>5024</v>
      </c>
      <c r="E122" s="21" t="s">
        <v>5023</v>
      </c>
      <c r="F122" s="45"/>
      <c r="G122" s="21"/>
      <c r="H122" s="21"/>
      <c r="I122" s="7" t="s">
        <v>34</v>
      </c>
      <c r="J122" s="21"/>
      <c r="K122" s="21"/>
      <c r="L122" s="32"/>
      <c r="M122" s="30" t="s">
        <v>34</v>
      </c>
      <c r="N122" s="29" t="s">
        <v>34</v>
      </c>
      <c r="O122" s="29" t="s">
        <v>34</v>
      </c>
      <c r="P122" s="29" t="s">
        <v>34</v>
      </c>
      <c r="Q122" s="29" t="s">
        <v>34</v>
      </c>
      <c r="R122" s="29" t="s">
        <v>34</v>
      </c>
      <c r="S122" s="29" t="s">
        <v>34</v>
      </c>
      <c r="T122" s="27">
        <v>1</v>
      </c>
      <c r="U122" s="31"/>
    </row>
    <row r="123" spans="1:21" ht="26" x14ac:dyDescent="0.35">
      <c r="A123" s="33">
        <v>122</v>
      </c>
      <c r="B123" s="21" t="s">
        <v>5021</v>
      </c>
      <c r="C123" s="29" t="s">
        <v>5022</v>
      </c>
      <c r="D123" s="29" t="s">
        <v>5022</v>
      </c>
      <c r="E123" s="21" t="s">
        <v>5021</v>
      </c>
      <c r="F123" s="45"/>
      <c r="G123" s="21"/>
      <c r="H123" s="21"/>
      <c r="I123" s="7" t="s">
        <v>34</v>
      </c>
      <c r="J123" s="21"/>
      <c r="K123" s="21"/>
      <c r="L123" s="32"/>
      <c r="M123" s="30" t="s">
        <v>34</v>
      </c>
      <c r="N123" s="29" t="s">
        <v>34</v>
      </c>
      <c r="O123" s="29" t="s">
        <v>34</v>
      </c>
      <c r="P123" s="29" t="s">
        <v>34</v>
      </c>
      <c r="Q123" s="29" t="s">
        <v>34</v>
      </c>
      <c r="R123" s="29" t="s">
        <v>34</v>
      </c>
      <c r="U123" s="31"/>
    </row>
    <row r="124" spans="1:21" ht="26" x14ac:dyDescent="0.35">
      <c r="A124" s="33">
        <v>123</v>
      </c>
      <c r="B124" s="21" t="s">
        <v>5019</v>
      </c>
      <c r="C124" s="29" t="s">
        <v>5020</v>
      </c>
      <c r="D124" s="29" t="s">
        <v>5020</v>
      </c>
      <c r="E124" s="21" t="s">
        <v>5019</v>
      </c>
      <c r="F124" s="45"/>
      <c r="G124" s="21"/>
      <c r="H124" s="21"/>
      <c r="I124" s="7" t="s">
        <v>34</v>
      </c>
      <c r="J124" s="21"/>
      <c r="K124" s="21"/>
      <c r="L124" s="32"/>
      <c r="M124" s="30" t="s">
        <v>34</v>
      </c>
      <c r="N124" s="29" t="s">
        <v>34</v>
      </c>
      <c r="O124" s="29" t="s">
        <v>34</v>
      </c>
      <c r="P124" s="29" t="s">
        <v>34</v>
      </c>
      <c r="Q124" s="29" t="s">
        <v>34</v>
      </c>
      <c r="R124" s="29" t="s">
        <v>34</v>
      </c>
      <c r="U124" s="31"/>
    </row>
    <row r="125" spans="1:21" ht="91" x14ac:dyDescent="0.35">
      <c r="A125" s="33">
        <v>124</v>
      </c>
      <c r="B125" s="21" t="s">
        <v>5017</v>
      </c>
      <c r="C125" s="29" t="s">
        <v>5018</v>
      </c>
      <c r="D125" s="29" t="s">
        <v>5018</v>
      </c>
      <c r="E125" s="21" t="s">
        <v>5017</v>
      </c>
      <c r="F125" s="45"/>
      <c r="G125" s="21"/>
      <c r="H125" s="21"/>
      <c r="I125" s="7" t="s">
        <v>34</v>
      </c>
      <c r="J125" s="21"/>
      <c r="K125" s="21"/>
      <c r="L125" s="32"/>
      <c r="M125" s="30" t="s">
        <v>34</v>
      </c>
      <c r="N125" s="29" t="s">
        <v>34</v>
      </c>
      <c r="U125" s="31"/>
    </row>
    <row r="126" spans="1:21" ht="52" x14ac:dyDescent="0.35">
      <c r="A126" s="33">
        <v>125</v>
      </c>
      <c r="B126" s="21" t="s">
        <v>5015</v>
      </c>
      <c r="C126" s="29" t="s">
        <v>5016</v>
      </c>
      <c r="D126" s="29" t="s">
        <v>5016</v>
      </c>
      <c r="E126" s="21" t="s">
        <v>5015</v>
      </c>
      <c r="F126" s="45"/>
      <c r="G126" s="21"/>
      <c r="H126" s="21"/>
      <c r="I126" s="7" t="s">
        <v>34</v>
      </c>
      <c r="J126" s="21"/>
      <c r="K126" s="21"/>
      <c r="L126" s="32"/>
      <c r="M126" s="32"/>
      <c r="O126" s="29" t="s">
        <v>34</v>
      </c>
      <c r="P126" s="29" t="s">
        <v>34</v>
      </c>
      <c r="Q126" s="29" t="s">
        <v>34</v>
      </c>
      <c r="U126" s="31"/>
    </row>
    <row r="127" spans="1:21" ht="26" x14ac:dyDescent="0.35">
      <c r="A127" s="33">
        <v>126</v>
      </c>
      <c r="B127" s="21" t="s">
        <v>5013</v>
      </c>
      <c r="C127" s="29" t="s">
        <v>5014</v>
      </c>
      <c r="D127" s="29" t="s">
        <v>5014</v>
      </c>
      <c r="E127" s="21" t="s">
        <v>5013</v>
      </c>
      <c r="F127" s="45"/>
      <c r="G127" s="21"/>
      <c r="H127" s="21"/>
      <c r="I127" s="7" t="s">
        <v>34</v>
      </c>
      <c r="J127" s="21"/>
      <c r="K127" s="21"/>
      <c r="L127" s="32"/>
      <c r="M127" s="30" t="s">
        <v>34</v>
      </c>
      <c r="N127" s="29" t="s">
        <v>34</v>
      </c>
      <c r="O127" s="29" t="s">
        <v>34</v>
      </c>
      <c r="P127" s="29" t="s">
        <v>34</v>
      </c>
      <c r="Q127" s="29" t="s">
        <v>34</v>
      </c>
      <c r="R127" s="29" t="s">
        <v>34</v>
      </c>
      <c r="S127" s="29" t="s">
        <v>34</v>
      </c>
      <c r="U127" s="31"/>
    </row>
    <row r="128" spans="1:21" ht="65" x14ac:dyDescent="0.35">
      <c r="A128" s="33">
        <v>127</v>
      </c>
      <c r="B128" s="21" t="s">
        <v>5011</v>
      </c>
      <c r="C128" s="29" t="s">
        <v>5012</v>
      </c>
      <c r="D128" s="29" t="s">
        <v>5012</v>
      </c>
      <c r="E128" s="21" t="s">
        <v>5011</v>
      </c>
      <c r="F128" s="45"/>
      <c r="G128" s="21"/>
      <c r="H128" s="21"/>
      <c r="I128" s="7" t="s">
        <v>34</v>
      </c>
      <c r="J128" s="21"/>
      <c r="K128" s="21"/>
      <c r="L128" s="32"/>
      <c r="M128" s="30" t="s">
        <v>34</v>
      </c>
      <c r="N128" s="29" t="s">
        <v>34</v>
      </c>
      <c r="O128" s="29" t="s">
        <v>34</v>
      </c>
      <c r="P128" s="29" t="s">
        <v>34</v>
      </c>
      <c r="Q128" s="29" t="s">
        <v>34</v>
      </c>
      <c r="R128" s="29" t="s">
        <v>34</v>
      </c>
      <c r="S128" s="29" t="s">
        <v>34</v>
      </c>
      <c r="U128" s="31">
        <v>1</v>
      </c>
    </row>
    <row r="129" spans="1:21" ht="78" x14ac:dyDescent="0.35">
      <c r="A129" s="33">
        <v>128</v>
      </c>
      <c r="B129" s="21" t="s">
        <v>5009</v>
      </c>
      <c r="C129" s="29" t="s">
        <v>5010</v>
      </c>
      <c r="D129" s="29" t="s">
        <v>5010</v>
      </c>
      <c r="E129" s="21" t="s">
        <v>5009</v>
      </c>
      <c r="F129" s="45"/>
      <c r="G129" s="21"/>
      <c r="H129" s="21"/>
      <c r="I129" s="7" t="s">
        <v>34</v>
      </c>
      <c r="J129" s="21"/>
      <c r="K129" s="21"/>
      <c r="L129" s="32"/>
      <c r="M129" s="30" t="s">
        <v>34</v>
      </c>
      <c r="N129" s="29" t="s">
        <v>34</v>
      </c>
      <c r="O129" s="29" t="s">
        <v>34</v>
      </c>
      <c r="P129" s="29" t="s">
        <v>34</v>
      </c>
      <c r="Q129" s="29" t="s">
        <v>34</v>
      </c>
      <c r="R129" s="29" t="s">
        <v>34</v>
      </c>
      <c r="S129" s="29" t="s">
        <v>34</v>
      </c>
      <c r="U129" s="31">
        <v>1</v>
      </c>
    </row>
    <row r="130" spans="1:21" x14ac:dyDescent="0.35">
      <c r="A130" s="33">
        <v>129</v>
      </c>
      <c r="B130" s="9" t="s">
        <v>5007</v>
      </c>
      <c r="C130" s="37" t="s">
        <v>5008</v>
      </c>
      <c r="D130" s="37" t="s">
        <v>5008</v>
      </c>
      <c r="E130" s="9" t="s">
        <v>5007</v>
      </c>
      <c r="F130" s="47"/>
      <c r="G130" s="9"/>
      <c r="H130" s="9"/>
      <c r="I130" s="7"/>
      <c r="J130" s="9"/>
      <c r="K130" s="9"/>
      <c r="L130" s="36"/>
      <c r="M130" s="32"/>
      <c r="U130" s="31"/>
    </row>
    <row r="131" spans="1:21" ht="26" x14ac:dyDescent="0.35">
      <c r="A131" s="33">
        <v>130</v>
      </c>
      <c r="B131" s="18" t="s">
        <v>5005</v>
      </c>
      <c r="C131" s="35" t="s">
        <v>5006</v>
      </c>
      <c r="D131" s="35" t="s">
        <v>5006</v>
      </c>
      <c r="E131" s="18" t="s">
        <v>5005</v>
      </c>
      <c r="F131" s="46"/>
      <c r="G131" s="18"/>
      <c r="H131" s="18"/>
      <c r="I131" s="7"/>
      <c r="J131" s="18"/>
      <c r="K131" s="18"/>
      <c r="L131" s="34"/>
      <c r="M131" s="32"/>
      <c r="U131" s="31"/>
    </row>
    <row r="132" spans="1:21" ht="26" x14ac:dyDescent="0.35">
      <c r="A132" s="33">
        <v>131</v>
      </c>
      <c r="B132" s="21" t="s">
        <v>5003</v>
      </c>
      <c r="C132" s="29" t="s">
        <v>5004</v>
      </c>
      <c r="D132" s="29" t="s">
        <v>5004</v>
      </c>
      <c r="E132" s="21" t="s">
        <v>5003</v>
      </c>
      <c r="F132" s="45"/>
      <c r="G132" s="21"/>
      <c r="H132" s="21"/>
      <c r="I132" s="7" t="s">
        <v>34</v>
      </c>
      <c r="J132" s="21"/>
      <c r="K132" s="21"/>
      <c r="L132" s="32"/>
      <c r="M132" s="30" t="s">
        <v>34</v>
      </c>
      <c r="U132" s="31"/>
    </row>
    <row r="133" spans="1:21" x14ac:dyDescent="0.35">
      <c r="A133" s="33">
        <v>132</v>
      </c>
      <c r="B133" s="21" t="s">
        <v>5001</v>
      </c>
      <c r="C133" s="29" t="s">
        <v>5002</v>
      </c>
      <c r="D133" s="29" t="s">
        <v>5002</v>
      </c>
      <c r="E133" s="21" t="s">
        <v>5001</v>
      </c>
      <c r="F133" s="45"/>
      <c r="G133" s="21"/>
      <c r="H133" s="21"/>
      <c r="I133" s="7" t="s">
        <v>34</v>
      </c>
      <c r="J133" s="21"/>
      <c r="K133" s="21"/>
      <c r="L133" s="30" t="s">
        <v>34</v>
      </c>
      <c r="M133" s="30" t="s">
        <v>34</v>
      </c>
      <c r="U133" s="31"/>
    </row>
    <row r="134" spans="1:21" ht="26" x14ac:dyDescent="0.35">
      <c r="A134" s="33">
        <v>133</v>
      </c>
      <c r="B134" s="21" t="s">
        <v>4999</v>
      </c>
      <c r="C134" s="29" t="s">
        <v>5000</v>
      </c>
      <c r="D134" s="29" t="s">
        <v>5000</v>
      </c>
      <c r="E134" s="21" t="s">
        <v>4999</v>
      </c>
      <c r="F134" s="45"/>
      <c r="G134" s="21"/>
      <c r="H134" s="21"/>
      <c r="I134" s="7" t="s">
        <v>34</v>
      </c>
      <c r="J134" s="21"/>
      <c r="K134" s="21"/>
      <c r="L134" s="30" t="s">
        <v>34</v>
      </c>
      <c r="M134" s="30" t="s">
        <v>34</v>
      </c>
      <c r="U134" s="31"/>
    </row>
    <row r="135" spans="1:21" ht="26" x14ac:dyDescent="0.35">
      <c r="A135" s="33">
        <v>134</v>
      </c>
      <c r="B135" s="21" t="s">
        <v>4997</v>
      </c>
      <c r="C135" s="29" t="s">
        <v>4998</v>
      </c>
      <c r="D135" s="29" t="s">
        <v>4998</v>
      </c>
      <c r="E135" s="21" t="s">
        <v>4997</v>
      </c>
      <c r="F135" s="45"/>
      <c r="G135" s="21"/>
      <c r="H135" s="21"/>
      <c r="I135" s="7" t="s">
        <v>34</v>
      </c>
      <c r="J135" s="21"/>
      <c r="K135" s="21"/>
      <c r="L135" s="32"/>
      <c r="M135" s="30" t="s">
        <v>34</v>
      </c>
      <c r="U135" s="31"/>
    </row>
    <row r="136" spans="1:21" ht="26" x14ac:dyDescent="0.35">
      <c r="A136" s="33">
        <v>135</v>
      </c>
      <c r="B136" s="21" t="s">
        <v>4995</v>
      </c>
      <c r="C136" s="29" t="s">
        <v>4996</v>
      </c>
      <c r="D136" s="29" t="s">
        <v>4996</v>
      </c>
      <c r="E136" s="21" t="s">
        <v>4995</v>
      </c>
      <c r="F136" s="45"/>
      <c r="G136" s="21"/>
      <c r="H136" s="21"/>
      <c r="I136" s="7" t="s">
        <v>34</v>
      </c>
      <c r="J136" s="21"/>
      <c r="K136" s="21"/>
      <c r="L136" s="32"/>
      <c r="M136" s="30" t="s">
        <v>34</v>
      </c>
      <c r="U136" s="31"/>
    </row>
    <row r="137" spans="1:21" ht="65" x14ac:dyDescent="0.35">
      <c r="A137" s="33">
        <v>136</v>
      </c>
      <c r="B137" s="21" t="s">
        <v>4993</v>
      </c>
      <c r="C137" s="29" t="s">
        <v>4994</v>
      </c>
      <c r="D137" s="29" t="s">
        <v>4994</v>
      </c>
      <c r="E137" s="21" t="s">
        <v>4993</v>
      </c>
      <c r="F137" s="45"/>
      <c r="G137" s="21"/>
      <c r="H137" s="21"/>
      <c r="I137" s="7" t="s">
        <v>34</v>
      </c>
      <c r="J137" s="21"/>
      <c r="K137" s="21"/>
      <c r="L137" s="32"/>
      <c r="M137" s="30" t="s">
        <v>34</v>
      </c>
      <c r="U137" s="31"/>
    </row>
    <row r="138" spans="1:21" ht="43" x14ac:dyDescent="0.35">
      <c r="A138" s="33">
        <v>137</v>
      </c>
      <c r="B138" s="21" t="s">
        <v>4991</v>
      </c>
      <c r="C138" s="29" t="s">
        <v>4992</v>
      </c>
      <c r="D138" s="29" t="s">
        <v>4992</v>
      </c>
      <c r="E138" s="21" t="s">
        <v>4991</v>
      </c>
      <c r="F138" s="45"/>
      <c r="G138" s="21"/>
      <c r="H138" s="21"/>
      <c r="I138" s="7" t="s">
        <v>34</v>
      </c>
      <c r="J138" s="21"/>
      <c r="K138" s="21"/>
      <c r="L138" s="32"/>
      <c r="M138" s="30" t="s">
        <v>34</v>
      </c>
      <c r="U138" s="31"/>
    </row>
    <row r="139" spans="1:21" ht="26" x14ac:dyDescent="0.35">
      <c r="A139" s="33">
        <v>138</v>
      </c>
      <c r="B139" s="21" t="s">
        <v>4989</v>
      </c>
      <c r="C139" s="29" t="s">
        <v>4990</v>
      </c>
      <c r="D139" s="29" t="s">
        <v>4990</v>
      </c>
      <c r="E139" s="21" t="s">
        <v>4989</v>
      </c>
      <c r="F139" s="45"/>
      <c r="G139" s="21"/>
      <c r="H139" s="21"/>
      <c r="I139" s="7" t="s">
        <v>34</v>
      </c>
      <c r="J139" s="21"/>
      <c r="K139" s="21"/>
      <c r="L139" s="32"/>
      <c r="M139" s="30" t="s">
        <v>34</v>
      </c>
      <c r="U139" s="31"/>
    </row>
    <row r="140" spans="1:21" ht="71" x14ac:dyDescent="0.35">
      <c r="A140" s="33">
        <v>139</v>
      </c>
      <c r="B140" s="21" t="s">
        <v>4987</v>
      </c>
      <c r="C140" s="29" t="s">
        <v>4988</v>
      </c>
      <c r="D140" s="29" t="s">
        <v>4988</v>
      </c>
      <c r="E140" s="21" t="s">
        <v>4987</v>
      </c>
      <c r="F140" s="45"/>
      <c r="G140" s="21"/>
      <c r="H140" s="21"/>
      <c r="I140" s="7" t="s">
        <v>34</v>
      </c>
      <c r="J140" s="21"/>
      <c r="K140" s="21"/>
      <c r="L140" s="32"/>
      <c r="M140" s="30" t="s">
        <v>34</v>
      </c>
      <c r="U140" s="31"/>
    </row>
    <row r="141" spans="1:21" ht="52" x14ac:dyDescent="0.35">
      <c r="A141" s="33">
        <v>140</v>
      </c>
      <c r="B141" s="21" t="s">
        <v>4985</v>
      </c>
      <c r="C141" s="29" t="s">
        <v>4986</v>
      </c>
      <c r="D141" s="29" t="s">
        <v>4986</v>
      </c>
      <c r="E141" s="21" t="s">
        <v>4985</v>
      </c>
      <c r="F141" s="45"/>
      <c r="G141" s="21"/>
      <c r="H141" s="21"/>
      <c r="I141" s="7" t="s">
        <v>34</v>
      </c>
      <c r="J141" s="21"/>
      <c r="K141" s="21"/>
      <c r="L141" s="32"/>
      <c r="M141" s="30" t="s">
        <v>34</v>
      </c>
      <c r="U141" s="31"/>
    </row>
    <row r="142" spans="1:21" x14ac:dyDescent="0.35">
      <c r="A142" s="33">
        <v>141</v>
      </c>
      <c r="B142" s="9" t="s">
        <v>4983</v>
      </c>
      <c r="C142" s="37" t="s">
        <v>4984</v>
      </c>
      <c r="D142" s="37" t="s">
        <v>4984</v>
      </c>
      <c r="E142" s="9" t="s">
        <v>4983</v>
      </c>
      <c r="F142" s="47"/>
      <c r="G142" s="9"/>
      <c r="H142" s="9"/>
      <c r="I142" s="7"/>
      <c r="J142" s="9"/>
      <c r="K142" s="9"/>
      <c r="L142" s="36"/>
      <c r="M142" s="32"/>
      <c r="U142" s="31"/>
    </row>
    <row r="143" spans="1:21" ht="26" x14ac:dyDescent="0.35">
      <c r="A143" s="33">
        <v>142</v>
      </c>
      <c r="B143" s="18" t="s">
        <v>4981</v>
      </c>
      <c r="C143" s="35" t="s">
        <v>4982</v>
      </c>
      <c r="D143" s="35" t="s">
        <v>4982</v>
      </c>
      <c r="E143" s="18" t="s">
        <v>4981</v>
      </c>
      <c r="F143" s="46"/>
      <c r="G143" s="18"/>
      <c r="H143" s="18"/>
      <c r="I143" s="7"/>
      <c r="J143" s="18"/>
      <c r="K143" s="18"/>
      <c r="L143" s="34"/>
      <c r="M143" s="32"/>
      <c r="U143" s="31"/>
    </row>
    <row r="144" spans="1:21" x14ac:dyDescent="0.35">
      <c r="A144" s="33">
        <v>143</v>
      </c>
      <c r="B144" s="21" t="s">
        <v>4979</v>
      </c>
      <c r="C144" s="29" t="s">
        <v>4980</v>
      </c>
      <c r="D144" s="29" t="s">
        <v>4980</v>
      </c>
      <c r="E144" s="21" t="s">
        <v>4979</v>
      </c>
      <c r="F144" s="45"/>
      <c r="G144" s="21"/>
      <c r="H144" s="21"/>
      <c r="I144" s="7" t="s">
        <v>34</v>
      </c>
      <c r="J144" s="21"/>
      <c r="K144" s="21"/>
      <c r="L144" s="32"/>
      <c r="M144" s="30" t="s">
        <v>34</v>
      </c>
      <c r="N144" s="29" t="s">
        <v>34</v>
      </c>
      <c r="O144" s="29" t="s">
        <v>34</v>
      </c>
      <c r="P144" s="29" t="s">
        <v>34</v>
      </c>
      <c r="Q144" s="29" t="s">
        <v>34</v>
      </c>
      <c r="R144" s="29" t="s">
        <v>34</v>
      </c>
      <c r="U144" s="31"/>
    </row>
    <row r="145" spans="1:21" ht="52" x14ac:dyDescent="0.35">
      <c r="A145" s="33">
        <v>144</v>
      </c>
      <c r="B145" s="21" t="s">
        <v>4977</v>
      </c>
      <c r="C145" s="29" t="s">
        <v>4978</v>
      </c>
      <c r="D145" s="29" t="s">
        <v>4978</v>
      </c>
      <c r="E145" s="21" t="s">
        <v>4977</v>
      </c>
      <c r="F145" s="45"/>
      <c r="G145" s="21"/>
      <c r="H145" s="21"/>
      <c r="I145" s="7" t="s">
        <v>34</v>
      </c>
      <c r="J145" s="21"/>
      <c r="K145" s="21"/>
      <c r="L145" s="30" t="s">
        <v>34</v>
      </c>
      <c r="M145" s="30" t="s">
        <v>34</v>
      </c>
      <c r="N145" s="29" t="s">
        <v>34</v>
      </c>
      <c r="O145" s="29" t="s">
        <v>34</v>
      </c>
      <c r="P145" s="29" t="s">
        <v>34</v>
      </c>
      <c r="Q145" s="29" t="s">
        <v>34</v>
      </c>
      <c r="R145" s="29" t="s">
        <v>34</v>
      </c>
      <c r="U145" s="31"/>
    </row>
    <row r="146" spans="1:21" ht="52" x14ac:dyDescent="0.35">
      <c r="A146" s="33">
        <v>145</v>
      </c>
      <c r="B146" s="21" t="s">
        <v>4975</v>
      </c>
      <c r="C146" s="29" t="s">
        <v>4976</v>
      </c>
      <c r="D146" s="29" t="s">
        <v>4976</v>
      </c>
      <c r="E146" s="21" t="s">
        <v>4975</v>
      </c>
      <c r="F146" s="45"/>
      <c r="G146" s="21"/>
      <c r="H146" s="21"/>
      <c r="I146" s="7" t="s">
        <v>34</v>
      </c>
      <c r="J146" s="21"/>
      <c r="K146" s="21"/>
      <c r="L146" s="30" t="s">
        <v>34</v>
      </c>
      <c r="M146" s="30" t="s">
        <v>34</v>
      </c>
      <c r="N146" s="29" t="s">
        <v>34</v>
      </c>
      <c r="O146" s="29" t="s">
        <v>34</v>
      </c>
      <c r="P146" s="29" t="s">
        <v>34</v>
      </c>
      <c r="Q146" s="29" t="s">
        <v>34</v>
      </c>
      <c r="R146" s="29" t="s">
        <v>34</v>
      </c>
      <c r="U146" s="31"/>
    </row>
    <row r="147" spans="1:21" ht="39" x14ac:dyDescent="0.35">
      <c r="A147" s="33">
        <v>146</v>
      </c>
      <c r="B147" s="21" t="s">
        <v>4973</v>
      </c>
      <c r="C147" s="29" t="s">
        <v>4974</v>
      </c>
      <c r="D147" s="29" t="s">
        <v>4974</v>
      </c>
      <c r="E147" s="21" t="s">
        <v>4973</v>
      </c>
      <c r="F147" s="45"/>
      <c r="G147" s="21"/>
      <c r="H147" s="21"/>
      <c r="I147" s="7" t="s">
        <v>34</v>
      </c>
      <c r="J147" s="21"/>
      <c r="K147" s="21"/>
      <c r="L147" s="32"/>
      <c r="M147" s="30" t="s">
        <v>34</v>
      </c>
      <c r="N147" s="29" t="s">
        <v>34</v>
      </c>
      <c r="O147" s="29" t="s">
        <v>34</v>
      </c>
      <c r="P147" s="29" t="s">
        <v>34</v>
      </c>
      <c r="Q147" s="29" t="s">
        <v>34</v>
      </c>
      <c r="R147" s="29" t="s">
        <v>34</v>
      </c>
      <c r="U147" s="31"/>
    </row>
    <row r="148" spans="1:21" ht="26" x14ac:dyDescent="0.35">
      <c r="A148" s="33">
        <v>147</v>
      </c>
      <c r="B148" s="21" t="s">
        <v>4971</v>
      </c>
      <c r="C148" s="29" t="s">
        <v>4972</v>
      </c>
      <c r="D148" s="29" t="s">
        <v>4972</v>
      </c>
      <c r="E148" s="21" t="s">
        <v>4971</v>
      </c>
      <c r="F148" s="45"/>
      <c r="G148" s="21"/>
      <c r="H148" s="21"/>
      <c r="I148" s="7" t="s">
        <v>34</v>
      </c>
      <c r="J148" s="21"/>
      <c r="K148" s="21"/>
      <c r="L148" s="32"/>
      <c r="M148" s="30" t="s">
        <v>34</v>
      </c>
      <c r="N148" s="29" t="s">
        <v>34</v>
      </c>
      <c r="O148" s="29" t="s">
        <v>34</v>
      </c>
      <c r="P148" s="29" t="s">
        <v>34</v>
      </c>
      <c r="Q148" s="29" t="s">
        <v>34</v>
      </c>
      <c r="R148" s="29" t="s">
        <v>34</v>
      </c>
      <c r="U148" s="31"/>
    </row>
    <row r="149" spans="1:21" ht="91" x14ac:dyDescent="0.35">
      <c r="A149" s="33">
        <v>148</v>
      </c>
      <c r="B149" s="21" t="s">
        <v>4969</v>
      </c>
      <c r="C149" s="29" t="s">
        <v>4970</v>
      </c>
      <c r="D149" s="29" t="s">
        <v>4970</v>
      </c>
      <c r="E149" s="21" t="s">
        <v>4969</v>
      </c>
      <c r="F149" s="45"/>
      <c r="G149" s="21"/>
      <c r="H149" s="21"/>
      <c r="I149" s="7" t="s">
        <v>34</v>
      </c>
      <c r="J149" s="21"/>
      <c r="K149" s="21"/>
      <c r="L149" s="32"/>
      <c r="M149" s="30" t="s">
        <v>34</v>
      </c>
      <c r="N149" s="29" t="s">
        <v>34</v>
      </c>
      <c r="O149" s="29" t="s">
        <v>34</v>
      </c>
      <c r="P149" s="29" t="s">
        <v>34</v>
      </c>
      <c r="Q149" s="29" t="s">
        <v>34</v>
      </c>
      <c r="R149" s="29" t="s">
        <v>34</v>
      </c>
      <c r="U149" s="31"/>
    </row>
    <row r="150" spans="1:21" ht="52" x14ac:dyDescent="0.35">
      <c r="A150" s="33">
        <v>149</v>
      </c>
      <c r="B150" s="21" t="s">
        <v>4967</v>
      </c>
      <c r="C150" s="29" t="s">
        <v>4968</v>
      </c>
      <c r="D150" s="29" t="s">
        <v>4968</v>
      </c>
      <c r="E150" s="21" t="s">
        <v>4967</v>
      </c>
      <c r="F150" s="45"/>
      <c r="G150" s="21"/>
      <c r="H150" s="21"/>
      <c r="I150" s="7" t="s">
        <v>34</v>
      </c>
      <c r="J150" s="21"/>
      <c r="K150" s="21"/>
      <c r="L150" s="30" t="s">
        <v>34</v>
      </c>
      <c r="M150" s="30" t="s">
        <v>34</v>
      </c>
      <c r="N150" s="29" t="s">
        <v>34</v>
      </c>
      <c r="O150" s="29" t="s">
        <v>34</v>
      </c>
      <c r="P150" s="29" t="s">
        <v>34</v>
      </c>
      <c r="Q150" s="29" t="s">
        <v>34</v>
      </c>
      <c r="R150" s="29" t="s">
        <v>34</v>
      </c>
      <c r="U150" s="31"/>
    </row>
    <row r="151" spans="1:21" ht="26" x14ac:dyDescent="0.35">
      <c r="A151" s="33">
        <v>150</v>
      </c>
      <c r="B151" s="21" t="s">
        <v>4965</v>
      </c>
      <c r="C151" s="29" t="s">
        <v>4966</v>
      </c>
      <c r="D151" s="29" t="s">
        <v>4966</v>
      </c>
      <c r="E151" s="21" t="s">
        <v>4965</v>
      </c>
      <c r="F151" s="45"/>
      <c r="G151" s="21"/>
      <c r="H151" s="21"/>
      <c r="I151" s="7" t="s">
        <v>34</v>
      </c>
      <c r="J151" s="21"/>
      <c r="K151" s="21"/>
      <c r="L151" s="32"/>
      <c r="M151" s="30" t="s">
        <v>34</v>
      </c>
      <c r="N151" s="29" t="s">
        <v>34</v>
      </c>
      <c r="O151" s="29" t="s">
        <v>34</v>
      </c>
      <c r="P151" s="29" t="s">
        <v>34</v>
      </c>
      <c r="Q151" s="29" t="s">
        <v>34</v>
      </c>
      <c r="R151" s="29" t="s">
        <v>34</v>
      </c>
      <c r="U151" s="31"/>
    </row>
    <row r="152" spans="1:21" ht="26" x14ac:dyDescent="0.35">
      <c r="A152" s="33">
        <v>151</v>
      </c>
      <c r="B152" s="9" t="s">
        <v>4963</v>
      </c>
      <c r="C152" s="37" t="s">
        <v>4964</v>
      </c>
      <c r="D152" s="37" t="s">
        <v>4964</v>
      </c>
      <c r="E152" s="9" t="s">
        <v>4963</v>
      </c>
      <c r="F152" s="47"/>
      <c r="G152" s="9"/>
      <c r="H152" s="9"/>
      <c r="I152" s="7"/>
      <c r="J152" s="9"/>
      <c r="K152" s="9"/>
      <c r="L152" s="36"/>
      <c r="M152" s="32"/>
      <c r="U152" s="31"/>
    </row>
    <row r="153" spans="1:21" x14ac:dyDescent="0.35">
      <c r="A153" s="33">
        <v>152</v>
      </c>
      <c r="B153" s="9" t="s">
        <v>4961</v>
      </c>
      <c r="C153" s="37" t="s">
        <v>4962</v>
      </c>
      <c r="D153" s="37" t="s">
        <v>4962</v>
      </c>
      <c r="E153" s="9" t="s">
        <v>4961</v>
      </c>
      <c r="F153" s="47"/>
      <c r="G153" s="9"/>
      <c r="H153" s="9"/>
      <c r="I153" s="7"/>
      <c r="J153" s="9"/>
      <c r="K153" s="9"/>
      <c r="L153" s="36"/>
      <c r="M153" s="32"/>
      <c r="U153" s="31"/>
    </row>
    <row r="154" spans="1:21" x14ac:dyDescent="0.35">
      <c r="A154" s="33">
        <v>153</v>
      </c>
      <c r="B154" s="18" t="s">
        <v>4959</v>
      </c>
      <c r="C154" s="35" t="s">
        <v>4960</v>
      </c>
      <c r="D154" s="35" t="s">
        <v>4960</v>
      </c>
      <c r="E154" s="18" t="s">
        <v>4959</v>
      </c>
      <c r="F154" s="46"/>
      <c r="G154" s="18"/>
      <c r="H154" s="18"/>
      <c r="I154" s="7"/>
      <c r="J154" s="18"/>
      <c r="K154" s="18"/>
      <c r="L154" s="34"/>
      <c r="M154" s="32"/>
      <c r="U154" s="31"/>
    </row>
    <row r="155" spans="1:21" x14ac:dyDescent="0.35">
      <c r="A155" s="33">
        <v>154</v>
      </c>
      <c r="B155" s="21" t="s">
        <v>4957</v>
      </c>
      <c r="C155" s="29" t="s">
        <v>4958</v>
      </c>
      <c r="D155" s="29" t="s">
        <v>4958</v>
      </c>
      <c r="E155" s="21" t="s">
        <v>4957</v>
      </c>
      <c r="F155" s="45"/>
      <c r="G155" s="21"/>
      <c r="H155" s="21"/>
      <c r="I155" s="7" t="s">
        <v>34</v>
      </c>
      <c r="J155" s="21"/>
      <c r="K155" s="21"/>
      <c r="L155" s="32"/>
      <c r="M155" s="30" t="s">
        <v>34</v>
      </c>
      <c r="N155" s="29" t="s">
        <v>34</v>
      </c>
      <c r="O155" s="29" t="s">
        <v>34</v>
      </c>
      <c r="P155" s="29" t="s">
        <v>34</v>
      </c>
      <c r="Q155" s="29" t="s">
        <v>34</v>
      </c>
      <c r="R155" s="29" t="s">
        <v>34</v>
      </c>
      <c r="U155" s="31"/>
    </row>
    <row r="156" spans="1:21" x14ac:dyDescent="0.35">
      <c r="A156" s="33">
        <v>155</v>
      </c>
      <c r="B156" s="21" t="s">
        <v>4955</v>
      </c>
      <c r="C156" s="29" t="s">
        <v>4956</v>
      </c>
      <c r="D156" s="29" t="s">
        <v>4956</v>
      </c>
      <c r="E156" s="21" t="s">
        <v>4955</v>
      </c>
      <c r="F156" s="45"/>
      <c r="G156" s="21"/>
      <c r="H156" s="21"/>
      <c r="I156" s="7" t="s">
        <v>34</v>
      </c>
      <c r="J156" s="21"/>
      <c r="K156" s="21"/>
      <c r="L156" s="30" t="s">
        <v>34</v>
      </c>
      <c r="M156" s="30" t="s">
        <v>34</v>
      </c>
      <c r="N156" s="29" t="s">
        <v>34</v>
      </c>
      <c r="O156" s="29" t="s">
        <v>34</v>
      </c>
      <c r="P156" s="29" t="s">
        <v>34</v>
      </c>
      <c r="Q156" s="29" t="s">
        <v>34</v>
      </c>
      <c r="R156" s="29" t="s">
        <v>34</v>
      </c>
      <c r="U156" s="31"/>
    </row>
    <row r="157" spans="1:21" ht="26" x14ac:dyDescent="0.35">
      <c r="A157" s="33">
        <v>156</v>
      </c>
      <c r="B157" s="21" t="s">
        <v>4953</v>
      </c>
      <c r="C157" s="29" t="s">
        <v>4954</v>
      </c>
      <c r="D157" s="29" t="s">
        <v>4954</v>
      </c>
      <c r="E157" s="21" t="s">
        <v>4953</v>
      </c>
      <c r="F157" s="45"/>
      <c r="G157" s="21"/>
      <c r="H157" s="21"/>
      <c r="I157" s="7" t="s">
        <v>34</v>
      </c>
      <c r="J157" s="21"/>
      <c r="K157" s="21"/>
      <c r="L157" s="32"/>
      <c r="M157" s="30" t="s">
        <v>34</v>
      </c>
      <c r="N157" s="29" t="s">
        <v>34</v>
      </c>
      <c r="O157" s="29" t="s">
        <v>34</v>
      </c>
      <c r="P157" s="29" t="s">
        <v>34</v>
      </c>
      <c r="Q157" s="29" t="s">
        <v>34</v>
      </c>
      <c r="R157" s="29" t="s">
        <v>34</v>
      </c>
      <c r="U157" s="31"/>
    </row>
    <row r="158" spans="1:21" ht="52" x14ac:dyDescent="0.35">
      <c r="A158" s="33">
        <v>157</v>
      </c>
      <c r="B158" s="21" t="s">
        <v>4951</v>
      </c>
      <c r="C158" s="29" t="s">
        <v>4952</v>
      </c>
      <c r="D158" s="29" t="s">
        <v>4952</v>
      </c>
      <c r="E158" s="21" t="s">
        <v>4951</v>
      </c>
      <c r="F158" s="45"/>
      <c r="G158" s="21"/>
      <c r="H158" s="21"/>
      <c r="I158" s="7" t="s">
        <v>34</v>
      </c>
      <c r="J158" s="21"/>
      <c r="K158" s="21"/>
      <c r="L158" s="32"/>
      <c r="M158" s="30" t="s">
        <v>34</v>
      </c>
      <c r="N158" s="29" t="s">
        <v>34</v>
      </c>
      <c r="O158" s="29" t="s">
        <v>34</v>
      </c>
      <c r="P158" s="29" t="s">
        <v>34</v>
      </c>
      <c r="Q158" s="29" t="s">
        <v>34</v>
      </c>
      <c r="R158" s="29" t="s">
        <v>34</v>
      </c>
      <c r="U158" s="31"/>
    </row>
    <row r="159" spans="1:21" ht="52" x14ac:dyDescent="0.35">
      <c r="A159" s="33">
        <v>158</v>
      </c>
      <c r="B159" s="21" t="s">
        <v>4949</v>
      </c>
      <c r="C159" s="29" t="s">
        <v>4950</v>
      </c>
      <c r="D159" s="29" t="s">
        <v>4950</v>
      </c>
      <c r="E159" s="21" t="s">
        <v>4949</v>
      </c>
      <c r="F159" s="45"/>
      <c r="G159" s="21"/>
      <c r="H159" s="21"/>
      <c r="I159" s="7" t="s">
        <v>34</v>
      </c>
      <c r="J159" s="21"/>
      <c r="K159" s="21"/>
      <c r="L159" s="32"/>
      <c r="M159" s="30" t="s">
        <v>34</v>
      </c>
      <c r="N159" s="29" t="s">
        <v>34</v>
      </c>
      <c r="O159" s="29" t="s">
        <v>34</v>
      </c>
      <c r="P159" s="29" t="s">
        <v>34</v>
      </c>
      <c r="Q159" s="29" t="s">
        <v>34</v>
      </c>
      <c r="R159" s="29" t="s">
        <v>34</v>
      </c>
      <c r="U159" s="31"/>
    </row>
    <row r="160" spans="1:21" x14ac:dyDescent="0.35">
      <c r="A160" s="33">
        <v>159</v>
      </c>
      <c r="B160" s="9" t="s">
        <v>4947</v>
      </c>
      <c r="C160" s="37" t="s">
        <v>4948</v>
      </c>
      <c r="D160" s="37" t="s">
        <v>4948</v>
      </c>
      <c r="E160" s="9" t="s">
        <v>4947</v>
      </c>
      <c r="F160" s="47"/>
      <c r="G160" s="9"/>
      <c r="H160" s="9"/>
      <c r="I160" s="7"/>
      <c r="J160" s="9"/>
      <c r="K160" s="9"/>
      <c r="L160" s="36"/>
      <c r="M160" s="32"/>
      <c r="U160" s="31"/>
    </row>
    <row r="161" spans="1:21" ht="26" x14ac:dyDescent="0.35">
      <c r="A161" s="33">
        <v>160</v>
      </c>
      <c r="B161" s="18" t="s">
        <v>4945</v>
      </c>
      <c r="C161" s="35" t="s">
        <v>4946</v>
      </c>
      <c r="D161" s="35" t="s">
        <v>4946</v>
      </c>
      <c r="E161" s="18" t="s">
        <v>4945</v>
      </c>
      <c r="F161" s="46"/>
      <c r="G161" s="18"/>
      <c r="H161" s="18"/>
      <c r="I161" s="7"/>
      <c r="J161" s="18"/>
      <c r="K161" s="18"/>
      <c r="L161" s="34"/>
      <c r="M161" s="32"/>
      <c r="U161" s="31"/>
    </row>
    <row r="162" spans="1:21" ht="39" x14ac:dyDescent="0.35">
      <c r="A162" s="33">
        <v>161</v>
      </c>
      <c r="B162" s="21" t="s">
        <v>4943</v>
      </c>
      <c r="C162" s="29" t="s">
        <v>4944</v>
      </c>
      <c r="D162" s="29" t="s">
        <v>4944</v>
      </c>
      <c r="E162" s="21" t="s">
        <v>4943</v>
      </c>
      <c r="F162" s="45"/>
      <c r="G162" s="21"/>
      <c r="H162" s="21"/>
      <c r="I162" s="7" t="s">
        <v>34</v>
      </c>
      <c r="J162" s="21"/>
      <c r="K162" s="21"/>
      <c r="L162" s="30" t="s">
        <v>34</v>
      </c>
      <c r="M162" s="30" t="s">
        <v>34</v>
      </c>
      <c r="N162" s="29" t="s">
        <v>34</v>
      </c>
      <c r="O162" s="29" t="s">
        <v>34</v>
      </c>
      <c r="P162" s="29" t="s">
        <v>34</v>
      </c>
      <c r="Q162" s="29" t="s">
        <v>34</v>
      </c>
      <c r="R162" s="29" t="s">
        <v>34</v>
      </c>
      <c r="U162" s="31"/>
    </row>
    <row r="163" spans="1:21" ht="65" x14ac:dyDescent="0.35">
      <c r="A163" s="33">
        <v>162</v>
      </c>
      <c r="B163" s="21" t="s">
        <v>4941</v>
      </c>
      <c r="C163" s="29" t="s">
        <v>4942</v>
      </c>
      <c r="D163" s="29" t="s">
        <v>4942</v>
      </c>
      <c r="E163" s="21" t="s">
        <v>4941</v>
      </c>
      <c r="F163" s="45"/>
      <c r="G163" s="21"/>
      <c r="H163" s="21"/>
      <c r="I163" s="7" t="s">
        <v>34</v>
      </c>
      <c r="J163" s="21"/>
      <c r="K163" s="21"/>
      <c r="L163" s="30" t="s">
        <v>34</v>
      </c>
      <c r="M163" s="30" t="s">
        <v>34</v>
      </c>
      <c r="N163" s="29" t="s">
        <v>34</v>
      </c>
      <c r="O163" s="29" t="s">
        <v>34</v>
      </c>
      <c r="P163" s="29" t="s">
        <v>34</v>
      </c>
      <c r="Q163" s="29" t="s">
        <v>34</v>
      </c>
      <c r="R163" s="29" t="s">
        <v>34</v>
      </c>
      <c r="U163" s="31"/>
    </row>
    <row r="164" spans="1:21" ht="39" x14ac:dyDescent="0.35">
      <c r="A164" s="33">
        <v>163</v>
      </c>
      <c r="B164" s="21" t="s">
        <v>4939</v>
      </c>
      <c r="C164" s="29" t="s">
        <v>4940</v>
      </c>
      <c r="D164" s="29" t="s">
        <v>4940</v>
      </c>
      <c r="E164" s="21" t="s">
        <v>4939</v>
      </c>
      <c r="F164" s="45"/>
      <c r="G164" s="21"/>
      <c r="H164" s="21"/>
      <c r="I164" s="7" t="s">
        <v>34</v>
      </c>
      <c r="J164" s="21"/>
      <c r="K164" s="21"/>
      <c r="L164" s="32"/>
      <c r="M164" s="30" t="s">
        <v>34</v>
      </c>
      <c r="N164" s="29" t="s">
        <v>34</v>
      </c>
      <c r="O164" s="29" t="s">
        <v>34</v>
      </c>
      <c r="P164" s="29" t="s">
        <v>34</v>
      </c>
      <c r="Q164" s="29" t="s">
        <v>34</v>
      </c>
      <c r="R164" s="29" t="s">
        <v>34</v>
      </c>
      <c r="U164" s="31"/>
    </row>
    <row r="165" spans="1:21" ht="26" x14ac:dyDescent="0.35">
      <c r="A165" s="33">
        <v>164</v>
      </c>
      <c r="B165" s="21" t="s">
        <v>4937</v>
      </c>
      <c r="C165" s="29" t="s">
        <v>4938</v>
      </c>
      <c r="D165" s="29" t="s">
        <v>4938</v>
      </c>
      <c r="E165" s="21" t="s">
        <v>4937</v>
      </c>
      <c r="F165" s="45"/>
      <c r="G165" s="21"/>
      <c r="H165" s="21"/>
      <c r="I165" s="7" t="s">
        <v>34</v>
      </c>
      <c r="J165" s="21"/>
      <c r="K165" s="21"/>
      <c r="L165" s="32"/>
      <c r="M165" s="30" t="s">
        <v>34</v>
      </c>
      <c r="N165" s="29" t="s">
        <v>34</v>
      </c>
      <c r="O165" s="29" t="s">
        <v>34</v>
      </c>
      <c r="P165" s="29" t="s">
        <v>34</v>
      </c>
      <c r="Q165" s="29" t="s">
        <v>34</v>
      </c>
      <c r="R165" s="29" t="s">
        <v>34</v>
      </c>
      <c r="U165" s="31"/>
    </row>
    <row r="166" spans="1:21" ht="52" x14ac:dyDescent="0.35">
      <c r="A166" s="33">
        <v>165</v>
      </c>
      <c r="B166" s="21" t="s">
        <v>4935</v>
      </c>
      <c r="C166" s="29" t="s">
        <v>4936</v>
      </c>
      <c r="D166" s="29" t="s">
        <v>4936</v>
      </c>
      <c r="E166" s="21" t="s">
        <v>4935</v>
      </c>
      <c r="F166" s="45"/>
      <c r="G166" s="21"/>
      <c r="H166" s="21"/>
      <c r="I166" s="7" t="s">
        <v>34</v>
      </c>
      <c r="J166" s="21"/>
      <c r="K166" s="21"/>
      <c r="L166" s="32"/>
      <c r="M166" s="30" t="s">
        <v>34</v>
      </c>
      <c r="N166" s="29" t="s">
        <v>34</v>
      </c>
      <c r="O166" s="29" t="s">
        <v>34</v>
      </c>
      <c r="P166" s="29" t="s">
        <v>34</v>
      </c>
      <c r="Q166" s="29" t="s">
        <v>34</v>
      </c>
      <c r="R166" s="29" t="s">
        <v>34</v>
      </c>
      <c r="S166" s="29" t="s">
        <v>34</v>
      </c>
      <c r="T166" s="27">
        <v>1</v>
      </c>
      <c r="U166" s="31"/>
    </row>
    <row r="167" spans="1:21" x14ac:dyDescent="0.35">
      <c r="A167" s="33">
        <v>166</v>
      </c>
      <c r="B167" s="9" t="s">
        <v>4933</v>
      </c>
      <c r="C167" s="37" t="s">
        <v>4934</v>
      </c>
      <c r="D167" s="37" t="s">
        <v>4934</v>
      </c>
      <c r="E167" s="9" t="s">
        <v>4933</v>
      </c>
      <c r="F167" s="47"/>
      <c r="G167" s="9"/>
      <c r="H167" s="9"/>
      <c r="I167" s="7"/>
      <c r="J167" s="9"/>
      <c r="K167" s="9"/>
      <c r="L167" s="36"/>
      <c r="M167" s="32"/>
      <c r="U167" s="31"/>
    </row>
    <row r="168" spans="1:21" x14ac:dyDescent="0.35">
      <c r="A168" s="33">
        <v>167</v>
      </c>
      <c r="B168" s="18" t="s">
        <v>4931</v>
      </c>
      <c r="C168" s="35" t="s">
        <v>4932</v>
      </c>
      <c r="D168" s="35" t="s">
        <v>4932</v>
      </c>
      <c r="E168" s="18" t="s">
        <v>4931</v>
      </c>
      <c r="F168" s="46"/>
      <c r="G168" s="18"/>
      <c r="H168" s="18"/>
      <c r="I168" s="7"/>
      <c r="J168" s="18"/>
      <c r="K168" s="18"/>
      <c r="L168" s="34"/>
      <c r="M168" s="32"/>
      <c r="U168" s="31"/>
    </row>
    <row r="169" spans="1:21" ht="26" x14ac:dyDescent="0.35">
      <c r="A169" s="33">
        <v>168</v>
      </c>
      <c r="B169" s="21" t="s">
        <v>4929</v>
      </c>
      <c r="C169" s="29" t="s">
        <v>4930</v>
      </c>
      <c r="D169" s="29" t="s">
        <v>4930</v>
      </c>
      <c r="E169" s="21" t="s">
        <v>4929</v>
      </c>
      <c r="F169" s="45"/>
      <c r="G169" s="21"/>
      <c r="H169" s="21"/>
      <c r="I169" s="7" t="s">
        <v>34</v>
      </c>
      <c r="J169" s="21"/>
      <c r="K169" s="21"/>
      <c r="L169" s="32"/>
      <c r="M169" s="30" t="s">
        <v>34</v>
      </c>
      <c r="N169" s="29" t="s">
        <v>34</v>
      </c>
      <c r="O169" s="29" t="s">
        <v>34</v>
      </c>
      <c r="P169" s="29" t="s">
        <v>34</v>
      </c>
      <c r="Q169" s="29" t="s">
        <v>34</v>
      </c>
      <c r="R169" s="29" t="s">
        <v>34</v>
      </c>
      <c r="U169" s="31"/>
    </row>
    <row r="170" spans="1:21" ht="78" x14ac:dyDescent="0.35">
      <c r="A170" s="33">
        <v>169</v>
      </c>
      <c r="B170" s="21" t="s">
        <v>4927</v>
      </c>
      <c r="C170" s="29" t="s">
        <v>4928</v>
      </c>
      <c r="D170" s="29" t="s">
        <v>4928</v>
      </c>
      <c r="E170" s="21" t="s">
        <v>4927</v>
      </c>
      <c r="F170" s="45"/>
      <c r="G170" s="21"/>
      <c r="H170" s="21"/>
      <c r="I170" s="7" t="s">
        <v>34</v>
      </c>
      <c r="J170" s="21"/>
      <c r="K170" s="21"/>
      <c r="L170" s="32"/>
      <c r="M170" s="30" t="s">
        <v>34</v>
      </c>
      <c r="N170" s="29" t="s">
        <v>34</v>
      </c>
      <c r="O170" s="29" t="s">
        <v>34</v>
      </c>
      <c r="P170" s="29" t="s">
        <v>34</v>
      </c>
      <c r="Q170" s="29" t="s">
        <v>34</v>
      </c>
      <c r="R170" s="29" t="s">
        <v>34</v>
      </c>
      <c r="U170" s="31"/>
    </row>
    <row r="171" spans="1:21" ht="52" x14ac:dyDescent="0.35">
      <c r="A171" s="33">
        <v>170</v>
      </c>
      <c r="B171" s="21" t="s">
        <v>4925</v>
      </c>
      <c r="C171" s="29" t="s">
        <v>4926</v>
      </c>
      <c r="D171" s="29" t="s">
        <v>4926</v>
      </c>
      <c r="E171" s="21" t="s">
        <v>4925</v>
      </c>
      <c r="F171" s="45"/>
      <c r="G171" s="21"/>
      <c r="H171" s="21"/>
      <c r="I171" s="7" t="s">
        <v>34</v>
      </c>
      <c r="J171" s="21"/>
      <c r="K171" s="21"/>
      <c r="L171" s="32"/>
      <c r="M171" s="30" t="s">
        <v>34</v>
      </c>
      <c r="N171" s="29" t="s">
        <v>34</v>
      </c>
      <c r="O171" s="29" t="s">
        <v>34</v>
      </c>
      <c r="P171" s="29" t="s">
        <v>34</v>
      </c>
      <c r="Q171" s="29" t="s">
        <v>34</v>
      </c>
      <c r="R171" s="29" t="s">
        <v>34</v>
      </c>
      <c r="U171" s="31"/>
    </row>
    <row r="172" spans="1:21" ht="65" x14ac:dyDescent="0.35">
      <c r="A172" s="33">
        <v>171</v>
      </c>
      <c r="B172" s="21" t="s">
        <v>4923</v>
      </c>
      <c r="C172" s="29" t="s">
        <v>4924</v>
      </c>
      <c r="D172" s="29" t="s">
        <v>4924</v>
      </c>
      <c r="E172" s="21" t="s">
        <v>4923</v>
      </c>
      <c r="F172" s="45"/>
      <c r="G172" s="21"/>
      <c r="H172" s="21"/>
      <c r="I172" s="7" t="s">
        <v>34</v>
      </c>
      <c r="J172" s="21"/>
      <c r="K172" s="21"/>
      <c r="L172" s="32"/>
      <c r="M172" s="30" t="s">
        <v>34</v>
      </c>
      <c r="N172" s="29" t="s">
        <v>34</v>
      </c>
      <c r="O172" s="29" t="s">
        <v>34</v>
      </c>
      <c r="P172" s="29" t="s">
        <v>34</v>
      </c>
      <c r="Q172" s="29" t="s">
        <v>34</v>
      </c>
      <c r="R172" s="29" t="s">
        <v>34</v>
      </c>
      <c r="S172" s="29" t="s">
        <v>34</v>
      </c>
      <c r="T172" s="27">
        <v>1</v>
      </c>
      <c r="U172" s="31"/>
    </row>
    <row r="173" spans="1:21" x14ac:dyDescent="0.35">
      <c r="A173" s="33">
        <v>172</v>
      </c>
      <c r="B173" s="9" t="s">
        <v>4921</v>
      </c>
      <c r="C173" s="37" t="s">
        <v>4922</v>
      </c>
      <c r="D173" s="37" t="s">
        <v>4922</v>
      </c>
      <c r="E173" s="9" t="s">
        <v>4921</v>
      </c>
      <c r="F173" s="47"/>
      <c r="G173" s="9"/>
      <c r="H173" s="9"/>
      <c r="I173" s="7"/>
      <c r="J173" s="9"/>
      <c r="K173" s="9"/>
      <c r="L173" s="36"/>
      <c r="M173" s="32"/>
      <c r="U173" s="31"/>
    </row>
    <row r="174" spans="1:21" x14ac:dyDescent="0.35">
      <c r="A174" s="33">
        <v>173</v>
      </c>
      <c r="B174" s="18" t="s">
        <v>4919</v>
      </c>
      <c r="C174" s="35" t="s">
        <v>4920</v>
      </c>
      <c r="D174" s="35" t="s">
        <v>4920</v>
      </c>
      <c r="E174" s="18" t="s">
        <v>4919</v>
      </c>
      <c r="F174" s="46"/>
      <c r="G174" s="18"/>
      <c r="H174" s="18"/>
      <c r="I174" s="7"/>
      <c r="J174" s="18"/>
      <c r="K174" s="18"/>
      <c r="L174" s="34"/>
      <c r="M174" s="32"/>
      <c r="U174" s="31"/>
    </row>
    <row r="175" spans="1:21" x14ac:dyDescent="0.35">
      <c r="A175" s="33">
        <v>174</v>
      </c>
      <c r="B175" s="21" t="s">
        <v>4917</v>
      </c>
      <c r="C175" s="29" t="s">
        <v>4918</v>
      </c>
      <c r="D175" s="29" t="s">
        <v>4918</v>
      </c>
      <c r="E175" s="21" t="s">
        <v>4917</v>
      </c>
      <c r="F175" s="45"/>
      <c r="G175" s="21"/>
      <c r="H175" s="21"/>
      <c r="I175" s="7" t="s">
        <v>34</v>
      </c>
      <c r="J175" s="21"/>
      <c r="K175" s="21"/>
      <c r="L175" s="32"/>
      <c r="M175" s="30" t="s">
        <v>34</v>
      </c>
      <c r="N175" s="29" t="s">
        <v>34</v>
      </c>
      <c r="O175" s="29" t="s">
        <v>34</v>
      </c>
      <c r="P175" s="29" t="s">
        <v>34</v>
      </c>
      <c r="Q175" s="29" t="s">
        <v>34</v>
      </c>
      <c r="R175" s="29" t="s">
        <v>34</v>
      </c>
      <c r="U175" s="31"/>
    </row>
    <row r="176" spans="1:21" x14ac:dyDescent="0.35">
      <c r="A176" s="33">
        <v>175</v>
      </c>
      <c r="B176" s="21" t="s">
        <v>4915</v>
      </c>
      <c r="C176" s="29" t="s">
        <v>4916</v>
      </c>
      <c r="D176" s="29" t="s">
        <v>4916</v>
      </c>
      <c r="E176" s="21" t="s">
        <v>4915</v>
      </c>
      <c r="F176" s="45"/>
      <c r="G176" s="21"/>
      <c r="H176" s="21"/>
      <c r="I176" s="7" t="s">
        <v>34</v>
      </c>
      <c r="J176" s="21"/>
      <c r="K176" s="21"/>
      <c r="L176" s="30" t="s">
        <v>34</v>
      </c>
      <c r="M176" s="30" t="s">
        <v>34</v>
      </c>
      <c r="N176" s="29" t="s">
        <v>34</v>
      </c>
      <c r="O176" s="29" t="s">
        <v>34</v>
      </c>
      <c r="P176" s="29" t="s">
        <v>34</v>
      </c>
      <c r="Q176" s="29" t="s">
        <v>34</v>
      </c>
      <c r="R176" s="29" t="s">
        <v>34</v>
      </c>
      <c r="U176" s="31"/>
    </row>
    <row r="177" spans="1:21" x14ac:dyDescent="0.35">
      <c r="A177" s="33">
        <v>176</v>
      </c>
      <c r="B177" s="21" t="s">
        <v>4913</v>
      </c>
      <c r="C177" s="29" t="s">
        <v>4914</v>
      </c>
      <c r="D177" s="29" t="s">
        <v>4914</v>
      </c>
      <c r="E177" s="21" t="s">
        <v>4913</v>
      </c>
      <c r="F177" s="45"/>
      <c r="G177" s="21"/>
      <c r="H177" s="21"/>
      <c r="I177" s="7" t="s">
        <v>34</v>
      </c>
      <c r="J177" s="21"/>
      <c r="K177" s="21"/>
      <c r="L177" s="32"/>
      <c r="M177" s="30" t="s">
        <v>34</v>
      </c>
      <c r="N177" s="29" t="s">
        <v>34</v>
      </c>
      <c r="O177" s="29" t="s">
        <v>34</v>
      </c>
      <c r="P177" s="29" t="s">
        <v>34</v>
      </c>
      <c r="Q177" s="29" t="s">
        <v>34</v>
      </c>
      <c r="R177" s="29" t="s">
        <v>34</v>
      </c>
      <c r="U177" s="31"/>
    </row>
    <row r="178" spans="1:21" ht="26" x14ac:dyDescent="0.35">
      <c r="A178" s="33">
        <v>177</v>
      </c>
      <c r="B178" s="21" t="s">
        <v>4911</v>
      </c>
      <c r="C178" s="29" t="s">
        <v>4912</v>
      </c>
      <c r="D178" s="29" t="s">
        <v>4912</v>
      </c>
      <c r="E178" s="21" t="s">
        <v>4911</v>
      </c>
      <c r="F178" s="45"/>
      <c r="G178" s="21"/>
      <c r="H178" s="21"/>
      <c r="I178" s="7" t="s">
        <v>34</v>
      </c>
      <c r="J178" s="21"/>
      <c r="K178" s="21"/>
      <c r="L178" s="32"/>
      <c r="M178" s="30" t="s">
        <v>34</v>
      </c>
      <c r="N178" s="29" t="s">
        <v>34</v>
      </c>
      <c r="O178" s="29" t="s">
        <v>34</v>
      </c>
      <c r="P178" s="29" t="s">
        <v>34</v>
      </c>
      <c r="Q178" s="29" t="s">
        <v>34</v>
      </c>
      <c r="R178" s="29" t="s">
        <v>34</v>
      </c>
      <c r="U178" s="31"/>
    </row>
    <row r="179" spans="1:21" ht="39" x14ac:dyDescent="0.35">
      <c r="A179" s="33">
        <v>178</v>
      </c>
      <c r="B179" s="21" t="s">
        <v>4909</v>
      </c>
      <c r="C179" s="29" t="s">
        <v>4910</v>
      </c>
      <c r="D179" s="29" t="s">
        <v>4910</v>
      </c>
      <c r="E179" s="21" t="s">
        <v>4909</v>
      </c>
      <c r="F179" s="45"/>
      <c r="G179" s="21"/>
      <c r="H179" s="21"/>
      <c r="I179" s="7" t="s">
        <v>34</v>
      </c>
      <c r="J179" s="21"/>
      <c r="K179" s="21"/>
      <c r="L179" s="32"/>
      <c r="M179" s="30" t="s">
        <v>34</v>
      </c>
      <c r="N179" s="29" t="s">
        <v>34</v>
      </c>
      <c r="O179" s="29" t="s">
        <v>34</v>
      </c>
      <c r="P179" s="29" t="s">
        <v>34</v>
      </c>
      <c r="Q179" s="29" t="s">
        <v>34</v>
      </c>
      <c r="R179" s="29" t="s">
        <v>34</v>
      </c>
      <c r="U179" s="31"/>
    </row>
    <row r="180" spans="1:21" ht="65" x14ac:dyDescent="0.35">
      <c r="A180" s="33">
        <v>179</v>
      </c>
      <c r="B180" s="21" t="s">
        <v>4907</v>
      </c>
      <c r="C180" s="29" t="s">
        <v>4908</v>
      </c>
      <c r="D180" s="29" t="s">
        <v>4908</v>
      </c>
      <c r="E180" s="21" t="s">
        <v>4907</v>
      </c>
      <c r="F180" s="45"/>
      <c r="G180" s="21"/>
      <c r="H180" s="21"/>
      <c r="I180" s="7" t="s">
        <v>34</v>
      </c>
      <c r="J180" s="21"/>
      <c r="K180" s="21"/>
      <c r="L180" s="32"/>
      <c r="M180" s="30" t="s">
        <v>34</v>
      </c>
      <c r="N180" s="29" t="s">
        <v>34</v>
      </c>
      <c r="O180" s="29" t="s">
        <v>34</v>
      </c>
      <c r="P180" s="29" t="s">
        <v>34</v>
      </c>
      <c r="Q180" s="29" t="s">
        <v>34</v>
      </c>
      <c r="R180" s="29" t="s">
        <v>34</v>
      </c>
      <c r="U180" s="31"/>
    </row>
    <row r="181" spans="1:21" x14ac:dyDescent="0.35">
      <c r="A181" s="33">
        <v>180</v>
      </c>
      <c r="B181" s="9" t="s">
        <v>4905</v>
      </c>
      <c r="C181" s="37" t="s">
        <v>4906</v>
      </c>
      <c r="D181" s="37" t="s">
        <v>4906</v>
      </c>
      <c r="E181" s="9" t="s">
        <v>4905</v>
      </c>
      <c r="F181" s="47"/>
      <c r="G181" s="9"/>
      <c r="H181" s="9"/>
      <c r="I181" s="7"/>
      <c r="J181" s="9"/>
      <c r="K181" s="9"/>
      <c r="L181" s="36"/>
      <c r="M181" s="32"/>
      <c r="U181" s="31"/>
    </row>
    <row r="182" spans="1:21" x14ac:dyDescent="0.35">
      <c r="A182" s="33">
        <v>181</v>
      </c>
      <c r="B182" s="9" t="s">
        <v>4903</v>
      </c>
      <c r="C182" s="37" t="s">
        <v>4904</v>
      </c>
      <c r="D182" s="37" t="s">
        <v>4904</v>
      </c>
      <c r="E182" s="9" t="s">
        <v>4903</v>
      </c>
      <c r="F182" s="47"/>
      <c r="G182" s="9"/>
      <c r="H182" s="9"/>
      <c r="I182" s="7"/>
      <c r="J182" s="9"/>
      <c r="K182" s="9"/>
      <c r="L182" s="36"/>
      <c r="M182" s="32"/>
      <c r="U182" s="31"/>
    </row>
    <row r="183" spans="1:21" ht="26" x14ac:dyDescent="0.35">
      <c r="A183" s="33">
        <v>182</v>
      </c>
      <c r="B183" s="18" t="s">
        <v>4901</v>
      </c>
      <c r="C183" s="35" t="s">
        <v>4902</v>
      </c>
      <c r="D183" s="35" t="s">
        <v>4902</v>
      </c>
      <c r="E183" s="18" t="s">
        <v>4901</v>
      </c>
      <c r="F183" s="46"/>
      <c r="G183" s="18"/>
      <c r="H183" s="18"/>
      <c r="I183" s="7"/>
      <c r="J183" s="18"/>
      <c r="K183" s="18"/>
      <c r="L183" s="34"/>
      <c r="M183" s="32"/>
      <c r="U183" s="31"/>
    </row>
    <row r="184" spans="1:21" x14ac:dyDescent="0.35">
      <c r="A184" s="33">
        <v>183</v>
      </c>
      <c r="B184" s="21" t="s">
        <v>4899</v>
      </c>
      <c r="C184" s="29" t="s">
        <v>4900</v>
      </c>
      <c r="D184" s="29" t="s">
        <v>4900</v>
      </c>
      <c r="E184" s="21" t="s">
        <v>4899</v>
      </c>
      <c r="F184" s="45"/>
      <c r="G184" s="21"/>
      <c r="H184" s="21"/>
      <c r="I184" s="7" t="s">
        <v>34</v>
      </c>
      <c r="J184" s="21"/>
      <c r="K184" s="21"/>
      <c r="L184" s="30" t="s">
        <v>34</v>
      </c>
      <c r="M184" s="30" t="s">
        <v>34</v>
      </c>
      <c r="N184" s="29" t="s">
        <v>34</v>
      </c>
      <c r="O184" s="29" t="s">
        <v>34</v>
      </c>
      <c r="P184" s="29" t="s">
        <v>34</v>
      </c>
      <c r="Q184" s="29" t="s">
        <v>34</v>
      </c>
      <c r="R184" s="29" t="s">
        <v>34</v>
      </c>
      <c r="S184" s="29" t="s">
        <v>34</v>
      </c>
      <c r="U184" s="31">
        <v>1</v>
      </c>
    </row>
    <row r="185" spans="1:21" ht="26" x14ac:dyDescent="0.35">
      <c r="A185" s="33">
        <v>184</v>
      </c>
      <c r="B185" s="21" t="s">
        <v>4897</v>
      </c>
      <c r="C185" s="29" t="s">
        <v>4898</v>
      </c>
      <c r="D185" s="29" t="s">
        <v>4898</v>
      </c>
      <c r="E185" s="21" t="s">
        <v>4897</v>
      </c>
      <c r="F185" s="45"/>
      <c r="G185" s="21"/>
      <c r="H185" s="21"/>
      <c r="I185" s="7" t="s">
        <v>34</v>
      </c>
      <c r="J185" s="21"/>
      <c r="K185" s="21"/>
      <c r="L185" s="30" t="s">
        <v>34</v>
      </c>
      <c r="M185" s="30" t="s">
        <v>34</v>
      </c>
      <c r="N185" s="29" t="s">
        <v>34</v>
      </c>
      <c r="O185" s="29" t="s">
        <v>34</v>
      </c>
      <c r="P185" s="29" t="s">
        <v>34</v>
      </c>
      <c r="Q185" s="29" t="s">
        <v>34</v>
      </c>
      <c r="R185" s="29" t="s">
        <v>34</v>
      </c>
      <c r="S185" s="29" t="s">
        <v>34</v>
      </c>
      <c r="U185" s="31">
        <v>1</v>
      </c>
    </row>
    <row r="186" spans="1:21" ht="52" x14ac:dyDescent="0.35">
      <c r="A186" s="33">
        <v>185</v>
      </c>
      <c r="B186" s="21" t="s">
        <v>4895</v>
      </c>
      <c r="C186" s="29" t="s">
        <v>4896</v>
      </c>
      <c r="D186" s="29" t="s">
        <v>4896</v>
      </c>
      <c r="E186" s="21" t="s">
        <v>4895</v>
      </c>
      <c r="F186" s="45"/>
      <c r="G186" s="21"/>
      <c r="H186" s="21"/>
      <c r="I186" s="7" t="s">
        <v>34</v>
      </c>
      <c r="J186" s="21"/>
      <c r="K186" s="21"/>
      <c r="L186" s="30" t="s">
        <v>34</v>
      </c>
      <c r="M186" s="30" t="s">
        <v>34</v>
      </c>
      <c r="N186" s="29" t="s">
        <v>34</v>
      </c>
      <c r="O186" s="29" t="s">
        <v>34</v>
      </c>
      <c r="P186" s="29" t="s">
        <v>34</v>
      </c>
      <c r="Q186" s="29" t="s">
        <v>34</v>
      </c>
      <c r="R186" s="29" t="s">
        <v>34</v>
      </c>
      <c r="S186" s="29" t="s">
        <v>34</v>
      </c>
      <c r="U186" s="31">
        <v>1</v>
      </c>
    </row>
    <row r="187" spans="1:21" ht="26" x14ac:dyDescent="0.35">
      <c r="A187" s="33">
        <v>186</v>
      </c>
      <c r="B187" s="21" t="s">
        <v>4893</v>
      </c>
      <c r="C187" s="29" t="s">
        <v>4894</v>
      </c>
      <c r="D187" s="29" t="s">
        <v>4894</v>
      </c>
      <c r="E187" s="21" t="s">
        <v>4893</v>
      </c>
      <c r="F187" s="45"/>
      <c r="G187" s="21"/>
      <c r="H187" s="21"/>
      <c r="I187" s="7" t="s">
        <v>34</v>
      </c>
      <c r="J187" s="21"/>
      <c r="K187" s="21"/>
      <c r="L187" s="30" t="s">
        <v>34</v>
      </c>
      <c r="M187" s="30" t="s">
        <v>34</v>
      </c>
      <c r="N187" s="29" t="s">
        <v>34</v>
      </c>
      <c r="O187" s="29" t="s">
        <v>34</v>
      </c>
      <c r="P187" s="29" t="s">
        <v>34</v>
      </c>
      <c r="Q187" s="29" t="s">
        <v>34</v>
      </c>
      <c r="R187" s="29" t="s">
        <v>34</v>
      </c>
      <c r="U187" s="31"/>
    </row>
    <row r="188" spans="1:21" ht="26" x14ac:dyDescent="0.35">
      <c r="A188" s="33">
        <v>187</v>
      </c>
      <c r="B188" s="21" t="s">
        <v>4891</v>
      </c>
      <c r="C188" s="29" t="s">
        <v>4892</v>
      </c>
      <c r="D188" s="29" t="s">
        <v>4892</v>
      </c>
      <c r="E188" s="21" t="s">
        <v>4891</v>
      </c>
      <c r="F188" s="45"/>
      <c r="G188" s="21"/>
      <c r="H188" s="21"/>
      <c r="I188" s="7" t="s">
        <v>34</v>
      </c>
      <c r="J188" s="21"/>
      <c r="K188" s="21"/>
      <c r="L188" s="32"/>
      <c r="M188" s="30" t="s">
        <v>34</v>
      </c>
      <c r="N188" s="29" t="s">
        <v>34</v>
      </c>
      <c r="O188" s="29" t="s">
        <v>34</v>
      </c>
      <c r="P188" s="29" t="s">
        <v>34</v>
      </c>
      <c r="Q188" s="29" t="s">
        <v>34</v>
      </c>
      <c r="R188" s="29" t="s">
        <v>34</v>
      </c>
      <c r="U188" s="31"/>
    </row>
    <row r="189" spans="1:21" ht="26" x14ac:dyDescent="0.35">
      <c r="A189" s="33">
        <v>188</v>
      </c>
      <c r="B189" s="21" t="s">
        <v>4889</v>
      </c>
      <c r="C189" s="29" t="s">
        <v>4890</v>
      </c>
      <c r="D189" s="29" t="s">
        <v>4890</v>
      </c>
      <c r="E189" s="21" t="s">
        <v>4889</v>
      </c>
      <c r="F189" s="45"/>
      <c r="G189" s="21"/>
      <c r="H189" s="21"/>
      <c r="I189" s="7" t="s">
        <v>34</v>
      </c>
      <c r="J189" s="21"/>
      <c r="K189" s="21"/>
      <c r="L189" s="32"/>
      <c r="M189" s="30" t="s">
        <v>34</v>
      </c>
      <c r="N189" s="29" t="s">
        <v>34</v>
      </c>
      <c r="O189" s="29" t="s">
        <v>34</v>
      </c>
      <c r="P189" s="29" t="s">
        <v>34</v>
      </c>
      <c r="Q189" s="29" t="s">
        <v>34</v>
      </c>
      <c r="R189" s="29" t="s">
        <v>34</v>
      </c>
      <c r="S189" s="29" t="s">
        <v>34</v>
      </c>
      <c r="T189" s="27">
        <v>1</v>
      </c>
      <c r="U189" s="31"/>
    </row>
    <row r="190" spans="1:21" ht="26" x14ac:dyDescent="0.35">
      <c r="A190" s="33">
        <v>189</v>
      </c>
      <c r="B190" s="9" t="s">
        <v>4887</v>
      </c>
      <c r="C190" s="37" t="s">
        <v>4888</v>
      </c>
      <c r="D190" s="37" t="s">
        <v>4888</v>
      </c>
      <c r="E190" s="9" t="s">
        <v>4887</v>
      </c>
      <c r="F190" s="47"/>
      <c r="G190" s="9"/>
      <c r="H190" s="9"/>
      <c r="I190" s="7"/>
      <c r="J190" s="9"/>
      <c r="K190" s="9"/>
      <c r="L190" s="36"/>
      <c r="M190" s="32"/>
      <c r="U190" s="31"/>
    </row>
    <row r="191" spans="1:21" ht="26" x14ac:dyDescent="0.35">
      <c r="A191" s="33">
        <v>190</v>
      </c>
      <c r="B191" s="18" t="s">
        <v>4885</v>
      </c>
      <c r="C191" s="35" t="s">
        <v>4886</v>
      </c>
      <c r="D191" s="35" t="s">
        <v>4886</v>
      </c>
      <c r="E191" s="18" t="s">
        <v>4885</v>
      </c>
      <c r="F191" s="46"/>
      <c r="G191" s="18"/>
      <c r="H191" s="18"/>
      <c r="I191" s="7"/>
      <c r="J191" s="18"/>
      <c r="K191" s="18"/>
      <c r="L191" s="34"/>
      <c r="M191" s="32"/>
      <c r="U191" s="31"/>
    </row>
    <row r="192" spans="1:21" ht="26" x14ac:dyDescent="0.35">
      <c r="A192" s="33">
        <v>191</v>
      </c>
      <c r="B192" s="21" t="s">
        <v>4883</v>
      </c>
      <c r="C192" s="29" t="s">
        <v>4884</v>
      </c>
      <c r="D192" s="29" t="s">
        <v>4884</v>
      </c>
      <c r="E192" s="21" t="s">
        <v>4883</v>
      </c>
      <c r="F192" s="45"/>
      <c r="G192" s="21"/>
      <c r="H192" s="21"/>
      <c r="I192" s="7" t="s">
        <v>34</v>
      </c>
      <c r="J192" s="21"/>
      <c r="K192" s="21"/>
      <c r="L192" s="32"/>
      <c r="M192" s="30" t="s">
        <v>34</v>
      </c>
      <c r="N192" s="29" t="s">
        <v>34</v>
      </c>
      <c r="O192" s="29" t="s">
        <v>34</v>
      </c>
      <c r="P192" s="29" t="s">
        <v>34</v>
      </c>
      <c r="Q192" s="29" t="s">
        <v>34</v>
      </c>
      <c r="R192" s="29" t="s">
        <v>34</v>
      </c>
      <c r="S192" s="29" t="s">
        <v>34</v>
      </c>
      <c r="T192" s="27">
        <v>1</v>
      </c>
      <c r="U192" s="31"/>
    </row>
    <row r="193" spans="1:21" x14ac:dyDescent="0.35">
      <c r="A193" s="33">
        <v>192</v>
      </c>
      <c r="B193" s="21" t="s">
        <v>4881</v>
      </c>
      <c r="C193" s="29" t="s">
        <v>4882</v>
      </c>
      <c r="D193" s="29" t="s">
        <v>4882</v>
      </c>
      <c r="E193" s="21" t="s">
        <v>4881</v>
      </c>
      <c r="F193" s="45"/>
      <c r="G193" s="21"/>
      <c r="H193" s="21"/>
      <c r="I193" s="7" t="s">
        <v>34</v>
      </c>
      <c r="J193" s="21"/>
      <c r="K193" s="21"/>
      <c r="L193" s="32"/>
      <c r="M193" s="30" t="s">
        <v>34</v>
      </c>
      <c r="N193" s="29" t="s">
        <v>34</v>
      </c>
      <c r="O193" s="29" t="s">
        <v>34</v>
      </c>
      <c r="P193" s="29" t="s">
        <v>34</v>
      </c>
      <c r="Q193" s="29" t="s">
        <v>34</v>
      </c>
      <c r="R193" s="29" t="s">
        <v>34</v>
      </c>
      <c r="S193" s="29" t="s">
        <v>34</v>
      </c>
      <c r="T193" s="27">
        <v>1</v>
      </c>
      <c r="U193" s="31"/>
    </row>
    <row r="194" spans="1:21" ht="26" x14ac:dyDescent="0.35">
      <c r="A194" s="33">
        <v>193</v>
      </c>
      <c r="B194" s="21" t="s">
        <v>4879</v>
      </c>
      <c r="C194" s="29" t="s">
        <v>4880</v>
      </c>
      <c r="D194" s="29" t="s">
        <v>4880</v>
      </c>
      <c r="E194" s="21" t="s">
        <v>4879</v>
      </c>
      <c r="F194" s="45"/>
      <c r="G194" s="21"/>
      <c r="H194" s="21"/>
      <c r="I194" s="7" t="s">
        <v>34</v>
      </c>
      <c r="J194" s="21"/>
      <c r="K194" s="21"/>
      <c r="L194" s="32"/>
      <c r="M194" s="30" t="s">
        <v>34</v>
      </c>
      <c r="N194" s="29" t="s">
        <v>34</v>
      </c>
      <c r="O194" s="29" t="s">
        <v>34</v>
      </c>
      <c r="P194" s="29" t="s">
        <v>34</v>
      </c>
      <c r="Q194" s="29" t="s">
        <v>34</v>
      </c>
      <c r="R194" s="29" t="s">
        <v>34</v>
      </c>
      <c r="S194" s="29" t="s">
        <v>34</v>
      </c>
      <c r="U194" s="31">
        <v>1</v>
      </c>
    </row>
    <row r="195" spans="1:21" ht="39" x14ac:dyDescent="0.35">
      <c r="A195" s="33">
        <v>194</v>
      </c>
      <c r="B195" s="21" t="s">
        <v>4877</v>
      </c>
      <c r="C195" s="29" t="s">
        <v>4878</v>
      </c>
      <c r="D195" s="29" t="s">
        <v>4878</v>
      </c>
      <c r="E195" s="21" t="s">
        <v>4877</v>
      </c>
      <c r="F195" s="45"/>
      <c r="G195" s="21"/>
      <c r="H195" s="21"/>
      <c r="I195" s="7" t="s">
        <v>34</v>
      </c>
      <c r="J195" s="21"/>
      <c r="K195" s="21"/>
      <c r="L195" s="32"/>
      <c r="M195" s="30" t="s">
        <v>34</v>
      </c>
      <c r="N195" s="29" t="s">
        <v>34</v>
      </c>
      <c r="O195" s="29" t="s">
        <v>34</v>
      </c>
      <c r="P195" s="29" t="s">
        <v>34</v>
      </c>
      <c r="Q195" s="29" t="s">
        <v>34</v>
      </c>
      <c r="R195" s="29" t="s">
        <v>34</v>
      </c>
      <c r="S195" s="29" t="s">
        <v>34</v>
      </c>
      <c r="T195" s="27">
        <v>1</v>
      </c>
      <c r="U195" s="31"/>
    </row>
    <row r="196" spans="1:21" ht="26" x14ac:dyDescent="0.35">
      <c r="A196" s="33">
        <v>195</v>
      </c>
      <c r="B196" s="21" t="s">
        <v>4875</v>
      </c>
      <c r="C196" s="29" t="s">
        <v>4876</v>
      </c>
      <c r="D196" s="29" t="s">
        <v>4876</v>
      </c>
      <c r="E196" s="21" t="s">
        <v>4875</v>
      </c>
      <c r="F196" s="45"/>
      <c r="G196" s="21"/>
      <c r="H196" s="21"/>
      <c r="I196" s="7" t="s">
        <v>34</v>
      </c>
      <c r="J196" s="21"/>
      <c r="K196" s="21"/>
      <c r="L196" s="32"/>
      <c r="M196" s="30" t="s">
        <v>34</v>
      </c>
      <c r="N196" s="29" t="s">
        <v>34</v>
      </c>
      <c r="O196" s="29" t="s">
        <v>34</v>
      </c>
      <c r="P196" s="29" t="s">
        <v>34</v>
      </c>
      <c r="Q196" s="29" t="s">
        <v>34</v>
      </c>
      <c r="R196" s="29" t="s">
        <v>34</v>
      </c>
      <c r="S196" s="29" t="s">
        <v>34</v>
      </c>
      <c r="T196" s="27">
        <v>1</v>
      </c>
      <c r="U196" s="31"/>
    </row>
    <row r="197" spans="1:21" ht="39" x14ac:dyDescent="0.35">
      <c r="A197" s="33">
        <v>196</v>
      </c>
      <c r="B197" s="21" t="s">
        <v>4873</v>
      </c>
      <c r="C197" s="29" t="s">
        <v>4874</v>
      </c>
      <c r="D197" s="29" t="s">
        <v>4874</v>
      </c>
      <c r="E197" s="21" t="s">
        <v>4873</v>
      </c>
      <c r="F197" s="45"/>
      <c r="G197" s="21"/>
      <c r="H197" s="21"/>
      <c r="I197" s="7" t="s">
        <v>34</v>
      </c>
      <c r="J197" s="21"/>
      <c r="K197" s="21"/>
      <c r="L197" s="32"/>
      <c r="M197" s="30" t="s">
        <v>34</v>
      </c>
      <c r="N197" s="29" t="s">
        <v>34</v>
      </c>
      <c r="O197" s="29" t="s">
        <v>34</v>
      </c>
      <c r="P197" s="29" t="s">
        <v>34</v>
      </c>
      <c r="Q197" s="29" t="s">
        <v>34</v>
      </c>
      <c r="R197" s="29" t="s">
        <v>34</v>
      </c>
      <c r="S197" s="29" t="s">
        <v>34</v>
      </c>
      <c r="T197" s="27">
        <v>1</v>
      </c>
      <c r="U197" s="31"/>
    </row>
    <row r="198" spans="1:21" ht="26" x14ac:dyDescent="0.35">
      <c r="A198" s="33">
        <v>197</v>
      </c>
      <c r="B198" s="21" t="s">
        <v>4871</v>
      </c>
      <c r="C198" s="29" t="s">
        <v>4872</v>
      </c>
      <c r="D198" s="29" t="s">
        <v>4872</v>
      </c>
      <c r="E198" s="21" t="s">
        <v>4871</v>
      </c>
      <c r="F198" s="45"/>
      <c r="G198" s="21"/>
      <c r="H198" s="21"/>
      <c r="I198" s="7" t="s">
        <v>34</v>
      </c>
      <c r="J198" s="21"/>
      <c r="K198" s="21"/>
      <c r="L198" s="32"/>
      <c r="M198" s="30" t="s">
        <v>34</v>
      </c>
      <c r="N198" s="29" t="s">
        <v>34</v>
      </c>
      <c r="O198" s="29" t="s">
        <v>34</v>
      </c>
      <c r="P198" s="29" t="s">
        <v>34</v>
      </c>
      <c r="Q198" s="29" t="s">
        <v>34</v>
      </c>
      <c r="R198" s="29" t="s">
        <v>34</v>
      </c>
      <c r="S198" s="29" t="s">
        <v>34</v>
      </c>
      <c r="T198" s="27">
        <v>1</v>
      </c>
      <c r="U198" s="31"/>
    </row>
    <row r="199" spans="1:21" ht="26" x14ac:dyDescent="0.35">
      <c r="A199" s="33">
        <v>198</v>
      </c>
      <c r="B199" s="21" t="s">
        <v>4869</v>
      </c>
      <c r="C199" s="29" t="s">
        <v>4870</v>
      </c>
      <c r="D199" s="29" t="s">
        <v>4870</v>
      </c>
      <c r="E199" s="21" t="s">
        <v>4869</v>
      </c>
      <c r="F199" s="45"/>
      <c r="G199" s="21"/>
      <c r="H199" s="21"/>
      <c r="I199" s="7" t="s">
        <v>34</v>
      </c>
      <c r="J199" s="21"/>
      <c r="K199" s="21"/>
      <c r="L199" s="32"/>
      <c r="M199" s="30" t="s">
        <v>34</v>
      </c>
      <c r="N199" s="29" t="s">
        <v>34</v>
      </c>
      <c r="O199" s="29" t="s">
        <v>34</v>
      </c>
      <c r="P199" s="29" t="s">
        <v>34</v>
      </c>
      <c r="Q199" s="29" t="s">
        <v>34</v>
      </c>
      <c r="R199" s="29" t="s">
        <v>34</v>
      </c>
      <c r="S199" s="29" t="s">
        <v>34</v>
      </c>
      <c r="T199" s="27">
        <v>1</v>
      </c>
      <c r="U199" s="31"/>
    </row>
    <row r="200" spans="1:21" x14ac:dyDescent="0.35">
      <c r="A200" s="33">
        <v>199</v>
      </c>
      <c r="B200" s="9" t="s">
        <v>4867</v>
      </c>
      <c r="C200" s="37" t="s">
        <v>4868</v>
      </c>
      <c r="D200" s="37" t="s">
        <v>4868</v>
      </c>
      <c r="E200" s="9" t="s">
        <v>4867</v>
      </c>
      <c r="F200" s="47"/>
      <c r="G200" s="9"/>
      <c r="H200" s="9"/>
      <c r="I200" s="7"/>
      <c r="J200" s="9"/>
      <c r="K200" s="9"/>
      <c r="L200" s="36"/>
      <c r="M200" s="32"/>
      <c r="U200" s="31"/>
    </row>
    <row r="201" spans="1:21" ht="26" x14ac:dyDescent="0.35">
      <c r="A201" s="33">
        <v>200</v>
      </c>
      <c r="B201" s="18" t="s">
        <v>4865</v>
      </c>
      <c r="C201" s="35" t="s">
        <v>4866</v>
      </c>
      <c r="D201" s="35" t="s">
        <v>4866</v>
      </c>
      <c r="E201" s="18" t="s">
        <v>4865</v>
      </c>
      <c r="F201" s="46"/>
      <c r="G201" s="18"/>
      <c r="H201" s="18"/>
      <c r="I201" s="7"/>
      <c r="J201" s="18"/>
      <c r="K201" s="18"/>
      <c r="L201" s="34"/>
      <c r="M201" s="32"/>
      <c r="U201" s="31"/>
    </row>
    <row r="202" spans="1:21" x14ac:dyDescent="0.35">
      <c r="A202" s="33">
        <v>201</v>
      </c>
      <c r="B202" s="21" t="s">
        <v>4863</v>
      </c>
      <c r="C202" s="29" t="s">
        <v>4864</v>
      </c>
      <c r="D202" s="29" t="s">
        <v>4864</v>
      </c>
      <c r="E202" s="21" t="s">
        <v>4863</v>
      </c>
      <c r="F202" s="45"/>
      <c r="G202" s="21"/>
      <c r="H202" s="21"/>
      <c r="I202" s="7" t="s">
        <v>34</v>
      </c>
      <c r="J202" s="21"/>
      <c r="K202" s="21"/>
      <c r="L202" s="32"/>
      <c r="M202" s="30" t="s">
        <v>34</v>
      </c>
      <c r="N202" s="29" t="s">
        <v>34</v>
      </c>
      <c r="O202" s="29" t="s">
        <v>34</v>
      </c>
      <c r="P202" s="29" t="s">
        <v>34</v>
      </c>
      <c r="Q202" s="29" t="s">
        <v>34</v>
      </c>
      <c r="R202" s="29" t="s">
        <v>34</v>
      </c>
      <c r="S202" s="29" t="s">
        <v>34</v>
      </c>
      <c r="T202" s="27">
        <v>1</v>
      </c>
      <c r="U202" s="31"/>
    </row>
    <row r="203" spans="1:21" ht="39" x14ac:dyDescent="0.35">
      <c r="A203" s="33">
        <v>202</v>
      </c>
      <c r="B203" s="21" t="s">
        <v>4861</v>
      </c>
      <c r="C203" s="29" t="s">
        <v>4862</v>
      </c>
      <c r="D203" s="29" t="s">
        <v>4862</v>
      </c>
      <c r="E203" s="21" t="s">
        <v>4861</v>
      </c>
      <c r="F203" s="45"/>
      <c r="G203" s="21"/>
      <c r="H203" s="21"/>
      <c r="I203" s="7" t="s">
        <v>34</v>
      </c>
      <c r="J203" s="21"/>
      <c r="K203" s="21"/>
      <c r="L203" s="32"/>
      <c r="M203" s="30" t="s">
        <v>34</v>
      </c>
      <c r="N203" s="29" t="s">
        <v>34</v>
      </c>
      <c r="O203" s="29" t="s">
        <v>34</v>
      </c>
      <c r="P203" s="29" t="s">
        <v>34</v>
      </c>
      <c r="Q203" s="29" t="s">
        <v>34</v>
      </c>
      <c r="R203" s="29" t="s">
        <v>34</v>
      </c>
      <c r="S203" s="29" t="s">
        <v>34</v>
      </c>
      <c r="T203" s="27">
        <v>1</v>
      </c>
      <c r="U203" s="31"/>
    </row>
    <row r="204" spans="1:21" x14ac:dyDescent="0.35">
      <c r="A204" s="33">
        <v>203</v>
      </c>
      <c r="B204" s="21" t="s">
        <v>4859</v>
      </c>
      <c r="C204" s="29" t="s">
        <v>4860</v>
      </c>
      <c r="D204" s="29" t="s">
        <v>4860</v>
      </c>
      <c r="E204" s="21" t="s">
        <v>4859</v>
      </c>
      <c r="F204" s="45"/>
      <c r="G204" s="21"/>
      <c r="H204" s="21"/>
      <c r="I204" s="7" t="s">
        <v>34</v>
      </c>
      <c r="J204" s="21"/>
      <c r="K204" s="21"/>
      <c r="L204" s="30" t="s">
        <v>34</v>
      </c>
      <c r="M204" s="30" t="s">
        <v>34</v>
      </c>
      <c r="N204" s="29" t="s">
        <v>34</v>
      </c>
      <c r="O204" s="29" t="s">
        <v>34</v>
      </c>
      <c r="P204" s="29" t="s">
        <v>34</v>
      </c>
      <c r="Q204" s="29" t="s">
        <v>34</v>
      </c>
      <c r="R204" s="29" t="s">
        <v>34</v>
      </c>
      <c r="U204" s="31"/>
    </row>
    <row r="205" spans="1:21" ht="26" x14ac:dyDescent="0.35">
      <c r="A205" s="33">
        <v>204</v>
      </c>
      <c r="B205" s="21" t="s">
        <v>4857</v>
      </c>
      <c r="C205" s="29" t="s">
        <v>4858</v>
      </c>
      <c r="D205" s="29" t="s">
        <v>4858</v>
      </c>
      <c r="E205" s="21" t="s">
        <v>4857</v>
      </c>
      <c r="F205" s="45"/>
      <c r="G205" s="21"/>
      <c r="H205" s="21"/>
      <c r="I205" s="7" t="s">
        <v>34</v>
      </c>
      <c r="J205" s="21"/>
      <c r="K205" s="21"/>
      <c r="L205" s="32"/>
      <c r="M205" s="30" t="s">
        <v>34</v>
      </c>
      <c r="N205" s="29" t="s">
        <v>34</v>
      </c>
      <c r="O205" s="29" t="s">
        <v>34</v>
      </c>
      <c r="P205" s="29" t="s">
        <v>34</v>
      </c>
      <c r="Q205" s="29" t="s">
        <v>34</v>
      </c>
      <c r="R205" s="29" t="s">
        <v>34</v>
      </c>
      <c r="U205" s="31"/>
    </row>
    <row r="206" spans="1:21" ht="26" x14ac:dyDescent="0.35">
      <c r="A206" s="33">
        <v>205</v>
      </c>
      <c r="B206" s="21" t="s">
        <v>4855</v>
      </c>
      <c r="C206" s="29" t="s">
        <v>4856</v>
      </c>
      <c r="D206" s="29" t="s">
        <v>4856</v>
      </c>
      <c r="E206" s="21" t="s">
        <v>4855</v>
      </c>
      <c r="F206" s="45"/>
      <c r="G206" s="21"/>
      <c r="H206" s="21"/>
      <c r="I206" s="7" t="s">
        <v>34</v>
      </c>
      <c r="J206" s="21"/>
      <c r="K206" s="21"/>
      <c r="L206" s="32"/>
      <c r="M206" s="30" t="s">
        <v>34</v>
      </c>
      <c r="N206" s="29" t="s">
        <v>34</v>
      </c>
      <c r="O206" s="29" t="s">
        <v>34</v>
      </c>
      <c r="P206" s="29" t="s">
        <v>34</v>
      </c>
      <c r="Q206" s="29" t="s">
        <v>34</v>
      </c>
      <c r="R206" s="29" t="s">
        <v>34</v>
      </c>
      <c r="S206" s="29" t="s">
        <v>34</v>
      </c>
      <c r="T206" s="27">
        <v>1</v>
      </c>
      <c r="U206" s="31"/>
    </row>
    <row r="207" spans="1:21" x14ac:dyDescent="0.35">
      <c r="A207" s="33">
        <v>206</v>
      </c>
      <c r="B207" s="9" t="s">
        <v>4853</v>
      </c>
      <c r="C207" s="37" t="s">
        <v>4854</v>
      </c>
      <c r="D207" s="37" t="s">
        <v>4854</v>
      </c>
      <c r="E207" s="9" t="s">
        <v>4853</v>
      </c>
      <c r="F207" s="47"/>
      <c r="G207" s="9"/>
      <c r="H207" s="9"/>
      <c r="I207" s="7"/>
      <c r="J207" s="9"/>
      <c r="K207" s="9"/>
      <c r="L207" s="36"/>
      <c r="M207" s="32"/>
      <c r="U207" s="31"/>
    </row>
    <row r="208" spans="1:21" ht="26" x14ac:dyDescent="0.35">
      <c r="A208" s="33">
        <v>207</v>
      </c>
      <c r="B208" s="18" t="s">
        <v>4851</v>
      </c>
      <c r="C208" s="35" t="s">
        <v>4852</v>
      </c>
      <c r="D208" s="35" t="s">
        <v>4852</v>
      </c>
      <c r="E208" s="18" t="s">
        <v>4851</v>
      </c>
      <c r="F208" s="46"/>
      <c r="G208" s="18"/>
      <c r="H208" s="18"/>
      <c r="I208" s="7"/>
      <c r="J208" s="18"/>
      <c r="K208" s="18"/>
      <c r="L208" s="34"/>
      <c r="M208" s="32"/>
      <c r="U208" s="31"/>
    </row>
    <row r="209" spans="1:21" x14ac:dyDescent="0.35">
      <c r="A209" s="33">
        <v>208</v>
      </c>
      <c r="B209" s="21" t="s">
        <v>4849</v>
      </c>
      <c r="C209" s="29" t="s">
        <v>4850</v>
      </c>
      <c r="D209" s="29" t="s">
        <v>4850</v>
      </c>
      <c r="E209" s="21" t="s">
        <v>4849</v>
      </c>
      <c r="F209" s="45"/>
      <c r="G209" s="21"/>
      <c r="H209" s="21"/>
      <c r="I209" s="7" t="s">
        <v>34</v>
      </c>
      <c r="J209" s="21"/>
      <c r="K209" s="21"/>
      <c r="L209" s="32"/>
      <c r="M209" s="30" t="s">
        <v>34</v>
      </c>
      <c r="N209" s="29" t="s">
        <v>34</v>
      </c>
      <c r="O209" s="29" t="s">
        <v>34</v>
      </c>
      <c r="P209" s="29" t="s">
        <v>34</v>
      </c>
      <c r="Q209" s="29" t="s">
        <v>34</v>
      </c>
      <c r="R209" s="29" t="s">
        <v>34</v>
      </c>
      <c r="S209" s="29" t="s">
        <v>34</v>
      </c>
      <c r="T209" s="27">
        <v>1</v>
      </c>
      <c r="U209" s="31"/>
    </row>
    <row r="210" spans="1:21" ht="39" x14ac:dyDescent="0.35">
      <c r="A210" s="33">
        <v>209</v>
      </c>
      <c r="B210" s="21" t="s">
        <v>4847</v>
      </c>
      <c r="C210" s="29" t="s">
        <v>4848</v>
      </c>
      <c r="D210" s="29" t="s">
        <v>4848</v>
      </c>
      <c r="E210" s="21" t="s">
        <v>4847</v>
      </c>
      <c r="F210" s="45"/>
      <c r="G210" s="21"/>
      <c r="H210" s="21"/>
      <c r="I210" s="7" t="s">
        <v>34</v>
      </c>
      <c r="J210" s="21"/>
      <c r="K210" s="21"/>
      <c r="L210" s="32"/>
      <c r="M210" s="30" t="s">
        <v>34</v>
      </c>
      <c r="N210" s="29" t="s">
        <v>34</v>
      </c>
      <c r="O210" s="29" t="s">
        <v>34</v>
      </c>
      <c r="P210" s="29" t="s">
        <v>34</v>
      </c>
      <c r="Q210" s="29" t="s">
        <v>34</v>
      </c>
      <c r="R210" s="29" t="s">
        <v>34</v>
      </c>
      <c r="S210" s="29" t="s">
        <v>34</v>
      </c>
      <c r="T210" s="27">
        <v>1</v>
      </c>
      <c r="U210" s="31"/>
    </row>
    <row r="211" spans="1:21" ht="52" x14ac:dyDescent="0.35">
      <c r="A211" s="33">
        <v>210</v>
      </c>
      <c r="B211" s="21" t="s">
        <v>4845</v>
      </c>
      <c r="C211" s="29" t="s">
        <v>4846</v>
      </c>
      <c r="D211" s="29" t="s">
        <v>4846</v>
      </c>
      <c r="E211" s="21" t="s">
        <v>4845</v>
      </c>
      <c r="F211" s="45"/>
      <c r="G211" s="21"/>
      <c r="H211" s="21"/>
      <c r="I211" s="7" t="s">
        <v>34</v>
      </c>
      <c r="J211" s="21"/>
      <c r="K211" s="21"/>
      <c r="L211" s="32"/>
      <c r="M211" s="30" t="s">
        <v>34</v>
      </c>
      <c r="N211" s="29" t="s">
        <v>34</v>
      </c>
      <c r="O211" s="29" t="s">
        <v>34</v>
      </c>
      <c r="P211" s="29" t="s">
        <v>34</v>
      </c>
      <c r="Q211" s="29" t="s">
        <v>34</v>
      </c>
      <c r="R211" s="29" t="s">
        <v>34</v>
      </c>
      <c r="U211" s="31"/>
    </row>
    <row r="212" spans="1:21" ht="39" x14ac:dyDescent="0.35">
      <c r="A212" s="33">
        <v>211</v>
      </c>
      <c r="B212" s="21" t="s">
        <v>4843</v>
      </c>
      <c r="C212" s="29" t="s">
        <v>4844</v>
      </c>
      <c r="D212" s="29" t="s">
        <v>4844</v>
      </c>
      <c r="E212" s="21" t="s">
        <v>4843</v>
      </c>
      <c r="F212" s="45"/>
      <c r="G212" s="21"/>
      <c r="H212" s="21"/>
      <c r="I212" s="7" t="s">
        <v>34</v>
      </c>
      <c r="J212" s="21"/>
      <c r="K212" s="21"/>
      <c r="L212" s="32"/>
      <c r="M212" s="30" t="s">
        <v>34</v>
      </c>
      <c r="N212" s="29" t="s">
        <v>34</v>
      </c>
      <c r="O212" s="29" t="s">
        <v>34</v>
      </c>
      <c r="P212" s="29" t="s">
        <v>34</v>
      </c>
      <c r="Q212" s="29" t="s">
        <v>34</v>
      </c>
      <c r="R212" s="29" t="s">
        <v>34</v>
      </c>
      <c r="U212" s="31"/>
    </row>
    <row r="213" spans="1:21" x14ac:dyDescent="0.35">
      <c r="A213" s="33">
        <v>212</v>
      </c>
      <c r="B213" s="9" t="s">
        <v>4841</v>
      </c>
      <c r="C213" s="37" t="s">
        <v>4842</v>
      </c>
      <c r="D213" s="37" t="s">
        <v>4842</v>
      </c>
      <c r="E213" s="9" t="s">
        <v>4841</v>
      </c>
      <c r="F213" s="47"/>
      <c r="G213" s="9"/>
      <c r="H213" s="9"/>
      <c r="I213" s="7"/>
      <c r="J213" s="9"/>
      <c r="K213" s="9"/>
      <c r="L213" s="36"/>
      <c r="M213" s="32"/>
      <c r="U213" s="31"/>
    </row>
    <row r="214" spans="1:21" ht="26" x14ac:dyDescent="0.35">
      <c r="A214" s="33">
        <v>213</v>
      </c>
      <c r="B214" s="18" t="s">
        <v>4839</v>
      </c>
      <c r="C214" s="35" t="s">
        <v>4840</v>
      </c>
      <c r="D214" s="35" t="s">
        <v>4840</v>
      </c>
      <c r="E214" s="18" t="s">
        <v>4839</v>
      </c>
      <c r="F214" s="46"/>
      <c r="G214" s="18"/>
      <c r="H214" s="18"/>
      <c r="I214" s="7"/>
      <c r="J214" s="18"/>
      <c r="K214" s="18"/>
      <c r="L214" s="34"/>
      <c r="M214" s="32"/>
      <c r="U214" s="31"/>
    </row>
    <row r="215" spans="1:21" ht="26" x14ac:dyDescent="0.35">
      <c r="A215" s="33">
        <v>214</v>
      </c>
      <c r="B215" s="21" t="s">
        <v>4837</v>
      </c>
      <c r="C215" s="29" t="s">
        <v>4838</v>
      </c>
      <c r="D215" s="29" t="s">
        <v>4838</v>
      </c>
      <c r="E215" s="21" t="s">
        <v>4837</v>
      </c>
      <c r="F215" s="45"/>
      <c r="G215" s="21"/>
      <c r="H215" s="21"/>
      <c r="I215" s="7" t="s">
        <v>34</v>
      </c>
      <c r="J215" s="21"/>
      <c r="K215" s="21"/>
      <c r="L215" s="32"/>
      <c r="M215" s="30" t="s">
        <v>34</v>
      </c>
      <c r="N215" s="29" t="s">
        <v>34</v>
      </c>
      <c r="O215" s="29" t="s">
        <v>34</v>
      </c>
      <c r="P215" s="29" t="s">
        <v>34</v>
      </c>
      <c r="Q215" s="29" t="s">
        <v>34</v>
      </c>
      <c r="R215" s="29" t="s">
        <v>34</v>
      </c>
      <c r="S215" s="29" t="s">
        <v>34</v>
      </c>
      <c r="U215" s="31">
        <v>1</v>
      </c>
    </row>
    <row r="216" spans="1:21" ht="78" x14ac:dyDescent="0.35">
      <c r="A216" s="33">
        <v>215</v>
      </c>
      <c r="B216" s="21" t="s">
        <v>4835</v>
      </c>
      <c r="C216" s="29" t="s">
        <v>4836</v>
      </c>
      <c r="D216" s="29" t="s">
        <v>4836</v>
      </c>
      <c r="E216" s="21" t="s">
        <v>4835</v>
      </c>
      <c r="F216" s="45"/>
      <c r="G216" s="21"/>
      <c r="H216" s="21"/>
      <c r="I216" s="7" t="s">
        <v>34</v>
      </c>
      <c r="J216" s="21"/>
      <c r="K216" s="21"/>
      <c r="L216" s="32"/>
      <c r="M216" s="30" t="s">
        <v>34</v>
      </c>
      <c r="N216" s="29" t="s">
        <v>34</v>
      </c>
      <c r="O216" s="29" t="s">
        <v>34</v>
      </c>
      <c r="P216" s="29" t="s">
        <v>34</v>
      </c>
      <c r="Q216" s="29" t="s">
        <v>34</v>
      </c>
      <c r="R216" s="29" t="s">
        <v>34</v>
      </c>
      <c r="S216" s="29" t="s">
        <v>34</v>
      </c>
      <c r="U216" s="31">
        <v>1</v>
      </c>
    </row>
    <row r="217" spans="1:21" ht="117" x14ac:dyDescent="0.35">
      <c r="A217" s="33">
        <v>216</v>
      </c>
      <c r="B217" s="21" t="s">
        <v>4833</v>
      </c>
      <c r="C217" s="29" t="s">
        <v>4834</v>
      </c>
      <c r="D217" s="29" t="s">
        <v>4834</v>
      </c>
      <c r="E217" s="21" t="s">
        <v>4833</v>
      </c>
      <c r="F217" s="45"/>
      <c r="G217" s="21"/>
      <c r="H217" s="21"/>
      <c r="I217" s="7" t="s">
        <v>34</v>
      </c>
      <c r="J217" s="21"/>
      <c r="K217" s="21"/>
      <c r="L217" s="32"/>
      <c r="M217" s="30" t="s">
        <v>34</v>
      </c>
      <c r="N217" s="29" t="s">
        <v>34</v>
      </c>
      <c r="O217" s="29" t="s">
        <v>34</v>
      </c>
      <c r="P217" s="29" t="s">
        <v>34</v>
      </c>
      <c r="Q217" s="29" t="s">
        <v>34</v>
      </c>
      <c r="R217" s="29" t="s">
        <v>34</v>
      </c>
      <c r="U217" s="31"/>
    </row>
    <row r="218" spans="1:21" ht="26" x14ac:dyDescent="0.35">
      <c r="A218" s="33">
        <v>217</v>
      </c>
      <c r="B218" s="9" t="s">
        <v>4831</v>
      </c>
      <c r="C218" s="37" t="s">
        <v>4832</v>
      </c>
      <c r="D218" s="37" t="s">
        <v>4832</v>
      </c>
      <c r="E218" s="9" t="s">
        <v>4831</v>
      </c>
      <c r="F218" s="47"/>
      <c r="G218" s="9"/>
      <c r="H218" s="9"/>
      <c r="I218" s="7"/>
      <c r="J218" s="9"/>
      <c r="K218" s="9"/>
      <c r="L218" s="36"/>
      <c r="M218" s="32"/>
      <c r="U218" s="31"/>
    </row>
    <row r="219" spans="1:21" x14ac:dyDescent="0.35">
      <c r="A219" s="33">
        <v>218</v>
      </c>
      <c r="B219" s="18" t="s">
        <v>4829</v>
      </c>
      <c r="C219" s="35" t="s">
        <v>4830</v>
      </c>
      <c r="D219" s="35" t="s">
        <v>4830</v>
      </c>
      <c r="E219" s="18" t="s">
        <v>4829</v>
      </c>
      <c r="F219" s="46"/>
      <c r="G219" s="18"/>
      <c r="H219" s="18"/>
      <c r="I219" s="7"/>
      <c r="J219" s="18"/>
      <c r="K219" s="18"/>
      <c r="L219" s="34"/>
      <c r="M219" s="32"/>
      <c r="U219" s="31"/>
    </row>
    <row r="220" spans="1:21" ht="78" x14ac:dyDescent="0.35">
      <c r="A220" s="33">
        <v>219</v>
      </c>
      <c r="B220" s="21" t="s">
        <v>4827</v>
      </c>
      <c r="C220" s="29" t="s">
        <v>4828</v>
      </c>
      <c r="D220" s="29" t="s">
        <v>4828</v>
      </c>
      <c r="E220" s="21" t="s">
        <v>4827</v>
      </c>
      <c r="F220" s="45"/>
      <c r="G220" s="21"/>
      <c r="H220" s="21"/>
      <c r="I220" s="7" t="s">
        <v>34</v>
      </c>
      <c r="J220" s="21"/>
      <c r="K220" s="21"/>
      <c r="L220" s="32"/>
      <c r="M220" s="30" t="s">
        <v>34</v>
      </c>
      <c r="N220" s="29" t="s">
        <v>34</v>
      </c>
      <c r="O220" s="29" t="s">
        <v>34</v>
      </c>
      <c r="P220" s="29" t="s">
        <v>34</v>
      </c>
      <c r="Q220" s="29" t="s">
        <v>34</v>
      </c>
      <c r="R220" s="29" t="s">
        <v>34</v>
      </c>
      <c r="S220" s="29" t="s">
        <v>34</v>
      </c>
      <c r="T220" s="27">
        <v>1</v>
      </c>
      <c r="U220" s="31"/>
    </row>
    <row r="221" spans="1:21" ht="65" x14ac:dyDescent="0.35">
      <c r="A221" s="33">
        <v>220</v>
      </c>
      <c r="B221" s="21" t="s">
        <v>4825</v>
      </c>
      <c r="C221" s="29" t="s">
        <v>4826</v>
      </c>
      <c r="D221" s="29" t="s">
        <v>4826</v>
      </c>
      <c r="E221" s="21" t="s">
        <v>4825</v>
      </c>
      <c r="F221" s="45"/>
      <c r="G221" s="21"/>
      <c r="H221" s="21"/>
      <c r="I221" s="7" t="s">
        <v>34</v>
      </c>
      <c r="J221" s="21"/>
      <c r="K221" s="21"/>
      <c r="L221" s="32"/>
      <c r="M221" s="30" t="s">
        <v>34</v>
      </c>
      <c r="N221" s="29" t="s">
        <v>34</v>
      </c>
      <c r="O221" s="29" t="s">
        <v>34</v>
      </c>
      <c r="P221" s="29" t="s">
        <v>34</v>
      </c>
      <c r="Q221" s="29" t="s">
        <v>34</v>
      </c>
      <c r="R221" s="29" t="s">
        <v>34</v>
      </c>
      <c r="S221" s="29" t="s">
        <v>34</v>
      </c>
      <c r="U221" s="31"/>
    </row>
    <row r="222" spans="1:21" x14ac:dyDescent="0.35">
      <c r="A222" s="33">
        <v>221</v>
      </c>
      <c r="B222" s="9" t="s">
        <v>4823</v>
      </c>
      <c r="C222" s="37" t="s">
        <v>4824</v>
      </c>
      <c r="D222" s="37" t="s">
        <v>4824</v>
      </c>
      <c r="E222" s="9" t="s">
        <v>4823</v>
      </c>
      <c r="F222" s="47"/>
      <c r="G222" s="9"/>
      <c r="H222" s="9"/>
      <c r="I222" s="7"/>
      <c r="J222" s="9"/>
      <c r="K222" s="9"/>
      <c r="L222" s="36"/>
      <c r="M222" s="32"/>
      <c r="U222" s="31"/>
    </row>
    <row r="223" spans="1:21" x14ac:dyDescent="0.35">
      <c r="A223" s="33">
        <v>222</v>
      </c>
      <c r="B223" s="9" t="s">
        <v>2903</v>
      </c>
      <c r="C223" s="37" t="s">
        <v>4822</v>
      </c>
      <c r="D223" s="37" t="s">
        <v>4822</v>
      </c>
      <c r="E223" s="9" t="s">
        <v>2903</v>
      </c>
      <c r="F223" s="47"/>
      <c r="G223" s="9"/>
      <c r="H223" s="9"/>
      <c r="I223" s="7"/>
      <c r="J223" s="9"/>
      <c r="K223" s="9"/>
      <c r="L223" s="36"/>
      <c r="M223" s="32"/>
      <c r="U223" s="31"/>
    </row>
    <row r="224" spans="1:21" x14ac:dyDescent="0.35">
      <c r="A224" s="33">
        <v>223</v>
      </c>
      <c r="B224" s="18" t="s">
        <v>4820</v>
      </c>
      <c r="C224" s="35" t="s">
        <v>4821</v>
      </c>
      <c r="D224" s="35" t="s">
        <v>4821</v>
      </c>
      <c r="E224" s="18" t="s">
        <v>4820</v>
      </c>
      <c r="F224" s="46"/>
      <c r="G224" s="18"/>
      <c r="H224" s="18"/>
      <c r="I224" s="7"/>
      <c r="J224" s="18"/>
      <c r="K224" s="18"/>
      <c r="L224" s="34"/>
      <c r="M224" s="32"/>
      <c r="U224" s="31"/>
    </row>
    <row r="225" spans="1:21" ht="52" x14ac:dyDescent="0.35">
      <c r="A225" s="33">
        <v>224</v>
      </c>
      <c r="B225" s="21" t="s">
        <v>4818</v>
      </c>
      <c r="C225" s="29" t="s">
        <v>4819</v>
      </c>
      <c r="D225" s="29" t="s">
        <v>4819</v>
      </c>
      <c r="E225" s="21" t="s">
        <v>4818</v>
      </c>
      <c r="F225" s="45"/>
      <c r="G225" s="21"/>
      <c r="H225" s="21"/>
      <c r="I225" s="7" t="s">
        <v>34</v>
      </c>
      <c r="J225" s="21"/>
      <c r="K225" s="21"/>
      <c r="L225" s="32"/>
      <c r="M225" s="30" t="s">
        <v>34</v>
      </c>
      <c r="O225" s="29" t="s">
        <v>34</v>
      </c>
      <c r="P225" s="29" t="s">
        <v>34</v>
      </c>
      <c r="U225" s="31"/>
    </row>
    <row r="226" spans="1:21" ht="39" x14ac:dyDescent="0.35">
      <c r="A226" s="33">
        <v>225</v>
      </c>
      <c r="B226" s="21" t="s">
        <v>4816</v>
      </c>
      <c r="C226" s="29" t="s">
        <v>4817</v>
      </c>
      <c r="D226" s="29" t="s">
        <v>4817</v>
      </c>
      <c r="E226" s="21" t="s">
        <v>4816</v>
      </c>
      <c r="F226" s="45"/>
      <c r="G226" s="21"/>
      <c r="H226" s="21"/>
      <c r="I226" s="7" t="s">
        <v>34</v>
      </c>
      <c r="J226" s="21"/>
      <c r="K226" s="21"/>
      <c r="L226" s="32"/>
      <c r="M226" s="30" t="s">
        <v>34</v>
      </c>
      <c r="O226" s="29" t="s">
        <v>34</v>
      </c>
      <c r="P226" s="29" t="s">
        <v>34</v>
      </c>
      <c r="U226" s="31"/>
    </row>
    <row r="227" spans="1:21" ht="104" x14ac:dyDescent="0.35">
      <c r="A227" s="33">
        <v>226</v>
      </c>
      <c r="B227" s="21" t="s">
        <v>4814</v>
      </c>
      <c r="C227" s="29" t="s">
        <v>4815</v>
      </c>
      <c r="D227" s="29" t="s">
        <v>4815</v>
      </c>
      <c r="E227" s="21" t="s">
        <v>4814</v>
      </c>
      <c r="F227" s="45"/>
      <c r="G227" s="21"/>
      <c r="H227" s="21"/>
      <c r="I227" s="7" t="s">
        <v>34</v>
      </c>
      <c r="J227" s="21"/>
      <c r="K227" s="21"/>
      <c r="L227" s="32"/>
      <c r="M227" s="30" t="s">
        <v>34</v>
      </c>
      <c r="O227" s="29" t="s">
        <v>34</v>
      </c>
      <c r="P227" s="29" t="s">
        <v>34</v>
      </c>
      <c r="U227" s="31"/>
    </row>
    <row r="228" spans="1:21" ht="65" x14ac:dyDescent="0.35">
      <c r="A228" s="33">
        <v>227</v>
      </c>
      <c r="B228" s="21" t="s">
        <v>4812</v>
      </c>
      <c r="C228" s="29" t="s">
        <v>4813</v>
      </c>
      <c r="D228" s="29" t="s">
        <v>4813</v>
      </c>
      <c r="E228" s="21" t="s">
        <v>4812</v>
      </c>
      <c r="F228" s="45"/>
      <c r="G228" s="21"/>
      <c r="H228" s="21"/>
      <c r="I228" s="7" t="s">
        <v>34</v>
      </c>
      <c r="J228" s="21"/>
      <c r="K228" s="21"/>
      <c r="L228" s="32"/>
      <c r="M228" s="30" t="s">
        <v>34</v>
      </c>
      <c r="O228" s="29" t="s">
        <v>34</v>
      </c>
      <c r="P228" s="29" t="s">
        <v>34</v>
      </c>
      <c r="U228" s="31"/>
    </row>
    <row r="229" spans="1:21" ht="39" x14ac:dyDescent="0.35">
      <c r="A229" s="33">
        <v>228</v>
      </c>
      <c r="B229" s="21" t="s">
        <v>4810</v>
      </c>
      <c r="C229" s="29" t="s">
        <v>4811</v>
      </c>
      <c r="D229" s="29" t="s">
        <v>4811</v>
      </c>
      <c r="E229" s="21" t="s">
        <v>4810</v>
      </c>
      <c r="F229" s="45"/>
      <c r="G229" s="21"/>
      <c r="H229" s="21"/>
      <c r="I229" s="7" t="s">
        <v>34</v>
      </c>
      <c r="J229" s="21"/>
      <c r="K229" s="21"/>
      <c r="L229" s="32"/>
      <c r="M229" s="30" t="s">
        <v>34</v>
      </c>
      <c r="O229" s="29" t="s">
        <v>34</v>
      </c>
      <c r="P229" s="29" t="s">
        <v>34</v>
      </c>
      <c r="U229" s="31"/>
    </row>
    <row r="230" spans="1:21" ht="104" x14ac:dyDescent="0.35">
      <c r="A230" s="33">
        <v>229</v>
      </c>
      <c r="B230" s="21" t="s">
        <v>4808</v>
      </c>
      <c r="C230" s="29" t="s">
        <v>4809</v>
      </c>
      <c r="D230" s="29" t="s">
        <v>4809</v>
      </c>
      <c r="E230" s="21" t="s">
        <v>4808</v>
      </c>
      <c r="F230" s="45"/>
      <c r="G230" s="21"/>
      <c r="H230" s="21"/>
      <c r="I230" s="7" t="s">
        <v>34</v>
      </c>
      <c r="J230" s="21"/>
      <c r="K230" s="21"/>
      <c r="L230" s="32"/>
      <c r="M230" s="30" t="s">
        <v>34</v>
      </c>
      <c r="O230" s="29" t="s">
        <v>34</v>
      </c>
      <c r="P230" s="29" t="s">
        <v>34</v>
      </c>
      <c r="U230" s="31"/>
    </row>
    <row r="231" spans="1:21" ht="26" x14ac:dyDescent="0.35">
      <c r="A231" s="33">
        <v>230</v>
      </c>
      <c r="B231" s="21" t="s">
        <v>4806</v>
      </c>
      <c r="C231" s="29" t="s">
        <v>4807</v>
      </c>
      <c r="D231" s="29" t="s">
        <v>4807</v>
      </c>
      <c r="E231" s="21" t="s">
        <v>4806</v>
      </c>
      <c r="F231" s="45"/>
      <c r="G231" s="21"/>
      <c r="H231" s="21"/>
      <c r="I231" s="7" t="s">
        <v>34</v>
      </c>
      <c r="J231" s="21"/>
      <c r="K231" s="21"/>
      <c r="L231" s="32"/>
      <c r="M231" s="30" t="s">
        <v>34</v>
      </c>
      <c r="O231" s="29" t="s">
        <v>34</v>
      </c>
      <c r="P231" s="29" t="s">
        <v>34</v>
      </c>
      <c r="U231" s="31"/>
    </row>
    <row r="232" spans="1:21" ht="39" x14ac:dyDescent="0.35">
      <c r="A232" s="33">
        <v>231</v>
      </c>
      <c r="B232" s="21" t="s">
        <v>4804</v>
      </c>
      <c r="C232" s="29" t="s">
        <v>4805</v>
      </c>
      <c r="D232" s="29" t="s">
        <v>4805</v>
      </c>
      <c r="E232" s="21" t="s">
        <v>4804</v>
      </c>
      <c r="F232" s="45"/>
      <c r="G232" s="21"/>
      <c r="H232" s="21"/>
      <c r="I232" s="7" t="s">
        <v>34</v>
      </c>
      <c r="J232" s="21"/>
      <c r="K232" s="21"/>
      <c r="L232" s="32"/>
      <c r="M232" s="30" t="s">
        <v>34</v>
      </c>
      <c r="O232" s="29" t="s">
        <v>34</v>
      </c>
      <c r="P232" s="29" t="s">
        <v>34</v>
      </c>
      <c r="U232" s="31"/>
    </row>
    <row r="233" spans="1:21" ht="26" x14ac:dyDescent="0.35">
      <c r="A233" s="33">
        <v>232</v>
      </c>
      <c r="B233" s="21" t="s">
        <v>4802</v>
      </c>
      <c r="C233" s="29" t="s">
        <v>4803</v>
      </c>
      <c r="D233" s="29" t="s">
        <v>4803</v>
      </c>
      <c r="E233" s="21" t="s">
        <v>4802</v>
      </c>
      <c r="F233" s="45"/>
      <c r="G233" s="21"/>
      <c r="H233" s="21"/>
      <c r="I233" s="7" t="s">
        <v>34</v>
      </c>
      <c r="J233" s="21"/>
      <c r="K233" s="21"/>
      <c r="L233" s="32"/>
      <c r="M233" s="30" t="s">
        <v>34</v>
      </c>
      <c r="O233" s="29" t="s">
        <v>34</v>
      </c>
      <c r="P233" s="29" t="s">
        <v>34</v>
      </c>
      <c r="U233" s="31"/>
    </row>
    <row r="234" spans="1:21" x14ac:dyDescent="0.35">
      <c r="A234" s="33">
        <v>233</v>
      </c>
      <c r="B234" s="9" t="s">
        <v>4800</v>
      </c>
      <c r="C234" s="37" t="s">
        <v>4801</v>
      </c>
      <c r="D234" s="37" t="s">
        <v>4801</v>
      </c>
      <c r="E234" s="9" t="s">
        <v>4800</v>
      </c>
      <c r="F234" s="47"/>
      <c r="G234" s="9"/>
      <c r="H234" s="9"/>
      <c r="I234" s="7"/>
      <c r="J234" s="9"/>
      <c r="K234" s="9"/>
      <c r="L234" s="36"/>
      <c r="M234" s="32"/>
      <c r="U234" s="31"/>
    </row>
    <row r="235" spans="1:21" ht="26" x14ac:dyDescent="0.35">
      <c r="A235" s="33">
        <v>234</v>
      </c>
      <c r="B235" s="18" t="s">
        <v>4798</v>
      </c>
      <c r="C235" s="35" t="s">
        <v>4799</v>
      </c>
      <c r="D235" s="35" t="s">
        <v>4799</v>
      </c>
      <c r="E235" s="18" t="s">
        <v>4798</v>
      </c>
      <c r="F235" s="46"/>
      <c r="G235" s="18"/>
      <c r="H235" s="18"/>
      <c r="I235" s="7"/>
      <c r="J235" s="18"/>
      <c r="K235" s="18"/>
      <c r="L235" s="34"/>
      <c r="M235" s="32"/>
      <c r="U235" s="31"/>
    </row>
    <row r="236" spans="1:21" ht="52" x14ac:dyDescent="0.35">
      <c r="A236" s="33">
        <v>235</v>
      </c>
      <c r="B236" s="21" t="s">
        <v>4796</v>
      </c>
      <c r="C236" s="29" t="s">
        <v>4797</v>
      </c>
      <c r="D236" s="29" t="s">
        <v>4797</v>
      </c>
      <c r="E236" s="21" t="s">
        <v>4796</v>
      </c>
      <c r="F236" s="45"/>
      <c r="G236" s="21"/>
      <c r="H236" s="21"/>
      <c r="I236" s="7" t="s">
        <v>34</v>
      </c>
      <c r="J236" s="21"/>
      <c r="K236" s="21"/>
      <c r="L236" s="32"/>
      <c r="M236" s="30" t="s">
        <v>34</v>
      </c>
      <c r="O236" s="29" t="s">
        <v>34</v>
      </c>
      <c r="P236" s="29" t="s">
        <v>34</v>
      </c>
      <c r="U236" s="31"/>
    </row>
    <row r="237" spans="1:21" ht="65" x14ac:dyDescent="0.35">
      <c r="A237" s="33">
        <v>236</v>
      </c>
      <c r="B237" s="21" t="s">
        <v>4794</v>
      </c>
      <c r="C237" s="29" t="s">
        <v>4795</v>
      </c>
      <c r="D237" s="29" t="s">
        <v>4795</v>
      </c>
      <c r="E237" s="21" t="s">
        <v>4794</v>
      </c>
      <c r="F237" s="45"/>
      <c r="G237" s="21"/>
      <c r="H237" s="21"/>
      <c r="I237" s="7" t="s">
        <v>34</v>
      </c>
      <c r="J237" s="21"/>
      <c r="K237" s="21"/>
      <c r="L237" s="32"/>
      <c r="M237" s="30" t="s">
        <v>34</v>
      </c>
      <c r="O237" s="29" t="s">
        <v>34</v>
      </c>
      <c r="P237" s="29" t="s">
        <v>34</v>
      </c>
      <c r="U237" s="31"/>
    </row>
    <row r="238" spans="1:21" ht="39" x14ac:dyDescent="0.35">
      <c r="A238" s="33">
        <v>237</v>
      </c>
      <c r="B238" s="21" t="s">
        <v>4792</v>
      </c>
      <c r="C238" s="29" t="s">
        <v>4793</v>
      </c>
      <c r="D238" s="29" t="s">
        <v>4793</v>
      </c>
      <c r="E238" s="21" t="s">
        <v>4792</v>
      </c>
      <c r="F238" s="45"/>
      <c r="G238" s="21"/>
      <c r="H238" s="21"/>
      <c r="I238" s="7" t="s">
        <v>34</v>
      </c>
      <c r="J238" s="21"/>
      <c r="K238" s="21"/>
      <c r="L238" s="32"/>
      <c r="M238" s="30" t="s">
        <v>34</v>
      </c>
      <c r="O238" s="29" t="s">
        <v>34</v>
      </c>
      <c r="P238" s="29" t="s">
        <v>34</v>
      </c>
      <c r="U238" s="31"/>
    </row>
    <row r="239" spans="1:21" ht="39" x14ac:dyDescent="0.35">
      <c r="A239" s="33">
        <v>238</v>
      </c>
      <c r="B239" s="21" t="s">
        <v>4790</v>
      </c>
      <c r="C239" s="29" t="s">
        <v>4791</v>
      </c>
      <c r="D239" s="29" t="s">
        <v>4791</v>
      </c>
      <c r="E239" s="21" t="s">
        <v>4790</v>
      </c>
      <c r="F239" s="45"/>
      <c r="G239" s="21"/>
      <c r="H239" s="21"/>
      <c r="I239" s="7" t="s">
        <v>34</v>
      </c>
      <c r="J239" s="21"/>
      <c r="K239" s="21"/>
      <c r="L239" s="32"/>
      <c r="M239" s="30" t="s">
        <v>34</v>
      </c>
      <c r="O239" s="29" t="s">
        <v>34</v>
      </c>
      <c r="P239" s="29" t="s">
        <v>34</v>
      </c>
      <c r="U239" s="31"/>
    </row>
    <row r="240" spans="1:21" ht="39" x14ac:dyDescent="0.35">
      <c r="A240" s="33">
        <v>239</v>
      </c>
      <c r="B240" s="21" t="s">
        <v>4788</v>
      </c>
      <c r="C240" s="29" t="s">
        <v>4789</v>
      </c>
      <c r="D240" s="29" t="s">
        <v>4789</v>
      </c>
      <c r="E240" s="21" t="s">
        <v>4788</v>
      </c>
      <c r="F240" s="45"/>
      <c r="G240" s="21"/>
      <c r="H240" s="21"/>
      <c r="I240" s="7" t="s">
        <v>34</v>
      </c>
      <c r="J240" s="21"/>
      <c r="K240" s="21"/>
      <c r="L240" s="32"/>
      <c r="M240" s="30" t="s">
        <v>34</v>
      </c>
      <c r="O240" s="29" t="s">
        <v>34</v>
      </c>
      <c r="P240" s="29" t="s">
        <v>34</v>
      </c>
      <c r="U240" s="31"/>
    </row>
    <row r="241" spans="1:21" ht="65" x14ac:dyDescent="0.35">
      <c r="A241" s="33">
        <v>240</v>
      </c>
      <c r="B241" s="21" t="s">
        <v>4786</v>
      </c>
      <c r="C241" s="29" t="s">
        <v>4787</v>
      </c>
      <c r="D241" s="29" t="s">
        <v>4787</v>
      </c>
      <c r="E241" s="21" t="s">
        <v>4786</v>
      </c>
      <c r="F241" s="45"/>
      <c r="G241" s="21"/>
      <c r="H241" s="21"/>
      <c r="I241" s="7" t="s">
        <v>34</v>
      </c>
      <c r="J241" s="21"/>
      <c r="K241" s="21"/>
      <c r="L241" s="32"/>
      <c r="M241" s="30" t="s">
        <v>34</v>
      </c>
      <c r="O241" s="29" t="s">
        <v>34</v>
      </c>
      <c r="P241" s="29" t="s">
        <v>34</v>
      </c>
      <c r="U241" s="31"/>
    </row>
    <row r="242" spans="1:21" ht="52" x14ac:dyDescent="0.35">
      <c r="A242" s="33">
        <v>241</v>
      </c>
      <c r="B242" s="21" t="s">
        <v>4784</v>
      </c>
      <c r="C242" s="29" t="s">
        <v>4785</v>
      </c>
      <c r="D242" s="29" t="s">
        <v>4785</v>
      </c>
      <c r="E242" s="21" t="s">
        <v>4784</v>
      </c>
      <c r="F242" s="45"/>
      <c r="G242" s="21"/>
      <c r="H242" s="21"/>
      <c r="I242" s="7" t="s">
        <v>34</v>
      </c>
      <c r="J242" s="21"/>
      <c r="K242" s="21"/>
      <c r="L242" s="32"/>
      <c r="M242" s="30" t="s">
        <v>34</v>
      </c>
      <c r="O242" s="29" t="s">
        <v>34</v>
      </c>
      <c r="P242" s="29" t="s">
        <v>34</v>
      </c>
      <c r="U242" s="31"/>
    </row>
    <row r="243" spans="1:21" x14ac:dyDescent="0.35">
      <c r="A243" s="33">
        <v>242</v>
      </c>
      <c r="B243" s="21" t="s">
        <v>4782</v>
      </c>
      <c r="C243" s="29" t="s">
        <v>4783</v>
      </c>
      <c r="D243" s="29" t="s">
        <v>4783</v>
      </c>
      <c r="E243" s="21" t="s">
        <v>4782</v>
      </c>
      <c r="F243" s="45"/>
      <c r="G243" s="21"/>
      <c r="H243" s="21"/>
      <c r="I243" s="7" t="s">
        <v>34</v>
      </c>
      <c r="J243" s="21"/>
      <c r="K243" s="21"/>
      <c r="L243" s="32"/>
      <c r="M243" s="30" t="s">
        <v>34</v>
      </c>
      <c r="O243" s="29" t="s">
        <v>34</v>
      </c>
      <c r="P243" s="29" t="s">
        <v>34</v>
      </c>
      <c r="U243" s="31"/>
    </row>
    <row r="244" spans="1:21" ht="39" x14ac:dyDescent="0.35">
      <c r="A244" s="33">
        <v>243</v>
      </c>
      <c r="B244" s="21" t="s">
        <v>4780</v>
      </c>
      <c r="C244" s="29" t="s">
        <v>4781</v>
      </c>
      <c r="D244" s="29" t="s">
        <v>4781</v>
      </c>
      <c r="E244" s="21" t="s">
        <v>4780</v>
      </c>
      <c r="F244" s="45"/>
      <c r="G244" s="21"/>
      <c r="H244" s="21"/>
      <c r="I244" s="7" t="s">
        <v>34</v>
      </c>
      <c r="J244" s="21"/>
      <c r="K244" s="21"/>
      <c r="L244" s="32"/>
      <c r="M244" s="30" t="s">
        <v>34</v>
      </c>
      <c r="O244" s="29" t="s">
        <v>34</v>
      </c>
      <c r="P244" s="29" t="s">
        <v>34</v>
      </c>
      <c r="U244" s="31"/>
    </row>
    <row r="245" spans="1:21" ht="65" x14ac:dyDescent="0.35">
      <c r="A245" s="33">
        <v>244</v>
      </c>
      <c r="B245" s="21" t="s">
        <v>4778</v>
      </c>
      <c r="C245" s="29" t="s">
        <v>4779</v>
      </c>
      <c r="D245" s="29" t="s">
        <v>4779</v>
      </c>
      <c r="E245" s="21" t="s">
        <v>4778</v>
      </c>
      <c r="F245" s="45"/>
      <c r="G245" s="21"/>
      <c r="H245" s="21"/>
      <c r="I245" s="7" t="s">
        <v>34</v>
      </c>
      <c r="J245" s="21"/>
      <c r="K245" s="21"/>
      <c r="L245" s="32"/>
      <c r="M245" s="30" t="s">
        <v>34</v>
      </c>
      <c r="O245" s="29" t="s">
        <v>34</v>
      </c>
      <c r="P245" s="29" t="s">
        <v>34</v>
      </c>
      <c r="U245" s="31"/>
    </row>
    <row r="246" spans="1:21" ht="65" x14ac:dyDescent="0.35">
      <c r="A246" s="33">
        <v>245</v>
      </c>
      <c r="B246" s="21" t="s">
        <v>4776</v>
      </c>
      <c r="C246" s="29" t="s">
        <v>4777</v>
      </c>
      <c r="D246" s="29" t="s">
        <v>4777</v>
      </c>
      <c r="E246" s="21" t="s">
        <v>4776</v>
      </c>
      <c r="F246" s="45"/>
      <c r="G246" s="21"/>
      <c r="H246" s="21"/>
      <c r="I246" s="7" t="s">
        <v>34</v>
      </c>
      <c r="J246" s="21"/>
      <c r="K246" s="21"/>
      <c r="L246" s="32"/>
      <c r="M246" s="30" t="s">
        <v>34</v>
      </c>
      <c r="O246" s="29" t="s">
        <v>34</v>
      </c>
      <c r="P246" s="29" t="s">
        <v>34</v>
      </c>
      <c r="U246" s="31"/>
    </row>
    <row r="247" spans="1:21" ht="26" x14ac:dyDescent="0.35">
      <c r="A247" s="33">
        <v>246</v>
      </c>
      <c r="B247" s="9" t="s">
        <v>4774</v>
      </c>
      <c r="C247" s="37" t="s">
        <v>4775</v>
      </c>
      <c r="D247" s="37" t="s">
        <v>4775</v>
      </c>
      <c r="E247" s="9" t="s">
        <v>4774</v>
      </c>
      <c r="F247" s="47"/>
      <c r="G247" s="9"/>
      <c r="H247" s="9"/>
      <c r="I247" s="7"/>
      <c r="J247" s="9"/>
      <c r="K247" s="9"/>
      <c r="L247" s="36"/>
      <c r="M247" s="32"/>
      <c r="U247" s="31"/>
    </row>
    <row r="248" spans="1:21" x14ac:dyDescent="0.35">
      <c r="A248" s="33">
        <v>247</v>
      </c>
      <c r="B248" s="9" t="s">
        <v>890</v>
      </c>
      <c r="C248" s="37" t="s">
        <v>4773</v>
      </c>
      <c r="D248" s="37" t="s">
        <v>4773</v>
      </c>
      <c r="E248" s="9" t="s">
        <v>890</v>
      </c>
      <c r="F248" s="47"/>
      <c r="G248" s="9"/>
      <c r="H248" s="9"/>
      <c r="I248" s="7"/>
      <c r="J248" s="9"/>
      <c r="K248" s="9"/>
      <c r="L248" s="36"/>
      <c r="M248" s="32"/>
      <c r="U248" s="31"/>
    </row>
    <row r="249" spans="1:21" x14ac:dyDescent="0.35">
      <c r="A249" s="33">
        <v>248</v>
      </c>
      <c r="B249" s="18" t="s">
        <v>4771</v>
      </c>
      <c r="C249" s="35" t="s">
        <v>4772</v>
      </c>
      <c r="D249" s="35" t="s">
        <v>4772</v>
      </c>
      <c r="E249" s="18" t="s">
        <v>4771</v>
      </c>
      <c r="F249" s="46"/>
      <c r="G249" s="18"/>
      <c r="H249" s="18"/>
      <c r="I249" s="7"/>
      <c r="J249" s="18"/>
      <c r="K249" s="18"/>
      <c r="L249" s="34"/>
      <c r="M249" s="32"/>
      <c r="U249" s="31"/>
    </row>
    <row r="250" spans="1:21" ht="39" x14ac:dyDescent="0.35">
      <c r="A250" s="33">
        <v>249</v>
      </c>
      <c r="B250" s="21" t="s">
        <v>4769</v>
      </c>
      <c r="C250" s="29" t="s">
        <v>4770</v>
      </c>
      <c r="D250" s="29" t="s">
        <v>4770</v>
      </c>
      <c r="E250" s="21" t="s">
        <v>4769</v>
      </c>
      <c r="F250" s="45"/>
      <c r="G250" s="21"/>
      <c r="H250" s="21"/>
      <c r="I250" s="7" t="s">
        <v>34</v>
      </c>
      <c r="J250" s="21"/>
      <c r="K250" s="21"/>
      <c r="L250" s="32"/>
      <c r="M250" s="30" t="s">
        <v>34</v>
      </c>
      <c r="N250" s="29" t="s">
        <v>34</v>
      </c>
      <c r="R250" s="29" t="s">
        <v>34</v>
      </c>
      <c r="U250" s="31"/>
    </row>
    <row r="251" spans="1:21" ht="52" x14ac:dyDescent="0.35">
      <c r="A251" s="33">
        <v>250</v>
      </c>
      <c r="B251" s="21" t="s">
        <v>4767</v>
      </c>
      <c r="C251" s="29" t="s">
        <v>4768</v>
      </c>
      <c r="D251" s="29" t="s">
        <v>4768</v>
      </c>
      <c r="E251" s="21" t="s">
        <v>4767</v>
      </c>
      <c r="F251" s="45"/>
      <c r="G251" s="21"/>
      <c r="H251" s="21"/>
      <c r="I251" s="7" t="s">
        <v>34</v>
      </c>
      <c r="J251" s="21"/>
      <c r="K251" s="21"/>
      <c r="L251" s="32"/>
      <c r="M251" s="30" t="s">
        <v>34</v>
      </c>
      <c r="N251" s="29" t="s">
        <v>34</v>
      </c>
      <c r="R251" s="29" t="s">
        <v>34</v>
      </c>
      <c r="U251" s="31"/>
    </row>
    <row r="252" spans="1:21" ht="52" x14ac:dyDescent="0.35">
      <c r="A252" s="33">
        <v>251</v>
      </c>
      <c r="B252" s="21" t="s">
        <v>4765</v>
      </c>
      <c r="C252" s="29" t="s">
        <v>4766</v>
      </c>
      <c r="D252" s="29" t="s">
        <v>4766</v>
      </c>
      <c r="E252" s="21" t="s">
        <v>4765</v>
      </c>
      <c r="F252" s="45"/>
      <c r="G252" s="21"/>
      <c r="H252" s="21"/>
      <c r="I252" s="7" t="s">
        <v>34</v>
      </c>
      <c r="J252" s="21"/>
      <c r="K252" s="21"/>
      <c r="L252" s="32"/>
      <c r="M252" s="30" t="s">
        <v>34</v>
      </c>
      <c r="N252" s="29" t="s">
        <v>34</v>
      </c>
      <c r="U252" s="31"/>
    </row>
    <row r="253" spans="1:21" ht="91" x14ac:dyDescent="0.35">
      <c r="A253" s="33">
        <v>252</v>
      </c>
      <c r="B253" s="21" t="s">
        <v>4763</v>
      </c>
      <c r="C253" s="29" t="s">
        <v>4764</v>
      </c>
      <c r="D253" s="29" t="s">
        <v>4764</v>
      </c>
      <c r="E253" s="21" t="s">
        <v>4763</v>
      </c>
      <c r="F253" s="45"/>
      <c r="G253" s="21"/>
      <c r="H253" s="21"/>
      <c r="I253" s="7" t="s">
        <v>34</v>
      </c>
      <c r="J253" s="21"/>
      <c r="K253" s="21"/>
      <c r="L253" s="32"/>
      <c r="M253" s="30" t="s">
        <v>34</v>
      </c>
      <c r="N253" s="29" t="s">
        <v>34</v>
      </c>
      <c r="U253" s="31"/>
    </row>
    <row r="254" spans="1:21" ht="52" x14ac:dyDescent="0.35">
      <c r="A254" s="33">
        <v>253</v>
      </c>
      <c r="B254" s="21" t="s">
        <v>4761</v>
      </c>
      <c r="C254" s="29" t="s">
        <v>4762</v>
      </c>
      <c r="D254" s="29" t="s">
        <v>4762</v>
      </c>
      <c r="E254" s="21" t="s">
        <v>4761</v>
      </c>
      <c r="F254" s="45"/>
      <c r="G254" s="21"/>
      <c r="H254" s="21"/>
      <c r="I254" s="7" t="s">
        <v>34</v>
      </c>
      <c r="J254" s="21"/>
      <c r="K254" s="21"/>
      <c r="L254" s="32"/>
      <c r="M254" s="30" t="s">
        <v>34</v>
      </c>
      <c r="N254" s="29" t="s">
        <v>34</v>
      </c>
      <c r="U254" s="31"/>
    </row>
    <row r="255" spans="1:21" ht="78" x14ac:dyDescent="0.35">
      <c r="A255" s="33">
        <v>254</v>
      </c>
      <c r="B255" s="21" t="s">
        <v>4759</v>
      </c>
      <c r="C255" s="29" t="s">
        <v>4760</v>
      </c>
      <c r="D255" s="29" t="s">
        <v>4760</v>
      </c>
      <c r="E255" s="21" t="s">
        <v>4759</v>
      </c>
      <c r="F255" s="45"/>
      <c r="G255" s="21"/>
      <c r="H255" s="21"/>
      <c r="I255" s="7" t="s">
        <v>34</v>
      </c>
      <c r="J255" s="21"/>
      <c r="K255" s="21"/>
      <c r="L255" s="32"/>
      <c r="M255" s="30" t="s">
        <v>34</v>
      </c>
      <c r="N255" s="29" t="s">
        <v>34</v>
      </c>
      <c r="U255" s="31"/>
    </row>
    <row r="256" spans="1:21" x14ac:dyDescent="0.35">
      <c r="A256" s="33">
        <v>255</v>
      </c>
      <c r="B256" s="9" t="s">
        <v>4757</v>
      </c>
      <c r="C256" s="37" t="s">
        <v>4758</v>
      </c>
      <c r="D256" s="37" t="s">
        <v>4758</v>
      </c>
      <c r="E256" s="9" t="s">
        <v>4757</v>
      </c>
      <c r="F256" s="47"/>
      <c r="G256" s="9"/>
      <c r="H256" s="9"/>
      <c r="I256" s="7"/>
      <c r="J256" s="9"/>
      <c r="K256" s="9"/>
      <c r="L256" s="36"/>
      <c r="M256" s="32"/>
      <c r="U256" s="31"/>
    </row>
    <row r="257" spans="1:21" x14ac:dyDescent="0.35">
      <c r="A257" s="33">
        <v>256</v>
      </c>
      <c r="B257" s="18" t="s">
        <v>4500</v>
      </c>
      <c r="C257" s="35" t="s">
        <v>4756</v>
      </c>
      <c r="D257" s="35" t="s">
        <v>4756</v>
      </c>
      <c r="E257" s="18" t="s">
        <v>4500</v>
      </c>
      <c r="F257" s="46"/>
      <c r="G257" s="18"/>
      <c r="H257" s="18"/>
      <c r="I257" s="7"/>
      <c r="J257" s="18"/>
      <c r="K257" s="18"/>
      <c r="L257" s="34"/>
      <c r="M257" s="32"/>
      <c r="U257" s="31"/>
    </row>
    <row r="258" spans="1:21" x14ac:dyDescent="0.35">
      <c r="A258" s="33">
        <v>257</v>
      </c>
      <c r="B258" s="21" t="s">
        <v>4754</v>
      </c>
      <c r="C258" s="29" t="s">
        <v>4755</v>
      </c>
      <c r="D258" s="29" t="s">
        <v>4755</v>
      </c>
      <c r="E258" s="21" t="s">
        <v>4754</v>
      </c>
      <c r="F258" s="45"/>
      <c r="G258" s="21"/>
      <c r="H258" s="21"/>
      <c r="I258" s="7" t="s">
        <v>34</v>
      </c>
      <c r="J258" s="21"/>
      <c r="K258" s="21"/>
      <c r="L258" s="32"/>
      <c r="M258" s="30" t="s">
        <v>34</v>
      </c>
      <c r="N258" s="29" t="s">
        <v>34</v>
      </c>
      <c r="U258" s="31"/>
    </row>
    <row r="259" spans="1:21" ht="39" x14ac:dyDescent="0.35">
      <c r="A259" s="33">
        <v>258</v>
      </c>
      <c r="B259" s="21" t="s">
        <v>4752</v>
      </c>
      <c r="C259" s="29" t="s">
        <v>4753</v>
      </c>
      <c r="D259" s="29" t="s">
        <v>4753</v>
      </c>
      <c r="E259" s="21" t="s">
        <v>4752</v>
      </c>
      <c r="F259" s="45"/>
      <c r="G259" s="21"/>
      <c r="H259" s="21"/>
      <c r="I259" s="7" t="s">
        <v>34</v>
      </c>
      <c r="J259" s="21"/>
      <c r="K259" s="21"/>
      <c r="L259" s="32"/>
      <c r="M259" s="30" t="s">
        <v>34</v>
      </c>
      <c r="N259" s="29" t="s">
        <v>34</v>
      </c>
      <c r="U259" s="31"/>
    </row>
    <row r="260" spans="1:21" ht="65" x14ac:dyDescent="0.35">
      <c r="A260" s="33">
        <v>259</v>
      </c>
      <c r="B260" s="21" t="s">
        <v>4750</v>
      </c>
      <c r="C260" s="29" t="s">
        <v>4751</v>
      </c>
      <c r="D260" s="29" t="s">
        <v>4751</v>
      </c>
      <c r="E260" s="21" t="s">
        <v>4750</v>
      </c>
      <c r="F260" s="45"/>
      <c r="G260" s="21"/>
      <c r="H260" s="21"/>
      <c r="I260" s="7" t="s">
        <v>34</v>
      </c>
      <c r="J260" s="21"/>
      <c r="K260" s="21"/>
      <c r="L260" s="32"/>
      <c r="M260" s="30" t="s">
        <v>34</v>
      </c>
      <c r="N260" s="29" t="s">
        <v>34</v>
      </c>
      <c r="U260" s="31"/>
    </row>
    <row r="261" spans="1:21" ht="39" x14ac:dyDescent="0.35">
      <c r="A261" s="33">
        <v>260</v>
      </c>
      <c r="B261" s="21" t="s">
        <v>4748</v>
      </c>
      <c r="C261" s="29" t="s">
        <v>4749</v>
      </c>
      <c r="D261" s="29" t="s">
        <v>4749</v>
      </c>
      <c r="E261" s="21" t="s">
        <v>4748</v>
      </c>
      <c r="F261" s="45"/>
      <c r="G261" s="21"/>
      <c r="H261" s="21"/>
      <c r="I261" s="7" t="s">
        <v>34</v>
      </c>
      <c r="J261" s="21"/>
      <c r="K261" s="21"/>
      <c r="L261" s="32"/>
      <c r="M261" s="30" t="s">
        <v>34</v>
      </c>
      <c r="N261" s="29" t="s">
        <v>34</v>
      </c>
      <c r="U261" s="31"/>
    </row>
    <row r="262" spans="1:21" ht="26" x14ac:dyDescent="0.35">
      <c r="A262" s="33">
        <v>261</v>
      </c>
      <c r="B262" s="21" t="s">
        <v>4746</v>
      </c>
      <c r="C262" s="29" t="s">
        <v>4747</v>
      </c>
      <c r="D262" s="29" t="s">
        <v>4747</v>
      </c>
      <c r="E262" s="21" t="s">
        <v>4746</v>
      </c>
      <c r="F262" s="45"/>
      <c r="G262" s="21"/>
      <c r="H262" s="21"/>
      <c r="I262" s="7" t="s">
        <v>34</v>
      </c>
      <c r="J262" s="21"/>
      <c r="K262" s="21"/>
      <c r="L262" s="32"/>
      <c r="M262" s="30" t="s">
        <v>34</v>
      </c>
      <c r="N262" s="29" t="s">
        <v>34</v>
      </c>
      <c r="U262" s="31"/>
    </row>
    <row r="263" spans="1:21" ht="78" x14ac:dyDescent="0.35">
      <c r="A263" s="33">
        <v>262</v>
      </c>
      <c r="B263" s="21" t="s">
        <v>4744</v>
      </c>
      <c r="C263" s="29" t="s">
        <v>4745</v>
      </c>
      <c r="D263" s="29" t="s">
        <v>4745</v>
      </c>
      <c r="E263" s="21" t="s">
        <v>4744</v>
      </c>
      <c r="F263" s="45"/>
      <c r="G263" s="21"/>
      <c r="H263" s="21"/>
      <c r="I263" s="7" t="s">
        <v>34</v>
      </c>
      <c r="J263" s="21"/>
      <c r="K263" s="21"/>
      <c r="L263" s="32"/>
      <c r="M263" s="30" t="s">
        <v>34</v>
      </c>
      <c r="N263" s="29" t="s">
        <v>34</v>
      </c>
      <c r="U263" s="31"/>
    </row>
    <row r="264" spans="1:21" ht="52" x14ac:dyDescent="0.35">
      <c r="A264" s="33">
        <v>263</v>
      </c>
      <c r="B264" s="21" t="s">
        <v>4742</v>
      </c>
      <c r="C264" s="29" t="s">
        <v>4743</v>
      </c>
      <c r="D264" s="29" t="s">
        <v>4743</v>
      </c>
      <c r="E264" s="21" t="s">
        <v>4742</v>
      </c>
      <c r="F264" s="45"/>
      <c r="G264" s="21"/>
      <c r="H264" s="21"/>
      <c r="I264" s="7" t="s">
        <v>34</v>
      </c>
      <c r="J264" s="21"/>
      <c r="K264" s="21"/>
      <c r="L264" s="32"/>
      <c r="M264" s="30" t="s">
        <v>34</v>
      </c>
      <c r="N264" s="29" t="s">
        <v>34</v>
      </c>
      <c r="U264" s="31"/>
    </row>
    <row r="265" spans="1:21" ht="26" x14ac:dyDescent="0.35">
      <c r="A265" s="33">
        <v>264</v>
      </c>
      <c r="B265" s="21" t="s">
        <v>4740</v>
      </c>
      <c r="C265" s="29" t="s">
        <v>4741</v>
      </c>
      <c r="D265" s="29" t="s">
        <v>4741</v>
      </c>
      <c r="E265" s="21" t="s">
        <v>4740</v>
      </c>
      <c r="F265" s="45"/>
      <c r="G265" s="21"/>
      <c r="H265" s="21"/>
      <c r="I265" s="7" t="s">
        <v>34</v>
      </c>
      <c r="J265" s="21"/>
      <c r="K265" s="21"/>
      <c r="L265" s="32"/>
      <c r="M265" s="30" t="s">
        <v>34</v>
      </c>
      <c r="N265" s="29" t="s">
        <v>34</v>
      </c>
      <c r="U265" s="31"/>
    </row>
    <row r="266" spans="1:21" ht="78" x14ac:dyDescent="0.35">
      <c r="A266" s="33">
        <v>265</v>
      </c>
      <c r="B266" s="21" t="s">
        <v>4738</v>
      </c>
      <c r="C266" s="29" t="s">
        <v>4739</v>
      </c>
      <c r="D266" s="29" t="s">
        <v>4739</v>
      </c>
      <c r="E266" s="21" t="s">
        <v>4738</v>
      </c>
      <c r="F266" s="45"/>
      <c r="G266" s="21"/>
      <c r="H266" s="21"/>
      <c r="I266" s="7" t="s">
        <v>34</v>
      </c>
      <c r="J266" s="21"/>
      <c r="K266" s="21"/>
      <c r="L266" s="32"/>
      <c r="M266" s="30" t="s">
        <v>34</v>
      </c>
      <c r="N266" s="29" t="s">
        <v>34</v>
      </c>
      <c r="U266" s="31"/>
    </row>
    <row r="267" spans="1:21" ht="78" x14ac:dyDescent="0.35">
      <c r="A267" s="33">
        <v>266</v>
      </c>
      <c r="B267" s="21" t="s">
        <v>4736</v>
      </c>
      <c r="C267" s="29" t="s">
        <v>4737</v>
      </c>
      <c r="D267" s="29" t="s">
        <v>4737</v>
      </c>
      <c r="E267" s="21" t="s">
        <v>4736</v>
      </c>
      <c r="F267" s="45"/>
      <c r="G267" s="21"/>
      <c r="H267" s="21"/>
      <c r="I267" s="7" t="s">
        <v>34</v>
      </c>
      <c r="J267" s="21"/>
      <c r="K267" s="21"/>
      <c r="L267" s="32"/>
      <c r="M267" s="30" t="s">
        <v>34</v>
      </c>
      <c r="N267" s="29" t="s">
        <v>34</v>
      </c>
      <c r="U267" s="31"/>
    </row>
    <row r="268" spans="1:21" ht="52" x14ac:dyDescent="0.35">
      <c r="A268" s="33">
        <v>267</v>
      </c>
      <c r="B268" s="21" t="s">
        <v>4734</v>
      </c>
      <c r="C268" s="29" t="s">
        <v>4735</v>
      </c>
      <c r="D268" s="29" t="s">
        <v>4735</v>
      </c>
      <c r="E268" s="21" t="s">
        <v>4734</v>
      </c>
      <c r="F268" s="45"/>
      <c r="G268" s="21"/>
      <c r="H268" s="21"/>
      <c r="I268" s="7" t="s">
        <v>34</v>
      </c>
      <c r="J268" s="21"/>
      <c r="K268" s="21"/>
      <c r="L268" s="32"/>
      <c r="M268" s="30" t="s">
        <v>34</v>
      </c>
      <c r="N268" s="29" t="s">
        <v>34</v>
      </c>
      <c r="U268" s="31"/>
    </row>
    <row r="269" spans="1:21" ht="52" x14ac:dyDescent="0.35">
      <c r="A269" s="33">
        <v>268</v>
      </c>
      <c r="B269" s="21" t="s">
        <v>4732</v>
      </c>
      <c r="C269" s="29" t="s">
        <v>4733</v>
      </c>
      <c r="D269" s="29" t="s">
        <v>4733</v>
      </c>
      <c r="E269" s="21" t="s">
        <v>4732</v>
      </c>
      <c r="F269" s="45"/>
      <c r="G269" s="21"/>
      <c r="H269" s="21"/>
      <c r="I269" s="7" t="s">
        <v>34</v>
      </c>
      <c r="J269" s="21"/>
      <c r="K269" s="21"/>
      <c r="L269" s="32"/>
      <c r="M269" s="30" t="s">
        <v>34</v>
      </c>
      <c r="N269" s="29" t="s">
        <v>34</v>
      </c>
      <c r="U269" s="31"/>
    </row>
    <row r="270" spans="1:21" ht="91" x14ac:dyDescent="0.35">
      <c r="A270" s="33">
        <v>269</v>
      </c>
      <c r="B270" s="21" t="s">
        <v>4730</v>
      </c>
      <c r="C270" s="29" t="s">
        <v>4731</v>
      </c>
      <c r="D270" s="29" t="s">
        <v>4731</v>
      </c>
      <c r="E270" s="21" t="s">
        <v>4730</v>
      </c>
      <c r="F270" s="45"/>
      <c r="G270" s="21"/>
      <c r="H270" s="21"/>
      <c r="I270" s="7" t="s">
        <v>34</v>
      </c>
      <c r="J270" s="21"/>
      <c r="K270" s="21"/>
      <c r="L270" s="32"/>
      <c r="M270" s="30" t="s">
        <v>34</v>
      </c>
      <c r="N270" s="29" t="s">
        <v>34</v>
      </c>
      <c r="U270" s="31"/>
    </row>
    <row r="271" spans="1:21" ht="104" x14ac:dyDescent="0.35">
      <c r="A271" s="33">
        <v>270</v>
      </c>
      <c r="B271" s="21" t="s">
        <v>4728</v>
      </c>
      <c r="C271" s="29" t="s">
        <v>4729</v>
      </c>
      <c r="D271" s="29" t="s">
        <v>4729</v>
      </c>
      <c r="E271" s="21" t="s">
        <v>4728</v>
      </c>
      <c r="F271" s="45"/>
      <c r="G271" s="21"/>
      <c r="H271" s="21"/>
      <c r="I271" s="7" t="s">
        <v>34</v>
      </c>
      <c r="J271" s="21"/>
      <c r="K271" s="21"/>
      <c r="L271" s="32"/>
      <c r="M271" s="30" t="s">
        <v>34</v>
      </c>
      <c r="N271" s="29" t="s">
        <v>34</v>
      </c>
      <c r="R271" s="29" t="s">
        <v>34</v>
      </c>
      <c r="U271" s="31"/>
    </row>
    <row r="272" spans="1:21" ht="39" x14ac:dyDescent="0.35">
      <c r="A272" s="33">
        <v>271</v>
      </c>
      <c r="B272" s="21" t="s">
        <v>4726</v>
      </c>
      <c r="C272" s="29" t="s">
        <v>4727</v>
      </c>
      <c r="D272" s="29" t="s">
        <v>4727</v>
      </c>
      <c r="E272" s="21" t="s">
        <v>4726</v>
      </c>
      <c r="F272" s="45"/>
      <c r="G272" s="21"/>
      <c r="H272" s="21"/>
      <c r="I272" s="7" t="s">
        <v>34</v>
      </c>
      <c r="J272" s="21"/>
      <c r="K272" s="21"/>
      <c r="L272" s="32"/>
      <c r="M272" s="30" t="s">
        <v>34</v>
      </c>
      <c r="N272" s="29" t="s">
        <v>34</v>
      </c>
      <c r="R272" s="29" t="s">
        <v>34</v>
      </c>
      <c r="U272" s="31"/>
    </row>
    <row r="273" spans="1:21" ht="78" x14ac:dyDescent="0.35">
      <c r="A273" s="33">
        <v>272</v>
      </c>
      <c r="B273" s="21" t="s">
        <v>4724</v>
      </c>
      <c r="C273" s="29" t="s">
        <v>4725</v>
      </c>
      <c r="D273" s="29" t="s">
        <v>4725</v>
      </c>
      <c r="E273" s="21" t="s">
        <v>4724</v>
      </c>
      <c r="F273" s="45"/>
      <c r="G273" s="21"/>
      <c r="H273" s="21"/>
      <c r="I273" s="7" t="s">
        <v>34</v>
      </c>
      <c r="J273" s="21"/>
      <c r="K273" s="21"/>
      <c r="L273" s="32"/>
      <c r="M273" s="30" t="s">
        <v>34</v>
      </c>
      <c r="N273" s="29" t="s">
        <v>34</v>
      </c>
      <c r="R273" s="29" t="s">
        <v>34</v>
      </c>
      <c r="U273" s="31"/>
    </row>
    <row r="274" spans="1:21" ht="156" x14ac:dyDescent="0.35">
      <c r="A274" s="33">
        <v>273</v>
      </c>
      <c r="B274" s="21" t="s">
        <v>4722</v>
      </c>
      <c r="C274" s="29" t="s">
        <v>4723</v>
      </c>
      <c r="D274" s="29" t="s">
        <v>4723</v>
      </c>
      <c r="E274" s="21" t="s">
        <v>4722</v>
      </c>
      <c r="F274" s="45"/>
      <c r="G274" s="21"/>
      <c r="H274" s="21"/>
      <c r="I274" s="7" t="s">
        <v>34</v>
      </c>
      <c r="J274" s="21"/>
      <c r="K274" s="21"/>
      <c r="L274" s="32"/>
      <c r="M274" s="30" t="s">
        <v>34</v>
      </c>
      <c r="N274" s="29" t="s">
        <v>34</v>
      </c>
      <c r="R274" s="29" t="s">
        <v>34</v>
      </c>
      <c r="U274" s="31"/>
    </row>
    <row r="275" spans="1:21" ht="117" x14ac:dyDescent="0.35">
      <c r="A275" s="33">
        <v>274</v>
      </c>
      <c r="B275" s="21" t="s">
        <v>4720</v>
      </c>
      <c r="C275" s="29" t="s">
        <v>4721</v>
      </c>
      <c r="D275" s="29" t="s">
        <v>4721</v>
      </c>
      <c r="E275" s="21" t="s">
        <v>4720</v>
      </c>
      <c r="F275" s="45"/>
      <c r="G275" s="21"/>
      <c r="H275" s="21"/>
      <c r="I275" s="7" t="s">
        <v>34</v>
      </c>
      <c r="J275" s="21"/>
      <c r="K275" s="21"/>
      <c r="L275" s="32"/>
      <c r="M275" s="30" t="s">
        <v>34</v>
      </c>
      <c r="N275" s="29" t="s">
        <v>34</v>
      </c>
      <c r="R275" s="29" t="s">
        <v>34</v>
      </c>
      <c r="U275" s="31"/>
    </row>
    <row r="276" spans="1:21" ht="78" x14ac:dyDescent="0.35">
      <c r="A276" s="33">
        <v>275</v>
      </c>
      <c r="B276" s="21" t="s">
        <v>4718</v>
      </c>
      <c r="C276" s="29" t="s">
        <v>4719</v>
      </c>
      <c r="D276" s="29" t="s">
        <v>4719</v>
      </c>
      <c r="E276" s="21" t="s">
        <v>4718</v>
      </c>
      <c r="F276" s="45"/>
      <c r="G276" s="21"/>
      <c r="H276" s="21"/>
      <c r="I276" s="7" t="s">
        <v>34</v>
      </c>
      <c r="J276" s="21"/>
      <c r="K276" s="21"/>
      <c r="L276" s="32"/>
      <c r="M276" s="30" t="s">
        <v>34</v>
      </c>
      <c r="N276" s="29" t="s">
        <v>34</v>
      </c>
      <c r="R276" s="29" t="s">
        <v>34</v>
      </c>
      <c r="U276" s="31"/>
    </row>
    <row r="277" spans="1:21" ht="91" x14ac:dyDescent="0.35">
      <c r="A277" s="33">
        <v>276</v>
      </c>
      <c r="B277" s="21" t="s">
        <v>4716</v>
      </c>
      <c r="C277" s="29" t="s">
        <v>4717</v>
      </c>
      <c r="D277" s="29" t="s">
        <v>4717</v>
      </c>
      <c r="E277" s="21" t="s">
        <v>4716</v>
      </c>
      <c r="F277" s="45"/>
      <c r="G277" s="21"/>
      <c r="H277" s="21"/>
      <c r="I277" s="7" t="s">
        <v>34</v>
      </c>
      <c r="J277" s="21"/>
      <c r="K277" s="21"/>
      <c r="L277" s="32"/>
      <c r="M277" s="30" t="s">
        <v>34</v>
      </c>
      <c r="N277" s="29" t="s">
        <v>34</v>
      </c>
      <c r="R277" s="29" t="s">
        <v>34</v>
      </c>
      <c r="U277" s="31"/>
    </row>
    <row r="278" spans="1:21" ht="91" x14ac:dyDescent="0.35">
      <c r="A278" s="33">
        <v>277</v>
      </c>
      <c r="B278" s="21" t="s">
        <v>4714</v>
      </c>
      <c r="C278" s="29" t="s">
        <v>4715</v>
      </c>
      <c r="D278" s="29" t="s">
        <v>4715</v>
      </c>
      <c r="E278" s="21" t="s">
        <v>4714</v>
      </c>
      <c r="F278" s="45"/>
      <c r="G278" s="21"/>
      <c r="H278" s="21"/>
      <c r="I278" s="7" t="s">
        <v>34</v>
      </c>
      <c r="J278" s="21"/>
      <c r="K278" s="21"/>
      <c r="L278" s="32"/>
      <c r="M278" s="30" t="s">
        <v>34</v>
      </c>
      <c r="N278" s="29" t="s">
        <v>34</v>
      </c>
      <c r="R278" s="29" t="s">
        <v>34</v>
      </c>
      <c r="U278" s="31"/>
    </row>
    <row r="279" spans="1:21" ht="91" x14ac:dyDescent="0.35">
      <c r="A279" s="33">
        <v>278</v>
      </c>
      <c r="B279" s="21" t="s">
        <v>4712</v>
      </c>
      <c r="C279" s="29" t="s">
        <v>4713</v>
      </c>
      <c r="D279" s="29" t="s">
        <v>4713</v>
      </c>
      <c r="E279" s="21" t="s">
        <v>4712</v>
      </c>
      <c r="F279" s="45"/>
      <c r="G279" s="21"/>
      <c r="H279" s="21"/>
      <c r="I279" s="7" t="s">
        <v>34</v>
      </c>
      <c r="J279" s="21"/>
      <c r="K279" s="21"/>
      <c r="L279" s="32"/>
      <c r="M279" s="30" t="s">
        <v>34</v>
      </c>
      <c r="N279" s="29" t="s">
        <v>34</v>
      </c>
      <c r="R279" s="29" t="s">
        <v>34</v>
      </c>
      <c r="U279" s="31"/>
    </row>
    <row r="280" spans="1:21" x14ac:dyDescent="0.35">
      <c r="A280" s="33">
        <v>279</v>
      </c>
      <c r="B280" s="9" t="s">
        <v>4547</v>
      </c>
      <c r="C280" s="37" t="s">
        <v>4711</v>
      </c>
      <c r="D280" s="37" t="s">
        <v>4711</v>
      </c>
      <c r="E280" s="9" t="s">
        <v>4547</v>
      </c>
      <c r="F280" s="47"/>
      <c r="G280" s="9"/>
      <c r="H280" s="9"/>
      <c r="I280" s="7"/>
      <c r="J280" s="9"/>
      <c r="K280" s="9"/>
      <c r="L280" s="36"/>
      <c r="M280" s="32"/>
      <c r="U280" s="31"/>
    </row>
    <row r="281" spans="1:21" x14ac:dyDescent="0.35">
      <c r="A281" s="33">
        <v>280</v>
      </c>
      <c r="B281" s="18" t="s">
        <v>4709</v>
      </c>
      <c r="C281" s="35" t="s">
        <v>4710</v>
      </c>
      <c r="D281" s="35" t="s">
        <v>4710</v>
      </c>
      <c r="E281" s="18" t="s">
        <v>4709</v>
      </c>
      <c r="F281" s="46"/>
      <c r="G281" s="18"/>
      <c r="H281" s="18"/>
      <c r="I281" s="7"/>
      <c r="J281" s="18"/>
      <c r="K281" s="18"/>
      <c r="L281" s="34"/>
      <c r="M281" s="32"/>
      <c r="U281" s="31"/>
    </row>
    <row r="282" spans="1:21" x14ac:dyDescent="0.35">
      <c r="A282" s="33">
        <v>281</v>
      </c>
      <c r="B282" s="21" t="s">
        <v>4545</v>
      </c>
      <c r="C282" s="29" t="s">
        <v>4708</v>
      </c>
      <c r="D282" s="29" t="s">
        <v>4708</v>
      </c>
      <c r="E282" s="21" t="s">
        <v>4545</v>
      </c>
      <c r="F282" s="45"/>
      <c r="G282" s="21"/>
      <c r="H282" s="21"/>
      <c r="I282" s="7" t="s">
        <v>34</v>
      </c>
      <c r="J282" s="21"/>
      <c r="K282" s="21"/>
      <c r="L282" s="32"/>
      <c r="M282" s="30" t="s">
        <v>34</v>
      </c>
      <c r="N282" s="29" t="s">
        <v>34</v>
      </c>
      <c r="R282" s="29" t="s">
        <v>34</v>
      </c>
      <c r="U282" s="31"/>
    </row>
    <row r="283" spans="1:21" ht="26" x14ac:dyDescent="0.35">
      <c r="A283" s="33">
        <v>282</v>
      </c>
      <c r="B283" s="21" t="s">
        <v>4543</v>
      </c>
      <c r="C283" s="29" t="s">
        <v>4707</v>
      </c>
      <c r="D283" s="29" t="s">
        <v>4707</v>
      </c>
      <c r="E283" s="21" t="s">
        <v>4543</v>
      </c>
      <c r="F283" s="45"/>
      <c r="G283" s="21"/>
      <c r="H283" s="21"/>
      <c r="I283" s="7" t="s">
        <v>34</v>
      </c>
      <c r="J283" s="21"/>
      <c r="K283" s="21"/>
      <c r="L283" s="32"/>
      <c r="M283" s="30" t="s">
        <v>34</v>
      </c>
      <c r="N283" s="29" t="s">
        <v>34</v>
      </c>
      <c r="R283" s="29" t="s">
        <v>34</v>
      </c>
      <c r="U283" s="31"/>
    </row>
    <row r="284" spans="1:21" ht="52" x14ac:dyDescent="0.35">
      <c r="A284" s="33">
        <v>283</v>
      </c>
      <c r="B284" s="21" t="s">
        <v>4705</v>
      </c>
      <c r="C284" s="29" t="s">
        <v>4706</v>
      </c>
      <c r="D284" s="29" t="s">
        <v>4706</v>
      </c>
      <c r="E284" s="21" t="s">
        <v>4705</v>
      </c>
      <c r="F284" s="45"/>
      <c r="G284" s="21"/>
      <c r="H284" s="21"/>
      <c r="I284" s="7" t="s">
        <v>34</v>
      </c>
      <c r="J284" s="21"/>
      <c r="K284" s="21"/>
      <c r="L284" s="32"/>
      <c r="M284" s="30" t="s">
        <v>34</v>
      </c>
      <c r="N284" s="29" t="s">
        <v>34</v>
      </c>
      <c r="R284" s="29" t="s">
        <v>34</v>
      </c>
      <c r="U284" s="31"/>
    </row>
    <row r="285" spans="1:21" ht="117" x14ac:dyDescent="0.35">
      <c r="A285" s="33">
        <v>284</v>
      </c>
      <c r="B285" s="21" t="s">
        <v>4703</v>
      </c>
      <c r="C285" s="29" t="s">
        <v>4704</v>
      </c>
      <c r="D285" s="29" t="s">
        <v>4704</v>
      </c>
      <c r="E285" s="21" t="s">
        <v>4703</v>
      </c>
      <c r="F285" s="45"/>
      <c r="G285" s="21"/>
      <c r="H285" s="21"/>
      <c r="I285" s="7" t="s">
        <v>34</v>
      </c>
      <c r="J285" s="21"/>
      <c r="K285" s="21"/>
      <c r="L285" s="32"/>
      <c r="M285" s="30" t="s">
        <v>34</v>
      </c>
      <c r="N285" s="29" t="s">
        <v>34</v>
      </c>
      <c r="R285" s="29" t="s">
        <v>34</v>
      </c>
      <c r="U285" s="31"/>
    </row>
    <row r="286" spans="1:21" ht="26" x14ac:dyDescent="0.35">
      <c r="A286" s="33">
        <v>285</v>
      </c>
      <c r="B286" s="21" t="s">
        <v>4701</v>
      </c>
      <c r="C286" s="29" t="s">
        <v>4702</v>
      </c>
      <c r="D286" s="29" t="s">
        <v>4702</v>
      </c>
      <c r="E286" s="21" t="s">
        <v>4701</v>
      </c>
      <c r="F286" s="45"/>
      <c r="G286" s="21"/>
      <c r="H286" s="21"/>
      <c r="I286" s="7" t="s">
        <v>34</v>
      </c>
      <c r="J286" s="21"/>
      <c r="K286" s="21"/>
      <c r="L286" s="32"/>
      <c r="M286" s="30" t="s">
        <v>34</v>
      </c>
      <c r="N286" s="29" t="s">
        <v>34</v>
      </c>
      <c r="R286" s="29" t="s">
        <v>34</v>
      </c>
      <c r="U286" s="31"/>
    </row>
    <row r="287" spans="1:21" ht="52" x14ac:dyDescent="0.35">
      <c r="A287" s="33">
        <v>286</v>
      </c>
      <c r="B287" s="21" t="s">
        <v>4699</v>
      </c>
      <c r="C287" s="29" t="s">
        <v>4700</v>
      </c>
      <c r="D287" s="29" t="s">
        <v>4700</v>
      </c>
      <c r="E287" s="21" t="s">
        <v>4699</v>
      </c>
      <c r="F287" s="45"/>
      <c r="G287" s="21"/>
      <c r="H287" s="21"/>
      <c r="I287" s="7" t="s">
        <v>34</v>
      </c>
      <c r="J287" s="21"/>
      <c r="K287" s="21"/>
      <c r="L287" s="32"/>
      <c r="M287" s="30" t="s">
        <v>34</v>
      </c>
      <c r="N287" s="29" t="s">
        <v>34</v>
      </c>
      <c r="R287" s="29" t="s">
        <v>34</v>
      </c>
      <c r="U287" s="31"/>
    </row>
    <row r="288" spans="1:21" ht="52" x14ac:dyDescent="0.35">
      <c r="A288" s="33">
        <v>287</v>
      </c>
      <c r="B288" s="21" t="s">
        <v>4697</v>
      </c>
      <c r="C288" s="29" t="s">
        <v>4698</v>
      </c>
      <c r="D288" s="29" t="s">
        <v>4698</v>
      </c>
      <c r="E288" s="21" t="s">
        <v>4697</v>
      </c>
      <c r="F288" s="45"/>
      <c r="G288" s="21"/>
      <c r="H288" s="21"/>
      <c r="I288" s="7" t="s">
        <v>34</v>
      </c>
      <c r="J288" s="21"/>
      <c r="K288" s="21"/>
      <c r="L288" s="32"/>
      <c r="M288" s="30" t="s">
        <v>34</v>
      </c>
      <c r="N288" s="29" t="s">
        <v>34</v>
      </c>
      <c r="R288" s="29" t="s">
        <v>34</v>
      </c>
      <c r="U288" s="31"/>
    </row>
    <row r="289" spans="1:23" ht="65" x14ac:dyDescent="0.35">
      <c r="A289" s="33">
        <v>288</v>
      </c>
      <c r="B289" s="21" t="s">
        <v>4695</v>
      </c>
      <c r="C289" s="29" t="s">
        <v>4696</v>
      </c>
      <c r="D289" s="29" t="s">
        <v>4696</v>
      </c>
      <c r="E289" s="21" t="s">
        <v>4695</v>
      </c>
      <c r="F289" s="45"/>
      <c r="G289" s="21"/>
      <c r="H289" s="21"/>
      <c r="I289" s="7" t="s">
        <v>34</v>
      </c>
      <c r="J289" s="21"/>
      <c r="K289" s="21"/>
      <c r="L289" s="32"/>
      <c r="M289" s="30" t="s">
        <v>34</v>
      </c>
      <c r="N289" s="29" t="s">
        <v>34</v>
      </c>
      <c r="R289" s="29" t="s">
        <v>34</v>
      </c>
      <c r="U289" s="31"/>
    </row>
    <row r="290" spans="1:23" x14ac:dyDescent="0.35">
      <c r="A290" s="33">
        <v>289</v>
      </c>
      <c r="B290" s="9" t="s">
        <v>4693</v>
      </c>
      <c r="C290" s="37" t="s">
        <v>4694</v>
      </c>
      <c r="D290" s="37" t="s">
        <v>4694</v>
      </c>
      <c r="E290" s="9" t="s">
        <v>4693</v>
      </c>
      <c r="F290" s="47"/>
      <c r="G290" s="9"/>
      <c r="H290" s="9"/>
      <c r="I290" s="7"/>
      <c r="J290" s="9"/>
      <c r="K290" s="9"/>
      <c r="L290" s="36"/>
      <c r="M290" s="32"/>
      <c r="U290" s="31"/>
    </row>
    <row r="291" spans="1:23" x14ac:dyDescent="0.35">
      <c r="A291" s="33">
        <v>290</v>
      </c>
      <c r="B291" s="18" t="s">
        <v>4691</v>
      </c>
      <c r="C291" s="35" t="s">
        <v>4692</v>
      </c>
      <c r="D291" s="35" t="s">
        <v>4692</v>
      </c>
      <c r="E291" s="18" t="s">
        <v>4691</v>
      </c>
      <c r="F291" s="46"/>
      <c r="G291" s="18"/>
      <c r="H291" s="18"/>
      <c r="I291" s="7"/>
      <c r="J291" s="18"/>
      <c r="K291" s="18"/>
      <c r="L291" s="34"/>
      <c r="M291" s="32"/>
      <c r="U291" s="31"/>
    </row>
    <row r="292" spans="1:23" ht="39" x14ac:dyDescent="0.35">
      <c r="A292" s="33">
        <v>291</v>
      </c>
      <c r="B292" s="21" t="s">
        <v>4689</v>
      </c>
      <c r="C292" s="29" t="s">
        <v>4690</v>
      </c>
      <c r="D292" s="29" t="s">
        <v>4690</v>
      </c>
      <c r="E292" s="21" t="s">
        <v>4689</v>
      </c>
      <c r="F292" s="45"/>
      <c r="G292" s="21"/>
      <c r="H292" s="21"/>
      <c r="I292" s="7" t="s">
        <v>34</v>
      </c>
      <c r="J292" s="21"/>
      <c r="K292" s="21"/>
      <c r="L292" s="32"/>
      <c r="M292" s="30" t="s">
        <v>34</v>
      </c>
      <c r="N292" s="29" t="s">
        <v>34</v>
      </c>
      <c r="R292" s="29" t="s">
        <v>34</v>
      </c>
      <c r="U292" s="31"/>
    </row>
    <row r="293" spans="1:23" ht="65" x14ac:dyDescent="0.35">
      <c r="A293" s="33">
        <v>292</v>
      </c>
      <c r="B293" s="21" t="s">
        <v>4687</v>
      </c>
      <c r="C293" s="29" t="s">
        <v>4688</v>
      </c>
      <c r="D293" s="29" t="s">
        <v>4688</v>
      </c>
      <c r="E293" s="21" t="s">
        <v>4687</v>
      </c>
      <c r="F293" s="45"/>
      <c r="G293" s="21"/>
      <c r="H293" s="21"/>
      <c r="I293" s="7" t="s">
        <v>34</v>
      </c>
      <c r="J293" s="21"/>
      <c r="K293" s="21"/>
      <c r="L293" s="32"/>
      <c r="M293" s="30" t="s">
        <v>34</v>
      </c>
      <c r="N293" s="29" t="s">
        <v>34</v>
      </c>
      <c r="R293" s="29" t="s">
        <v>34</v>
      </c>
      <c r="U293" s="31"/>
    </row>
    <row r="294" spans="1:23" ht="26" x14ac:dyDescent="0.35">
      <c r="A294" s="33">
        <v>293</v>
      </c>
      <c r="B294" s="21" t="s">
        <v>4685</v>
      </c>
      <c r="C294" s="29" t="s">
        <v>4686</v>
      </c>
      <c r="D294" s="29" t="s">
        <v>4686</v>
      </c>
      <c r="E294" s="21" t="s">
        <v>4685</v>
      </c>
      <c r="F294" s="45"/>
      <c r="G294" s="21"/>
      <c r="H294" s="21"/>
      <c r="I294" s="7" t="s">
        <v>34</v>
      </c>
      <c r="J294" s="21"/>
      <c r="K294" s="21"/>
      <c r="L294" s="32"/>
      <c r="M294" s="30" t="s">
        <v>34</v>
      </c>
      <c r="N294" s="29" t="s">
        <v>34</v>
      </c>
      <c r="R294" s="29" t="s">
        <v>34</v>
      </c>
      <c r="U294" s="31"/>
    </row>
    <row r="295" spans="1:23" ht="39" x14ac:dyDescent="0.35">
      <c r="A295" s="33">
        <v>294</v>
      </c>
      <c r="B295" s="21" t="s">
        <v>4683</v>
      </c>
      <c r="C295" s="29" t="s">
        <v>4684</v>
      </c>
      <c r="D295" s="29" t="s">
        <v>4684</v>
      </c>
      <c r="E295" s="21" t="s">
        <v>4683</v>
      </c>
      <c r="F295" s="45"/>
      <c r="G295" s="21"/>
      <c r="H295" s="21"/>
      <c r="I295" s="7" t="s">
        <v>34</v>
      </c>
      <c r="J295" s="21"/>
      <c r="K295" s="21"/>
      <c r="L295" s="32"/>
      <c r="M295" s="30" t="s">
        <v>34</v>
      </c>
      <c r="N295" s="29" t="s">
        <v>34</v>
      </c>
      <c r="R295" s="29" t="s">
        <v>34</v>
      </c>
      <c r="U295" s="31"/>
    </row>
    <row r="296" spans="1:23" ht="65" x14ac:dyDescent="0.35">
      <c r="A296" s="33">
        <v>295</v>
      </c>
      <c r="B296" s="21" t="s">
        <v>4681</v>
      </c>
      <c r="C296" s="29" t="s">
        <v>4682</v>
      </c>
      <c r="D296" s="29" t="s">
        <v>4682</v>
      </c>
      <c r="E296" s="21" t="s">
        <v>4681</v>
      </c>
      <c r="F296" s="45"/>
      <c r="G296" s="21"/>
      <c r="H296" s="21"/>
      <c r="I296" s="7" t="s">
        <v>34</v>
      </c>
      <c r="J296" s="21"/>
      <c r="K296" s="21"/>
      <c r="L296" s="32"/>
      <c r="M296" s="30" t="s">
        <v>34</v>
      </c>
      <c r="N296" s="29" t="s">
        <v>34</v>
      </c>
      <c r="R296" s="29" t="s">
        <v>34</v>
      </c>
      <c r="U296" s="31"/>
    </row>
    <row r="297" spans="1:23" ht="39" x14ac:dyDescent="0.35">
      <c r="A297" s="33">
        <v>296</v>
      </c>
      <c r="B297" s="21" t="s">
        <v>4679</v>
      </c>
      <c r="C297" s="29" t="s">
        <v>4680</v>
      </c>
      <c r="D297" s="29" t="s">
        <v>4680</v>
      </c>
      <c r="E297" s="21" t="s">
        <v>4679</v>
      </c>
      <c r="F297" s="45"/>
      <c r="G297" s="21"/>
      <c r="H297" s="21"/>
      <c r="I297" s="7" t="s">
        <v>34</v>
      </c>
      <c r="J297" s="21"/>
      <c r="K297" s="21"/>
      <c r="L297" s="32"/>
      <c r="M297" s="30" t="s">
        <v>34</v>
      </c>
      <c r="N297" s="29" t="s">
        <v>34</v>
      </c>
      <c r="R297" s="29" t="s">
        <v>34</v>
      </c>
      <c r="U297" s="31"/>
    </row>
    <row r="298" spans="1:23" x14ac:dyDescent="0.35">
      <c r="A298" s="33">
        <v>297</v>
      </c>
      <c r="B298" s="9" t="s">
        <v>4677</v>
      </c>
      <c r="C298" s="37" t="s">
        <v>4678</v>
      </c>
      <c r="D298" s="37" t="s">
        <v>4678</v>
      </c>
      <c r="E298" s="9" t="s">
        <v>4677</v>
      </c>
      <c r="F298" s="47"/>
      <c r="G298" s="9"/>
      <c r="H298" s="9"/>
      <c r="I298" s="7"/>
      <c r="J298" s="9"/>
      <c r="K298" s="9"/>
      <c r="L298" s="36"/>
      <c r="M298" s="32"/>
      <c r="U298" s="31"/>
    </row>
    <row r="299" spans="1:23" x14ac:dyDescent="0.35">
      <c r="A299" s="33">
        <v>298</v>
      </c>
      <c r="B299" s="18" t="s">
        <v>4500</v>
      </c>
      <c r="C299" s="35" t="s">
        <v>4676</v>
      </c>
      <c r="D299" s="35" t="s">
        <v>4676</v>
      </c>
      <c r="E299" s="18" t="s">
        <v>4500</v>
      </c>
      <c r="F299" s="46"/>
      <c r="G299" s="18"/>
      <c r="H299" s="18"/>
      <c r="I299" s="7"/>
      <c r="J299" s="18"/>
      <c r="K299" s="18"/>
      <c r="L299" s="34"/>
      <c r="M299" s="32"/>
      <c r="U299" s="31"/>
    </row>
    <row r="300" spans="1:23" x14ac:dyDescent="0.35">
      <c r="A300" s="33">
        <v>299</v>
      </c>
      <c r="B300" s="21" t="s">
        <v>4674</v>
      </c>
      <c r="C300" s="29" t="s">
        <v>4675</v>
      </c>
      <c r="D300" s="29" t="s">
        <v>4675</v>
      </c>
      <c r="E300" s="21" t="s">
        <v>4674</v>
      </c>
      <c r="F300" s="45"/>
      <c r="G300" s="21"/>
      <c r="H300" s="21"/>
      <c r="I300" s="7" t="s">
        <v>34</v>
      </c>
      <c r="J300" s="21"/>
      <c r="K300" s="21"/>
      <c r="L300" s="32"/>
      <c r="M300" s="30" t="s">
        <v>34</v>
      </c>
      <c r="R300" s="29" t="s">
        <v>34</v>
      </c>
      <c r="U300" s="31"/>
    </row>
    <row r="301" spans="1:23" ht="39" x14ac:dyDescent="0.35">
      <c r="A301" s="33">
        <v>300</v>
      </c>
      <c r="B301" s="21" t="s">
        <v>4672</v>
      </c>
      <c r="C301" s="29" t="s">
        <v>4673</v>
      </c>
      <c r="D301" s="29" t="s">
        <v>4673</v>
      </c>
      <c r="E301" s="21" t="s">
        <v>4672</v>
      </c>
      <c r="F301" s="45"/>
      <c r="G301" s="21"/>
      <c r="H301" s="21"/>
      <c r="I301" s="7" t="s">
        <v>34</v>
      </c>
      <c r="J301" s="21"/>
      <c r="K301" s="21"/>
      <c r="L301" s="32"/>
      <c r="M301" s="30" t="s">
        <v>34</v>
      </c>
      <c r="R301" s="29" t="s">
        <v>34</v>
      </c>
      <c r="U301" s="31"/>
    </row>
    <row r="302" spans="1:23" ht="65" x14ac:dyDescent="0.35">
      <c r="A302" s="33">
        <v>301</v>
      </c>
      <c r="B302" s="21" t="s">
        <v>4670</v>
      </c>
      <c r="C302" s="29" t="s">
        <v>4671</v>
      </c>
      <c r="D302" s="29" t="s">
        <v>4671</v>
      </c>
      <c r="E302" s="21" t="s">
        <v>4670</v>
      </c>
      <c r="F302" s="45"/>
      <c r="G302" s="21"/>
      <c r="H302" s="21"/>
      <c r="I302" s="7" t="s">
        <v>34</v>
      </c>
      <c r="J302" s="21"/>
      <c r="K302" s="21"/>
      <c r="L302" s="32"/>
      <c r="M302" s="30" t="s">
        <v>34</v>
      </c>
      <c r="U302" s="31"/>
      <c r="V302" s="7" t="s">
        <v>4669</v>
      </c>
      <c r="W302" s="27">
        <v>5</v>
      </c>
    </row>
    <row r="303" spans="1:23" ht="182" x14ac:dyDescent="0.35">
      <c r="A303" s="33">
        <v>302</v>
      </c>
      <c r="B303" s="21" t="s">
        <v>4667</v>
      </c>
      <c r="C303" s="29" t="s">
        <v>4668</v>
      </c>
      <c r="D303" s="29" t="s">
        <v>4668</v>
      </c>
      <c r="E303" s="21" t="s">
        <v>4667</v>
      </c>
      <c r="F303" s="45"/>
      <c r="G303" s="21"/>
      <c r="H303" s="21"/>
      <c r="I303" s="7" t="s">
        <v>34</v>
      </c>
      <c r="J303" s="21"/>
      <c r="K303" s="21"/>
      <c r="L303" s="32"/>
      <c r="M303" s="30" t="s">
        <v>34</v>
      </c>
      <c r="U303" s="31"/>
    </row>
    <row r="304" spans="1:23" ht="39" x14ac:dyDescent="0.35">
      <c r="A304" s="33">
        <v>303</v>
      </c>
      <c r="B304" s="21" t="s">
        <v>4665</v>
      </c>
      <c r="C304" s="29" t="s">
        <v>4666</v>
      </c>
      <c r="D304" s="29" t="s">
        <v>4666</v>
      </c>
      <c r="E304" s="21" t="s">
        <v>4665</v>
      </c>
      <c r="F304" s="45"/>
      <c r="G304" s="21"/>
      <c r="H304" s="21"/>
      <c r="I304" s="7" t="s">
        <v>34</v>
      </c>
      <c r="J304" s="21"/>
      <c r="K304" s="21"/>
      <c r="L304" s="32"/>
      <c r="M304" s="30" t="s">
        <v>34</v>
      </c>
      <c r="U304" s="31"/>
    </row>
    <row r="305" spans="1:21" ht="52" x14ac:dyDescent="0.35">
      <c r="A305" s="33">
        <v>304</v>
      </c>
      <c r="B305" s="21" t="s">
        <v>4663</v>
      </c>
      <c r="C305" s="29" t="s">
        <v>4664</v>
      </c>
      <c r="D305" s="29" t="s">
        <v>4664</v>
      </c>
      <c r="E305" s="21" t="s">
        <v>4663</v>
      </c>
      <c r="F305" s="45"/>
      <c r="G305" s="21"/>
      <c r="H305" s="21"/>
      <c r="I305" s="7" t="s">
        <v>34</v>
      </c>
      <c r="J305" s="21"/>
      <c r="K305" s="21"/>
      <c r="L305" s="32"/>
      <c r="M305" s="30" t="s">
        <v>34</v>
      </c>
      <c r="U305" s="31"/>
    </row>
    <row r="306" spans="1:21" ht="52" x14ac:dyDescent="0.35">
      <c r="A306" s="33">
        <v>305</v>
      </c>
      <c r="B306" s="21" t="s">
        <v>4661</v>
      </c>
      <c r="C306" s="29" t="s">
        <v>4662</v>
      </c>
      <c r="D306" s="29" t="s">
        <v>4662</v>
      </c>
      <c r="E306" s="21" t="s">
        <v>4661</v>
      </c>
      <c r="F306" s="45"/>
      <c r="G306" s="21"/>
      <c r="H306" s="21"/>
      <c r="I306" s="7" t="s">
        <v>34</v>
      </c>
      <c r="J306" s="21"/>
      <c r="K306" s="21"/>
      <c r="L306" s="32"/>
      <c r="M306" s="30" t="s">
        <v>34</v>
      </c>
      <c r="U306" s="31"/>
    </row>
    <row r="307" spans="1:21" ht="65" x14ac:dyDescent="0.35">
      <c r="A307" s="33">
        <v>306</v>
      </c>
      <c r="B307" s="21" t="s">
        <v>4659</v>
      </c>
      <c r="C307" s="29" t="s">
        <v>4660</v>
      </c>
      <c r="D307" s="29" t="s">
        <v>4660</v>
      </c>
      <c r="E307" s="21" t="s">
        <v>4659</v>
      </c>
      <c r="F307" s="45"/>
      <c r="G307" s="21"/>
      <c r="H307" s="21"/>
      <c r="I307" s="7" t="s">
        <v>34</v>
      </c>
      <c r="J307" s="21"/>
      <c r="K307" s="21"/>
      <c r="L307" s="32"/>
      <c r="M307" s="30" t="s">
        <v>34</v>
      </c>
      <c r="U307" s="31"/>
    </row>
    <row r="308" spans="1:21" ht="78" x14ac:dyDescent="0.35">
      <c r="A308" s="33">
        <v>307</v>
      </c>
      <c r="B308" s="21" t="s">
        <v>4657</v>
      </c>
      <c r="C308" s="29" t="s">
        <v>4658</v>
      </c>
      <c r="D308" s="29" t="s">
        <v>4658</v>
      </c>
      <c r="E308" s="21" t="s">
        <v>4657</v>
      </c>
      <c r="F308" s="45"/>
      <c r="G308" s="21"/>
      <c r="H308" s="21"/>
      <c r="I308" s="7" t="s">
        <v>34</v>
      </c>
      <c r="J308" s="21"/>
      <c r="K308" s="21"/>
      <c r="L308" s="32"/>
      <c r="M308" s="30" t="s">
        <v>34</v>
      </c>
      <c r="U308" s="31"/>
    </row>
    <row r="309" spans="1:21" ht="26" x14ac:dyDescent="0.35">
      <c r="A309" s="33">
        <v>308</v>
      </c>
      <c r="B309" s="9" t="s">
        <v>4655</v>
      </c>
      <c r="C309" s="37" t="s">
        <v>4656</v>
      </c>
      <c r="D309" s="37" t="s">
        <v>4656</v>
      </c>
      <c r="E309" s="9" t="s">
        <v>4655</v>
      </c>
      <c r="F309" s="47"/>
      <c r="G309" s="9"/>
      <c r="H309" s="9"/>
      <c r="I309" s="7"/>
      <c r="J309" s="9"/>
      <c r="K309" s="9"/>
      <c r="L309" s="36"/>
      <c r="M309" s="32"/>
      <c r="U309" s="31"/>
    </row>
    <row r="310" spans="1:21" x14ac:dyDescent="0.35">
      <c r="A310" s="33">
        <v>309</v>
      </c>
      <c r="B310" s="9" t="s">
        <v>2059</v>
      </c>
      <c r="C310" s="37" t="s">
        <v>4654</v>
      </c>
      <c r="D310" s="37" t="s">
        <v>4654</v>
      </c>
      <c r="E310" s="9" t="s">
        <v>2059</v>
      </c>
      <c r="F310" s="47"/>
      <c r="G310" s="9"/>
      <c r="H310" s="9"/>
      <c r="I310" s="7"/>
      <c r="J310" s="9"/>
      <c r="K310" s="9"/>
      <c r="L310" s="36"/>
      <c r="M310" s="32"/>
      <c r="U310" s="31"/>
    </row>
    <row r="311" spans="1:21" x14ac:dyDescent="0.35">
      <c r="A311" s="33">
        <v>310</v>
      </c>
      <c r="B311" s="18" t="s">
        <v>4652</v>
      </c>
      <c r="C311" s="35" t="s">
        <v>4653</v>
      </c>
      <c r="D311" s="35" t="s">
        <v>4653</v>
      </c>
      <c r="E311" s="18" t="s">
        <v>4652</v>
      </c>
      <c r="F311" s="46"/>
      <c r="G311" s="18"/>
      <c r="H311" s="18"/>
      <c r="I311" s="7"/>
      <c r="J311" s="18"/>
      <c r="K311" s="18"/>
      <c r="L311" s="34"/>
      <c r="M311" s="32"/>
      <c r="U311" s="31"/>
    </row>
    <row r="312" spans="1:21" ht="91" x14ac:dyDescent="0.35">
      <c r="A312" s="33">
        <v>311</v>
      </c>
      <c r="B312" s="21" t="s">
        <v>4650</v>
      </c>
      <c r="C312" s="29" t="s">
        <v>4651</v>
      </c>
      <c r="D312" s="29" t="s">
        <v>4651</v>
      </c>
      <c r="E312" s="21" t="s">
        <v>4650</v>
      </c>
      <c r="F312" s="45"/>
      <c r="G312" s="21"/>
      <c r="H312" s="21"/>
      <c r="I312" s="7" t="s">
        <v>34</v>
      </c>
      <c r="J312" s="21"/>
      <c r="K312" s="21"/>
      <c r="L312" s="32"/>
      <c r="M312" s="32"/>
      <c r="O312" s="29" t="s">
        <v>34</v>
      </c>
      <c r="P312" s="29" t="s">
        <v>34</v>
      </c>
      <c r="Q312" s="29" t="s">
        <v>34</v>
      </c>
      <c r="U312" s="31"/>
    </row>
    <row r="313" spans="1:21" x14ac:dyDescent="0.35">
      <c r="A313" s="33">
        <v>312</v>
      </c>
      <c r="B313" s="18" t="s">
        <v>4648</v>
      </c>
      <c r="C313" s="35" t="s">
        <v>4649</v>
      </c>
      <c r="D313" s="35" t="s">
        <v>4649</v>
      </c>
      <c r="E313" s="18" t="s">
        <v>4648</v>
      </c>
      <c r="F313" s="46"/>
      <c r="G313" s="18"/>
      <c r="H313" s="18"/>
      <c r="I313" s="7"/>
      <c r="J313" s="18"/>
      <c r="K313" s="18"/>
      <c r="L313" s="34"/>
      <c r="M313" s="32"/>
      <c r="U313" s="31"/>
    </row>
    <row r="314" spans="1:21" ht="39" x14ac:dyDescent="0.35">
      <c r="A314" s="33">
        <v>313</v>
      </c>
      <c r="B314" s="21" t="s">
        <v>4646</v>
      </c>
      <c r="C314" s="29" t="s">
        <v>4647</v>
      </c>
      <c r="D314" s="29" t="s">
        <v>4647</v>
      </c>
      <c r="E314" s="21" t="s">
        <v>4646</v>
      </c>
      <c r="F314" s="45"/>
      <c r="G314" s="21"/>
      <c r="H314" s="21"/>
      <c r="I314" s="7" t="s">
        <v>34</v>
      </c>
      <c r="J314" s="21"/>
      <c r="K314" s="21"/>
      <c r="L314" s="32"/>
      <c r="M314" s="32"/>
      <c r="O314" s="29" t="s">
        <v>34</v>
      </c>
      <c r="P314" s="29" t="s">
        <v>34</v>
      </c>
      <c r="Q314" s="29" t="s">
        <v>34</v>
      </c>
      <c r="U314" s="31"/>
    </row>
    <row r="315" spans="1:21" x14ac:dyDescent="0.35">
      <c r="A315" s="33">
        <v>314</v>
      </c>
      <c r="B315" s="18" t="s">
        <v>4644</v>
      </c>
      <c r="C315" s="35" t="s">
        <v>4645</v>
      </c>
      <c r="D315" s="35" t="s">
        <v>4645</v>
      </c>
      <c r="E315" s="18" t="s">
        <v>4644</v>
      </c>
      <c r="F315" s="46"/>
      <c r="G315" s="18"/>
      <c r="H315" s="18"/>
      <c r="I315" s="7"/>
      <c r="J315" s="18"/>
      <c r="K315" s="18"/>
      <c r="L315" s="34"/>
      <c r="M315" s="32"/>
      <c r="U315" s="31"/>
    </row>
    <row r="316" spans="1:21" ht="78" x14ac:dyDescent="0.35">
      <c r="A316" s="33">
        <v>315</v>
      </c>
      <c r="B316" s="21" t="s">
        <v>4642</v>
      </c>
      <c r="C316" s="29" t="s">
        <v>4643</v>
      </c>
      <c r="D316" s="29" t="s">
        <v>4643</v>
      </c>
      <c r="E316" s="21" t="s">
        <v>4642</v>
      </c>
      <c r="F316" s="45"/>
      <c r="G316" s="21"/>
      <c r="H316" s="21"/>
      <c r="I316" s="7" t="s">
        <v>34</v>
      </c>
      <c r="J316" s="21"/>
      <c r="K316" s="21"/>
      <c r="L316" s="32"/>
      <c r="M316" s="32"/>
      <c r="O316" s="29" t="s">
        <v>34</v>
      </c>
      <c r="P316" s="29" t="s">
        <v>34</v>
      </c>
      <c r="Q316" s="29" t="s">
        <v>34</v>
      </c>
      <c r="U316" s="31"/>
    </row>
    <row r="317" spans="1:21" ht="117" x14ac:dyDescent="0.35">
      <c r="A317" s="33">
        <v>316</v>
      </c>
      <c r="B317" s="21" t="s">
        <v>4640</v>
      </c>
      <c r="C317" s="29" t="s">
        <v>4641</v>
      </c>
      <c r="D317" s="29" t="s">
        <v>4641</v>
      </c>
      <c r="E317" s="21" t="s">
        <v>4640</v>
      </c>
      <c r="F317" s="45"/>
      <c r="G317" s="21"/>
      <c r="H317" s="21"/>
      <c r="I317" s="7" t="s">
        <v>34</v>
      </c>
      <c r="J317" s="21"/>
      <c r="K317" s="21"/>
      <c r="L317" s="32"/>
      <c r="M317" s="32"/>
      <c r="O317" s="29" t="s">
        <v>34</v>
      </c>
      <c r="P317" s="29" t="s">
        <v>34</v>
      </c>
      <c r="Q317" s="29" t="s">
        <v>34</v>
      </c>
      <c r="U317" s="31"/>
    </row>
    <row r="318" spans="1:21" ht="52" x14ac:dyDescent="0.35">
      <c r="A318" s="33">
        <v>317</v>
      </c>
      <c r="B318" s="21" t="s">
        <v>4638</v>
      </c>
      <c r="C318" s="29" t="s">
        <v>4639</v>
      </c>
      <c r="D318" s="29" t="s">
        <v>4639</v>
      </c>
      <c r="E318" s="21" t="s">
        <v>4638</v>
      </c>
      <c r="F318" s="45"/>
      <c r="G318" s="21"/>
      <c r="H318" s="21"/>
      <c r="I318" s="7" t="s">
        <v>34</v>
      </c>
      <c r="J318" s="21"/>
      <c r="K318" s="21"/>
      <c r="L318" s="32"/>
      <c r="M318" s="32"/>
      <c r="O318" s="29" t="s">
        <v>34</v>
      </c>
      <c r="P318" s="29" t="s">
        <v>34</v>
      </c>
      <c r="Q318" s="29" t="s">
        <v>34</v>
      </c>
      <c r="U318" s="31"/>
    </row>
    <row r="319" spans="1:21" ht="26" x14ac:dyDescent="0.35">
      <c r="A319" s="33">
        <v>318</v>
      </c>
      <c r="B319" s="21" t="s">
        <v>4636</v>
      </c>
      <c r="C319" s="29" t="s">
        <v>4637</v>
      </c>
      <c r="D319" s="29" t="s">
        <v>4637</v>
      </c>
      <c r="E319" s="21" t="s">
        <v>4636</v>
      </c>
      <c r="F319" s="45"/>
      <c r="G319" s="21"/>
      <c r="H319" s="21"/>
      <c r="I319" s="7" t="s">
        <v>34</v>
      </c>
      <c r="J319" s="21"/>
      <c r="K319" s="21"/>
      <c r="L319" s="32"/>
      <c r="M319" s="32"/>
      <c r="O319" s="29" t="s">
        <v>34</v>
      </c>
      <c r="P319" s="29" t="s">
        <v>34</v>
      </c>
      <c r="Q319" s="29" t="s">
        <v>34</v>
      </c>
      <c r="U319" s="31"/>
    </row>
    <row r="320" spans="1:21" x14ac:dyDescent="0.35">
      <c r="A320" s="33">
        <v>319</v>
      </c>
      <c r="B320" s="18" t="s">
        <v>4634</v>
      </c>
      <c r="C320" s="35" t="s">
        <v>4635</v>
      </c>
      <c r="D320" s="35" t="s">
        <v>4635</v>
      </c>
      <c r="E320" s="18" t="s">
        <v>4634</v>
      </c>
      <c r="F320" s="46"/>
      <c r="G320" s="18"/>
      <c r="H320" s="18"/>
      <c r="I320" s="7"/>
      <c r="J320" s="18"/>
      <c r="K320" s="18"/>
      <c r="L320" s="34"/>
      <c r="M320" s="32"/>
      <c r="U320" s="31"/>
    </row>
    <row r="321" spans="1:21" ht="26" x14ac:dyDescent="0.35">
      <c r="A321" s="33">
        <v>320</v>
      </c>
      <c r="B321" s="21" t="s">
        <v>4632</v>
      </c>
      <c r="C321" s="29" t="s">
        <v>4633</v>
      </c>
      <c r="D321" s="29" t="s">
        <v>4633</v>
      </c>
      <c r="E321" s="21" t="s">
        <v>4632</v>
      </c>
      <c r="F321" s="45"/>
      <c r="G321" s="21"/>
      <c r="H321" s="21"/>
      <c r="I321" s="7" t="s">
        <v>34</v>
      </c>
      <c r="J321" s="21"/>
      <c r="K321" s="21"/>
      <c r="L321" s="32"/>
      <c r="M321" s="32"/>
      <c r="O321" s="29" t="s">
        <v>34</v>
      </c>
      <c r="P321" s="29" t="s">
        <v>34</v>
      </c>
      <c r="Q321" s="29" t="s">
        <v>34</v>
      </c>
      <c r="U321" s="31"/>
    </row>
    <row r="322" spans="1:21" ht="26" x14ac:dyDescent="0.35">
      <c r="A322" s="33">
        <v>321</v>
      </c>
      <c r="B322" s="21" t="s">
        <v>4630</v>
      </c>
      <c r="C322" s="29" t="s">
        <v>4631</v>
      </c>
      <c r="D322" s="29" t="s">
        <v>4631</v>
      </c>
      <c r="E322" s="21" t="s">
        <v>4630</v>
      </c>
      <c r="F322" s="45"/>
      <c r="G322" s="21"/>
      <c r="H322" s="21"/>
      <c r="I322" s="7" t="s">
        <v>34</v>
      </c>
      <c r="J322" s="21"/>
      <c r="K322" s="21"/>
      <c r="L322" s="32"/>
      <c r="M322" s="32"/>
      <c r="O322" s="29" t="s">
        <v>34</v>
      </c>
      <c r="P322" s="29" t="s">
        <v>34</v>
      </c>
      <c r="Q322" s="29" t="s">
        <v>34</v>
      </c>
      <c r="U322" s="31"/>
    </row>
    <row r="323" spans="1:21" ht="26" x14ac:dyDescent="0.35">
      <c r="A323" s="33">
        <v>322</v>
      </c>
      <c r="B323" s="21" t="s">
        <v>4628</v>
      </c>
      <c r="C323" s="29" t="s">
        <v>4629</v>
      </c>
      <c r="D323" s="29" t="s">
        <v>4629</v>
      </c>
      <c r="E323" s="21" t="s">
        <v>4628</v>
      </c>
      <c r="F323" s="45"/>
      <c r="G323" s="21"/>
      <c r="H323" s="21"/>
      <c r="I323" s="7" t="s">
        <v>34</v>
      </c>
      <c r="J323" s="21"/>
      <c r="K323" s="21"/>
      <c r="L323" s="32"/>
      <c r="M323" s="32"/>
      <c r="O323" s="29" t="s">
        <v>34</v>
      </c>
      <c r="P323" s="29" t="s">
        <v>34</v>
      </c>
      <c r="Q323" s="29" t="s">
        <v>34</v>
      </c>
      <c r="U323" s="31"/>
    </row>
    <row r="324" spans="1:21" ht="26" x14ac:dyDescent="0.35">
      <c r="A324" s="33">
        <v>323</v>
      </c>
      <c r="B324" s="21" t="s">
        <v>4626</v>
      </c>
      <c r="C324" s="29" t="s">
        <v>4627</v>
      </c>
      <c r="D324" s="29" t="s">
        <v>4627</v>
      </c>
      <c r="E324" s="21" t="s">
        <v>4626</v>
      </c>
      <c r="F324" s="45"/>
      <c r="G324" s="21"/>
      <c r="H324" s="21"/>
      <c r="I324" s="7" t="s">
        <v>34</v>
      </c>
      <c r="J324" s="21"/>
      <c r="K324" s="21"/>
      <c r="L324" s="32"/>
      <c r="M324" s="32"/>
      <c r="O324" s="29" t="s">
        <v>34</v>
      </c>
      <c r="P324" s="29" t="s">
        <v>34</v>
      </c>
      <c r="Q324" s="29" t="s">
        <v>34</v>
      </c>
      <c r="U324" s="31"/>
    </row>
    <row r="325" spans="1:21" x14ac:dyDescent="0.35">
      <c r="A325" s="33">
        <v>324</v>
      </c>
      <c r="B325" s="9" t="s">
        <v>4624</v>
      </c>
      <c r="C325" s="37" t="s">
        <v>4625</v>
      </c>
      <c r="D325" s="37" t="s">
        <v>4625</v>
      </c>
      <c r="E325" s="9" t="s">
        <v>4624</v>
      </c>
      <c r="F325" s="47"/>
      <c r="G325" s="9"/>
      <c r="H325" s="9"/>
      <c r="I325" s="7"/>
      <c r="J325" s="9"/>
      <c r="K325" s="9"/>
      <c r="L325" s="36"/>
      <c r="M325" s="32"/>
      <c r="U325" s="31"/>
    </row>
    <row r="326" spans="1:21" x14ac:dyDescent="0.35">
      <c r="A326" s="33">
        <v>325</v>
      </c>
      <c r="B326" s="18" t="s">
        <v>4622</v>
      </c>
      <c r="C326" s="35" t="s">
        <v>4623</v>
      </c>
      <c r="D326" s="35" t="s">
        <v>4623</v>
      </c>
      <c r="E326" s="18" t="s">
        <v>4622</v>
      </c>
      <c r="F326" s="46"/>
      <c r="G326" s="18"/>
      <c r="H326" s="18"/>
      <c r="I326" s="7"/>
      <c r="J326" s="18"/>
      <c r="K326" s="18"/>
      <c r="L326" s="34"/>
      <c r="M326" s="32"/>
      <c r="U326" s="31"/>
    </row>
    <row r="327" spans="1:21" ht="26" x14ac:dyDescent="0.35">
      <c r="A327" s="33">
        <v>326</v>
      </c>
      <c r="B327" s="21" t="s">
        <v>4620</v>
      </c>
      <c r="C327" s="29" t="s">
        <v>4621</v>
      </c>
      <c r="D327" s="29" t="s">
        <v>4621</v>
      </c>
      <c r="E327" s="21" t="s">
        <v>4620</v>
      </c>
      <c r="F327" s="45"/>
      <c r="G327" s="21"/>
      <c r="H327" s="21"/>
      <c r="I327" s="7" t="s">
        <v>34</v>
      </c>
      <c r="J327" s="21"/>
      <c r="K327" s="21"/>
      <c r="L327" s="32"/>
      <c r="M327" s="32"/>
      <c r="O327" s="29" t="s">
        <v>34</v>
      </c>
      <c r="P327" s="29" t="s">
        <v>34</v>
      </c>
      <c r="Q327" s="29" t="s">
        <v>34</v>
      </c>
      <c r="U327" s="31"/>
    </row>
    <row r="328" spans="1:21" ht="39" x14ac:dyDescent="0.35">
      <c r="A328" s="33">
        <v>327</v>
      </c>
      <c r="B328" s="21" t="s">
        <v>4618</v>
      </c>
      <c r="C328" s="29" t="s">
        <v>4619</v>
      </c>
      <c r="D328" s="29" t="s">
        <v>4619</v>
      </c>
      <c r="E328" s="21" t="s">
        <v>4618</v>
      </c>
      <c r="F328" s="45"/>
      <c r="G328" s="21"/>
      <c r="H328" s="21"/>
      <c r="I328" s="7" t="s">
        <v>34</v>
      </c>
      <c r="J328" s="21"/>
      <c r="K328" s="21"/>
      <c r="L328" s="32"/>
      <c r="M328" s="32"/>
      <c r="O328" s="29" t="s">
        <v>34</v>
      </c>
      <c r="P328" s="29" t="s">
        <v>34</v>
      </c>
      <c r="Q328" s="29" t="s">
        <v>34</v>
      </c>
      <c r="U328" s="31"/>
    </row>
    <row r="329" spans="1:21" x14ac:dyDescent="0.35">
      <c r="A329" s="33">
        <v>328</v>
      </c>
      <c r="B329" s="18" t="s">
        <v>4616</v>
      </c>
      <c r="C329" s="35" t="s">
        <v>4617</v>
      </c>
      <c r="D329" s="35" t="s">
        <v>4617</v>
      </c>
      <c r="E329" s="18" t="s">
        <v>4616</v>
      </c>
      <c r="F329" s="46"/>
      <c r="G329" s="18"/>
      <c r="H329" s="18"/>
      <c r="I329" s="7"/>
      <c r="J329" s="18"/>
      <c r="K329" s="18"/>
      <c r="L329" s="34"/>
      <c r="M329" s="32"/>
      <c r="U329" s="31"/>
    </row>
    <row r="330" spans="1:21" ht="39" x14ac:dyDescent="0.35">
      <c r="A330" s="33">
        <v>329</v>
      </c>
      <c r="B330" s="21" t="s">
        <v>4614</v>
      </c>
      <c r="C330" s="29" t="s">
        <v>4615</v>
      </c>
      <c r="D330" s="29" t="s">
        <v>4615</v>
      </c>
      <c r="E330" s="21" t="s">
        <v>4614</v>
      </c>
      <c r="F330" s="45"/>
      <c r="G330" s="21"/>
      <c r="H330" s="21"/>
      <c r="I330" s="7" t="s">
        <v>34</v>
      </c>
      <c r="J330" s="21"/>
      <c r="K330" s="21"/>
      <c r="L330" s="32"/>
      <c r="M330" s="32"/>
      <c r="O330" s="29" t="s">
        <v>34</v>
      </c>
      <c r="P330" s="29" t="s">
        <v>34</v>
      </c>
      <c r="Q330" s="29" t="s">
        <v>34</v>
      </c>
      <c r="U330" s="31"/>
    </row>
    <row r="331" spans="1:21" x14ac:dyDescent="0.35">
      <c r="A331" s="33">
        <v>330</v>
      </c>
      <c r="B331" s="18" t="s">
        <v>4612</v>
      </c>
      <c r="C331" s="35" t="s">
        <v>4613</v>
      </c>
      <c r="D331" s="35" t="s">
        <v>4613</v>
      </c>
      <c r="E331" s="18" t="s">
        <v>4612</v>
      </c>
      <c r="F331" s="46"/>
      <c r="G331" s="18"/>
      <c r="H331" s="18"/>
      <c r="I331" s="7"/>
      <c r="J331" s="18"/>
      <c r="K331" s="18"/>
      <c r="L331" s="34"/>
      <c r="M331" s="32"/>
      <c r="U331" s="31"/>
    </row>
    <row r="332" spans="1:21" ht="39" x14ac:dyDescent="0.35">
      <c r="A332" s="33">
        <v>331</v>
      </c>
      <c r="B332" s="21" t="s">
        <v>4610</v>
      </c>
      <c r="C332" s="29" t="s">
        <v>4611</v>
      </c>
      <c r="D332" s="29" t="s">
        <v>4611</v>
      </c>
      <c r="E332" s="21" t="s">
        <v>4610</v>
      </c>
      <c r="F332" s="45"/>
      <c r="G332" s="21"/>
      <c r="H332" s="21"/>
      <c r="I332" s="7" t="s">
        <v>34</v>
      </c>
      <c r="J332" s="21"/>
      <c r="K332" s="21"/>
      <c r="L332" s="32"/>
      <c r="M332" s="32"/>
      <c r="O332" s="29" t="s">
        <v>34</v>
      </c>
      <c r="P332" s="29" t="s">
        <v>34</v>
      </c>
      <c r="Q332" s="29" t="s">
        <v>34</v>
      </c>
      <c r="U332" s="31"/>
    </row>
    <row r="333" spans="1:21" ht="26" x14ac:dyDescent="0.35">
      <c r="A333" s="33">
        <v>332</v>
      </c>
      <c r="B333" s="21" t="s">
        <v>4608</v>
      </c>
      <c r="C333" s="29" t="s">
        <v>4609</v>
      </c>
      <c r="D333" s="29" t="s">
        <v>4609</v>
      </c>
      <c r="E333" s="21" t="s">
        <v>4608</v>
      </c>
      <c r="F333" s="45"/>
      <c r="G333" s="21"/>
      <c r="H333" s="21"/>
      <c r="I333" s="7" t="s">
        <v>34</v>
      </c>
      <c r="J333" s="21"/>
      <c r="K333" s="21"/>
      <c r="L333" s="32"/>
      <c r="M333" s="32"/>
      <c r="O333" s="29" t="s">
        <v>34</v>
      </c>
      <c r="P333" s="29" t="s">
        <v>34</v>
      </c>
      <c r="Q333" s="29" t="s">
        <v>34</v>
      </c>
      <c r="U333" s="31"/>
    </row>
    <row r="334" spans="1:21" ht="26" x14ac:dyDescent="0.35">
      <c r="A334" s="33">
        <v>333</v>
      </c>
      <c r="B334" s="18" t="s">
        <v>4606</v>
      </c>
      <c r="C334" s="35" t="s">
        <v>4607</v>
      </c>
      <c r="D334" s="35" t="s">
        <v>4607</v>
      </c>
      <c r="E334" s="18" t="s">
        <v>4606</v>
      </c>
      <c r="F334" s="46"/>
      <c r="G334" s="18"/>
      <c r="H334" s="18"/>
      <c r="I334" s="7"/>
      <c r="J334" s="18"/>
      <c r="K334" s="18"/>
      <c r="L334" s="34"/>
      <c r="M334" s="32"/>
      <c r="U334" s="31"/>
    </row>
    <row r="335" spans="1:21" ht="26" x14ac:dyDescent="0.35">
      <c r="A335" s="33">
        <v>334</v>
      </c>
      <c r="B335" s="21" t="s">
        <v>4604</v>
      </c>
      <c r="C335" s="29" t="s">
        <v>4605</v>
      </c>
      <c r="D335" s="29" t="s">
        <v>4605</v>
      </c>
      <c r="E335" s="21" t="s">
        <v>4604</v>
      </c>
      <c r="F335" s="45"/>
      <c r="G335" s="21"/>
      <c r="H335" s="21"/>
      <c r="I335" s="7" t="s">
        <v>34</v>
      </c>
      <c r="J335" s="21"/>
      <c r="K335" s="21"/>
      <c r="L335" s="32"/>
      <c r="M335" s="32"/>
      <c r="O335" s="29" t="s">
        <v>34</v>
      </c>
      <c r="P335" s="29" t="s">
        <v>34</v>
      </c>
      <c r="Q335" s="29" t="s">
        <v>34</v>
      </c>
      <c r="U335" s="31"/>
    </row>
    <row r="336" spans="1:21" x14ac:dyDescent="0.35">
      <c r="A336" s="33">
        <v>335</v>
      </c>
      <c r="B336" s="21" t="s">
        <v>4602</v>
      </c>
      <c r="C336" s="29" t="s">
        <v>4603</v>
      </c>
      <c r="D336" s="29" t="s">
        <v>4603</v>
      </c>
      <c r="E336" s="21" t="s">
        <v>4602</v>
      </c>
      <c r="F336" s="45"/>
      <c r="G336" s="21"/>
      <c r="H336" s="21"/>
      <c r="I336" s="7" t="s">
        <v>34</v>
      </c>
      <c r="J336" s="21"/>
      <c r="K336" s="21"/>
      <c r="L336" s="32"/>
      <c r="M336" s="32"/>
      <c r="O336" s="29" t="s">
        <v>34</v>
      </c>
      <c r="P336" s="29" t="s">
        <v>34</v>
      </c>
      <c r="Q336" s="29" t="s">
        <v>34</v>
      </c>
      <c r="U336" s="31"/>
    </row>
    <row r="337" spans="1:21" x14ac:dyDescent="0.35">
      <c r="A337" s="33">
        <v>336</v>
      </c>
      <c r="B337" s="18" t="s">
        <v>4600</v>
      </c>
      <c r="C337" s="35" t="s">
        <v>4601</v>
      </c>
      <c r="D337" s="35" t="s">
        <v>4601</v>
      </c>
      <c r="E337" s="18" t="s">
        <v>4600</v>
      </c>
      <c r="F337" s="46"/>
      <c r="G337" s="18"/>
      <c r="H337" s="18"/>
      <c r="I337" s="7"/>
      <c r="J337" s="18"/>
      <c r="K337" s="18"/>
      <c r="L337" s="34"/>
      <c r="M337" s="32"/>
      <c r="U337" s="31"/>
    </row>
    <row r="338" spans="1:21" ht="26" x14ac:dyDescent="0.35">
      <c r="A338" s="33">
        <v>337</v>
      </c>
      <c r="B338" s="21" t="s">
        <v>4598</v>
      </c>
      <c r="C338" s="29" t="s">
        <v>4599</v>
      </c>
      <c r="D338" s="29" t="s">
        <v>4599</v>
      </c>
      <c r="E338" s="21" t="s">
        <v>4598</v>
      </c>
      <c r="F338" s="45"/>
      <c r="G338" s="21"/>
      <c r="H338" s="21"/>
      <c r="I338" s="7" t="s">
        <v>34</v>
      </c>
      <c r="J338" s="21"/>
      <c r="K338" s="21"/>
      <c r="L338" s="32"/>
      <c r="M338" s="32"/>
      <c r="O338" s="29" t="s">
        <v>34</v>
      </c>
      <c r="P338" s="29" t="s">
        <v>34</v>
      </c>
      <c r="Q338" s="29" t="s">
        <v>34</v>
      </c>
      <c r="U338" s="31"/>
    </row>
    <row r="339" spans="1:21" x14ac:dyDescent="0.35">
      <c r="A339" s="33">
        <v>338</v>
      </c>
      <c r="B339" s="9" t="s">
        <v>4596</v>
      </c>
      <c r="C339" s="37" t="s">
        <v>4597</v>
      </c>
      <c r="D339" s="37" t="s">
        <v>4597</v>
      </c>
      <c r="E339" s="9" t="s">
        <v>4596</v>
      </c>
      <c r="F339" s="47"/>
      <c r="G339" s="9"/>
      <c r="H339" s="9"/>
      <c r="I339" s="7"/>
      <c r="J339" s="9"/>
      <c r="K339" s="9"/>
      <c r="L339" s="36"/>
      <c r="M339" s="32"/>
      <c r="U339" s="31"/>
    </row>
    <row r="340" spans="1:21" x14ac:dyDescent="0.35">
      <c r="A340" s="33">
        <v>339</v>
      </c>
      <c r="B340" s="18" t="s">
        <v>4594</v>
      </c>
      <c r="C340" s="35" t="s">
        <v>4595</v>
      </c>
      <c r="D340" s="35" t="s">
        <v>4595</v>
      </c>
      <c r="E340" s="18" t="s">
        <v>4594</v>
      </c>
      <c r="F340" s="46"/>
      <c r="G340" s="18"/>
      <c r="H340" s="18"/>
      <c r="I340" s="7"/>
      <c r="J340" s="18"/>
      <c r="K340" s="18"/>
      <c r="L340" s="34"/>
      <c r="M340" s="32"/>
      <c r="U340" s="31"/>
    </row>
    <row r="341" spans="1:21" ht="78" x14ac:dyDescent="0.35">
      <c r="A341" s="33">
        <v>340</v>
      </c>
      <c r="B341" s="21" t="s">
        <v>4592</v>
      </c>
      <c r="C341" s="29" t="s">
        <v>4593</v>
      </c>
      <c r="D341" s="29" t="s">
        <v>4593</v>
      </c>
      <c r="E341" s="21" t="s">
        <v>4592</v>
      </c>
      <c r="F341" s="45"/>
      <c r="G341" s="21"/>
      <c r="H341" s="21"/>
      <c r="I341" s="7" t="s">
        <v>34</v>
      </c>
      <c r="J341" s="21"/>
      <c r="K341" s="21"/>
      <c r="L341" s="32"/>
      <c r="M341" s="32"/>
      <c r="O341" s="29" t="s">
        <v>34</v>
      </c>
      <c r="P341" s="29" t="s">
        <v>34</v>
      </c>
      <c r="Q341" s="29" t="s">
        <v>34</v>
      </c>
      <c r="U341" s="31"/>
    </row>
    <row r="342" spans="1:21" ht="39" x14ac:dyDescent="0.35">
      <c r="A342" s="33">
        <v>341</v>
      </c>
      <c r="B342" s="21" t="s">
        <v>4590</v>
      </c>
      <c r="C342" s="29" t="s">
        <v>4591</v>
      </c>
      <c r="D342" s="29" t="s">
        <v>4591</v>
      </c>
      <c r="E342" s="21" t="s">
        <v>4590</v>
      </c>
      <c r="F342" s="45"/>
      <c r="G342" s="21"/>
      <c r="H342" s="21"/>
      <c r="I342" s="7" t="s">
        <v>34</v>
      </c>
      <c r="J342" s="21"/>
      <c r="K342" s="21"/>
      <c r="L342" s="32"/>
      <c r="M342" s="32"/>
      <c r="O342" s="29" t="s">
        <v>34</v>
      </c>
      <c r="P342" s="29" t="s">
        <v>34</v>
      </c>
      <c r="Q342" s="29" t="s">
        <v>34</v>
      </c>
      <c r="U342" s="31"/>
    </row>
    <row r="343" spans="1:21" ht="39" x14ac:dyDescent="0.35">
      <c r="A343" s="33">
        <v>342</v>
      </c>
      <c r="B343" s="21" t="s">
        <v>4588</v>
      </c>
      <c r="C343" s="29" t="s">
        <v>4589</v>
      </c>
      <c r="D343" s="29" t="s">
        <v>4589</v>
      </c>
      <c r="E343" s="21" t="s">
        <v>4588</v>
      </c>
      <c r="F343" s="45"/>
      <c r="G343" s="21"/>
      <c r="H343" s="21"/>
      <c r="I343" s="7" t="s">
        <v>34</v>
      </c>
      <c r="J343" s="21"/>
      <c r="K343" s="21"/>
      <c r="L343" s="32"/>
      <c r="M343" s="32"/>
      <c r="O343" s="29" t="s">
        <v>34</v>
      </c>
      <c r="P343" s="29" t="s">
        <v>34</v>
      </c>
      <c r="Q343" s="29" t="s">
        <v>34</v>
      </c>
      <c r="U343" s="31"/>
    </row>
    <row r="344" spans="1:21" ht="26" x14ac:dyDescent="0.35">
      <c r="A344" s="33">
        <v>343</v>
      </c>
      <c r="B344" s="21" t="s">
        <v>4586</v>
      </c>
      <c r="C344" s="29" t="s">
        <v>4587</v>
      </c>
      <c r="D344" s="29" t="s">
        <v>4587</v>
      </c>
      <c r="E344" s="21" t="s">
        <v>4586</v>
      </c>
      <c r="F344" s="45"/>
      <c r="G344" s="21"/>
      <c r="H344" s="21"/>
      <c r="I344" s="7" t="s">
        <v>34</v>
      </c>
      <c r="J344" s="21"/>
      <c r="K344" s="21"/>
      <c r="L344" s="32"/>
      <c r="M344" s="32"/>
      <c r="O344" s="29" t="s">
        <v>34</v>
      </c>
      <c r="P344" s="29" t="s">
        <v>34</v>
      </c>
      <c r="Q344" s="29" t="s">
        <v>34</v>
      </c>
      <c r="U344" s="31"/>
    </row>
    <row r="345" spans="1:21" ht="26" x14ac:dyDescent="0.35">
      <c r="A345" s="33">
        <v>344</v>
      </c>
      <c r="B345" s="21" t="s">
        <v>4584</v>
      </c>
      <c r="C345" s="29" t="s">
        <v>4585</v>
      </c>
      <c r="D345" s="29" t="s">
        <v>4585</v>
      </c>
      <c r="E345" s="21" t="s">
        <v>4584</v>
      </c>
      <c r="F345" s="45"/>
      <c r="G345" s="21"/>
      <c r="H345" s="21"/>
      <c r="I345" s="7" t="s">
        <v>34</v>
      </c>
      <c r="J345" s="21"/>
      <c r="K345" s="21"/>
      <c r="L345" s="32"/>
      <c r="M345" s="32"/>
      <c r="O345" s="29" t="s">
        <v>34</v>
      </c>
      <c r="P345" s="29" t="s">
        <v>34</v>
      </c>
      <c r="Q345" s="29" t="s">
        <v>34</v>
      </c>
      <c r="U345" s="31"/>
    </row>
    <row r="346" spans="1:21" x14ac:dyDescent="0.35">
      <c r="A346" s="33">
        <v>345</v>
      </c>
      <c r="B346" s="21" t="s">
        <v>4582</v>
      </c>
      <c r="C346" s="29" t="s">
        <v>4583</v>
      </c>
      <c r="D346" s="29" t="s">
        <v>4583</v>
      </c>
      <c r="E346" s="21" t="s">
        <v>4582</v>
      </c>
      <c r="F346" s="45"/>
      <c r="G346" s="21"/>
      <c r="H346" s="21"/>
      <c r="I346" s="7" t="s">
        <v>34</v>
      </c>
      <c r="J346" s="21"/>
      <c r="K346" s="21"/>
      <c r="L346" s="32"/>
      <c r="M346" s="32"/>
      <c r="O346" s="29" t="s">
        <v>34</v>
      </c>
      <c r="P346" s="29" t="s">
        <v>34</v>
      </c>
      <c r="Q346" s="29" t="s">
        <v>34</v>
      </c>
      <c r="U346" s="31"/>
    </row>
    <row r="347" spans="1:21" ht="39" x14ac:dyDescent="0.35">
      <c r="A347" s="33">
        <v>346</v>
      </c>
      <c r="B347" s="21" t="s">
        <v>4580</v>
      </c>
      <c r="C347" s="29" t="s">
        <v>4581</v>
      </c>
      <c r="D347" s="29" t="s">
        <v>4581</v>
      </c>
      <c r="E347" s="21" t="s">
        <v>4580</v>
      </c>
      <c r="F347" s="45"/>
      <c r="G347" s="21"/>
      <c r="H347" s="21"/>
      <c r="I347" s="7" t="s">
        <v>34</v>
      </c>
      <c r="J347" s="21"/>
      <c r="K347" s="21"/>
      <c r="L347" s="32"/>
      <c r="M347" s="32"/>
      <c r="O347" s="29" t="s">
        <v>34</v>
      </c>
      <c r="P347" s="29" t="s">
        <v>34</v>
      </c>
      <c r="Q347" s="29" t="s">
        <v>34</v>
      </c>
      <c r="U347" s="31"/>
    </row>
    <row r="348" spans="1:21" ht="65" x14ac:dyDescent="0.35">
      <c r="A348" s="33">
        <v>347</v>
      </c>
      <c r="B348" s="21" t="s">
        <v>4578</v>
      </c>
      <c r="C348" s="29" t="s">
        <v>4579</v>
      </c>
      <c r="D348" s="29" t="s">
        <v>4579</v>
      </c>
      <c r="E348" s="21" t="s">
        <v>4578</v>
      </c>
      <c r="F348" s="45"/>
      <c r="G348" s="21"/>
      <c r="H348" s="21"/>
      <c r="I348" s="7" t="s">
        <v>34</v>
      </c>
      <c r="J348" s="21"/>
      <c r="K348" s="21"/>
      <c r="L348" s="32"/>
      <c r="M348" s="32"/>
      <c r="O348" s="29" t="s">
        <v>34</v>
      </c>
      <c r="P348" s="29" t="s">
        <v>34</v>
      </c>
      <c r="Q348" s="29" t="s">
        <v>34</v>
      </c>
      <c r="U348" s="31"/>
    </row>
    <row r="349" spans="1:21" ht="39" x14ac:dyDescent="0.35">
      <c r="A349" s="33">
        <v>348</v>
      </c>
      <c r="B349" s="21" t="s">
        <v>4576</v>
      </c>
      <c r="C349" s="29" t="s">
        <v>4577</v>
      </c>
      <c r="D349" s="29" t="s">
        <v>4577</v>
      </c>
      <c r="E349" s="21" t="s">
        <v>4576</v>
      </c>
      <c r="F349" s="45"/>
      <c r="G349" s="21"/>
      <c r="H349" s="21"/>
      <c r="I349" s="7" t="s">
        <v>34</v>
      </c>
      <c r="J349" s="21"/>
      <c r="K349" s="21"/>
      <c r="L349" s="32"/>
      <c r="M349" s="32"/>
      <c r="O349" s="29" t="s">
        <v>34</v>
      </c>
      <c r="P349" s="29" t="s">
        <v>34</v>
      </c>
      <c r="Q349" s="29" t="s">
        <v>34</v>
      </c>
      <c r="U349" s="31"/>
    </row>
    <row r="350" spans="1:21" ht="26" x14ac:dyDescent="0.35">
      <c r="A350" s="33">
        <v>349</v>
      </c>
      <c r="B350" s="21" t="s">
        <v>4574</v>
      </c>
      <c r="C350" s="29" t="s">
        <v>4575</v>
      </c>
      <c r="D350" s="29" t="s">
        <v>4575</v>
      </c>
      <c r="E350" s="21" t="s">
        <v>4574</v>
      </c>
      <c r="F350" s="45"/>
      <c r="G350" s="21"/>
      <c r="H350" s="21"/>
      <c r="I350" s="7" t="s">
        <v>34</v>
      </c>
      <c r="J350" s="21"/>
      <c r="K350" s="21"/>
      <c r="L350" s="32"/>
      <c r="M350" s="32"/>
      <c r="O350" s="29" t="s">
        <v>34</v>
      </c>
      <c r="P350" s="29" t="s">
        <v>34</v>
      </c>
      <c r="Q350" s="29" t="s">
        <v>34</v>
      </c>
      <c r="U350" s="31"/>
    </row>
    <row r="351" spans="1:21" x14ac:dyDescent="0.35">
      <c r="A351" s="33">
        <v>350</v>
      </c>
      <c r="B351" s="9" t="s">
        <v>4572</v>
      </c>
      <c r="C351" s="37" t="s">
        <v>4573</v>
      </c>
      <c r="D351" s="37" t="s">
        <v>4573</v>
      </c>
      <c r="E351" s="9" t="s">
        <v>4572</v>
      </c>
      <c r="F351" s="47"/>
      <c r="G351" s="9"/>
      <c r="H351" s="9"/>
      <c r="I351" s="7"/>
      <c r="J351" s="9"/>
      <c r="K351" s="9"/>
      <c r="L351" s="36"/>
      <c r="M351" s="32"/>
      <c r="U351" s="31"/>
    </row>
    <row r="352" spans="1:21" x14ac:dyDescent="0.35">
      <c r="A352" s="33">
        <v>351</v>
      </c>
      <c r="B352" s="18" t="s">
        <v>2059</v>
      </c>
      <c r="C352" s="35" t="s">
        <v>4571</v>
      </c>
      <c r="D352" s="35" t="s">
        <v>4571</v>
      </c>
      <c r="E352" s="18" t="s">
        <v>2059</v>
      </c>
      <c r="F352" s="46"/>
      <c r="G352" s="18"/>
      <c r="H352" s="18"/>
      <c r="I352" s="7"/>
      <c r="J352" s="18"/>
      <c r="K352" s="18"/>
      <c r="L352" s="34"/>
      <c r="M352" s="32"/>
      <c r="U352" s="31"/>
    </row>
    <row r="353" spans="1:21" ht="39" x14ac:dyDescent="0.35">
      <c r="A353" s="33">
        <v>352</v>
      </c>
      <c r="B353" s="21" t="s">
        <v>4569</v>
      </c>
      <c r="C353" s="29" t="s">
        <v>4570</v>
      </c>
      <c r="D353" s="29" t="s">
        <v>4570</v>
      </c>
      <c r="E353" s="21" t="s">
        <v>4569</v>
      </c>
      <c r="F353" s="45"/>
      <c r="G353" s="21"/>
      <c r="H353" s="21"/>
      <c r="I353" s="7" t="s">
        <v>34</v>
      </c>
      <c r="J353" s="21"/>
      <c r="K353" s="21"/>
      <c r="L353" s="32"/>
      <c r="M353" s="32"/>
      <c r="O353" s="29" t="s">
        <v>34</v>
      </c>
      <c r="P353" s="29" t="s">
        <v>34</v>
      </c>
      <c r="Q353" s="29" t="s">
        <v>34</v>
      </c>
      <c r="U353" s="31"/>
    </row>
    <row r="354" spans="1:21" x14ac:dyDescent="0.35">
      <c r="A354" s="33">
        <v>353</v>
      </c>
      <c r="B354" s="18" t="s">
        <v>4567</v>
      </c>
      <c r="C354" s="35" t="s">
        <v>4568</v>
      </c>
      <c r="D354" s="35" t="s">
        <v>4568</v>
      </c>
      <c r="E354" s="18" t="s">
        <v>4567</v>
      </c>
      <c r="F354" s="46"/>
      <c r="G354" s="18"/>
      <c r="H354" s="18"/>
      <c r="I354" s="7"/>
      <c r="J354" s="18"/>
      <c r="K354" s="18"/>
      <c r="L354" s="34"/>
      <c r="M354" s="32"/>
      <c r="U354" s="31"/>
    </row>
    <row r="355" spans="1:21" ht="26" x14ac:dyDescent="0.35">
      <c r="A355" s="33">
        <v>354</v>
      </c>
      <c r="B355" s="21" t="s">
        <v>4565</v>
      </c>
      <c r="C355" s="29" t="s">
        <v>4566</v>
      </c>
      <c r="D355" s="29" t="s">
        <v>4566</v>
      </c>
      <c r="E355" s="21" t="s">
        <v>4565</v>
      </c>
      <c r="F355" s="45"/>
      <c r="G355" s="21"/>
      <c r="H355" s="21"/>
      <c r="I355" s="7" t="s">
        <v>34</v>
      </c>
      <c r="J355" s="21"/>
      <c r="K355" s="21"/>
      <c r="L355" s="32"/>
      <c r="M355" s="32"/>
      <c r="O355" s="29" t="s">
        <v>34</v>
      </c>
      <c r="P355" s="29" t="s">
        <v>34</v>
      </c>
      <c r="Q355" s="29" t="s">
        <v>34</v>
      </c>
      <c r="U355" s="31"/>
    </row>
    <row r="356" spans="1:21" x14ac:dyDescent="0.35">
      <c r="A356" s="33">
        <v>355</v>
      </c>
      <c r="B356" s="18" t="s">
        <v>4563</v>
      </c>
      <c r="C356" s="35" t="s">
        <v>4564</v>
      </c>
      <c r="D356" s="35" t="s">
        <v>4564</v>
      </c>
      <c r="E356" s="18" t="s">
        <v>4563</v>
      </c>
      <c r="F356" s="46"/>
      <c r="G356" s="18"/>
      <c r="H356" s="18"/>
      <c r="I356" s="7"/>
      <c r="J356" s="18"/>
      <c r="K356" s="18"/>
      <c r="L356" s="34"/>
      <c r="M356" s="32"/>
      <c r="U356" s="31"/>
    </row>
    <row r="357" spans="1:21" ht="26" x14ac:dyDescent="0.35">
      <c r="A357" s="33">
        <v>356</v>
      </c>
      <c r="B357" s="21" t="s">
        <v>4561</v>
      </c>
      <c r="C357" s="29" t="s">
        <v>4562</v>
      </c>
      <c r="D357" s="29" t="s">
        <v>4562</v>
      </c>
      <c r="E357" s="21" t="s">
        <v>4561</v>
      </c>
      <c r="F357" s="45"/>
      <c r="G357" s="21"/>
      <c r="H357" s="21"/>
      <c r="I357" s="7" t="s">
        <v>34</v>
      </c>
      <c r="J357" s="21"/>
      <c r="K357" s="21"/>
      <c r="L357" s="32"/>
      <c r="M357" s="32"/>
      <c r="O357" s="29" t="s">
        <v>34</v>
      </c>
      <c r="P357" s="29" t="s">
        <v>34</v>
      </c>
      <c r="Q357" s="29" t="s">
        <v>34</v>
      </c>
      <c r="U357" s="31"/>
    </row>
    <row r="358" spans="1:21" ht="26" x14ac:dyDescent="0.35">
      <c r="A358" s="33">
        <v>357</v>
      </c>
      <c r="B358" s="21" t="s">
        <v>4559</v>
      </c>
      <c r="C358" s="29" t="s">
        <v>4560</v>
      </c>
      <c r="D358" s="29" t="s">
        <v>4560</v>
      </c>
      <c r="E358" s="21" t="s">
        <v>4559</v>
      </c>
      <c r="F358" s="45"/>
      <c r="G358" s="21"/>
      <c r="H358" s="21"/>
      <c r="I358" s="7" t="s">
        <v>34</v>
      </c>
      <c r="J358" s="21"/>
      <c r="K358" s="21"/>
      <c r="L358" s="32"/>
      <c r="M358" s="32"/>
      <c r="O358" s="29" t="s">
        <v>34</v>
      </c>
      <c r="P358" s="29" t="s">
        <v>34</v>
      </c>
      <c r="Q358" s="29" t="s">
        <v>34</v>
      </c>
      <c r="U358" s="31"/>
    </row>
    <row r="359" spans="1:21" ht="26" x14ac:dyDescent="0.35">
      <c r="A359" s="33">
        <v>358</v>
      </c>
      <c r="B359" s="21" t="s">
        <v>4557</v>
      </c>
      <c r="C359" s="29" t="s">
        <v>4558</v>
      </c>
      <c r="D359" s="29" t="s">
        <v>4558</v>
      </c>
      <c r="E359" s="21" t="s">
        <v>4557</v>
      </c>
      <c r="F359" s="45"/>
      <c r="G359" s="21"/>
      <c r="H359" s="21"/>
      <c r="I359" s="7" t="s">
        <v>34</v>
      </c>
      <c r="J359" s="21"/>
      <c r="K359" s="21"/>
      <c r="L359" s="32"/>
      <c r="M359" s="32"/>
      <c r="O359" s="29" t="s">
        <v>34</v>
      </c>
      <c r="P359" s="29" t="s">
        <v>34</v>
      </c>
      <c r="Q359" s="29" t="s">
        <v>34</v>
      </c>
      <c r="U359" s="31"/>
    </row>
    <row r="360" spans="1:21" ht="26" x14ac:dyDescent="0.35">
      <c r="A360" s="33">
        <v>359</v>
      </c>
      <c r="B360" s="21" t="s">
        <v>4555</v>
      </c>
      <c r="C360" s="29" t="s">
        <v>4556</v>
      </c>
      <c r="D360" s="29" t="s">
        <v>4556</v>
      </c>
      <c r="E360" s="21" t="s">
        <v>4555</v>
      </c>
      <c r="F360" s="45"/>
      <c r="G360" s="21"/>
      <c r="H360" s="21"/>
      <c r="I360" s="7" t="s">
        <v>34</v>
      </c>
      <c r="J360" s="21"/>
      <c r="K360" s="21"/>
      <c r="L360" s="32"/>
      <c r="M360" s="32"/>
      <c r="O360" s="29" t="s">
        <v>34</v>
      </c>
      <c r="P360" s="29" t="s">
        <v>34</v>
      </c>
      <c r="Q360" s="29" t="s">
        <v>34</v>
      </c>
      <c r="U360" s="31"/>
    </row>
    <row r="361" spans="1:21" ht="26" x14ac:dyDescent="0.35">
      <c r="A361" s="33">
        <v>360</v>
      </c>
      <c r="B361" s="21" t="s">
        <v>4553</v>
      </c>
      <c r="C361" s="29" t="s">
        <v>4554</v>
      </c>
      <c r="D361" s="29" t="s">
        <v>4554</v>
      </c>
      <c r="E361" s="21" t="s">
        <v>4553</v>
      </c>
      <c r="F361" s="45"/>
      <c r="G361" s="21"/>
      <c r="H361" s="21"/>
      <c r="I361" s="7" t="s">
        <v>34</v>
      </c>
      <c r="J361" s="21"/>
      <c r="K361" s="21"/>
      <c r="L361" s="32"/>
      <c r="M361" s="32"/>
      <c r="O361" s="29" t="s">
        <v>34</v>
      </c>
      <c r="P361" s="29" t="s">
        <v>34</v>
      </c>
      <c r="Q361" s="29" t="s">
        <v>34</v>
      </c>
      <c r="U361" s="31"/>
    </row>
    <row r="362" spans="1:21" ht="39" x14ac:dyDescent="0.35">
      <c r="A362" s="33">
        <v>361</v>
      </c>
      <c r="B362" s="21" t="s">
        <v>4551</v>
      </c>
      <c r="C362" s="29" t="s">
        <v>4552</v>
      </c>
      <c r="D362" s="29" t="s">
        <v>4552</v>
      </c>
      <c r="E362" s="21" t="s">
        <v>4551</v>
      </c>
      <c r="F362" s="45"/>
      <c r="G362" s="21"/>
      <c r="H362" s="21"/>
      <c r="I362" s="7" t="s">
        <v>34</v>
      </c>
      <c r="J362" s="21"/>
      <c r="K362" s="21"/>
      <c r="L362" s="32"/>
      <c r="M362" s="32"/>
      <c r="O362" s="29" t="s">
        <v>34</v>
      </c>
      <c r="P362" s="29" t="s">
        <v>34</v>
      </c>
      <c r="Q362" s="29" t="s">
        <v>34</v>
      </c>
      <c r="U362" s="31"/>
    </row>
    <row r="363" spans="1:21" ht="26" x14ac:dyDescent="0.35">
      <c r="A363" s="33">
        <v>362</v>
      </c>
      <c r="B363" s="21" t="s">
        <v>4549</v>
      </c>
      <c r="C363" s="29" t="s">
        <v>4550</v>
      </c>
      <c r="D363" s="29" t="s">
        <v>4550</v>
      </c>
      <c r="E363" s="21" t="s">
        <v>4549</v>
      </c>
      <c r="F363" s="45"/>
      <c r="G363" s="21"/>
      <c r="H363" s="21"/>
      <c r="I363" s="7" t="s">
        <v>34</v>
      </c>
      <c r="J363" s="21"/>
      <c r="K363" s="21"/>
      <c r="L363" s="32"/>
      <c r="M363" s="32"/>
      <c r="O363" s="29" t="s">
        <v>34</v>
      </c>
      <c r="P363" s="29" t="s">
        <v>34</v>
      </c>
      <c r="Q363" s="29" t="s">
        <v>34</v>
      </c>
      <c r="U363" s="31"/>
    </row>
    <row r="364" spans="1:21" x14ac:dyDescent="0.35">
      <c r="A364" s="33">
        <v>363</v>
      </c>
      <c r="B364" s="18" t="s">
        <v>4547</v>
      </c>
      <c r="C364" s="35" t="s">
        <v>4548</v>
      </c>
      <c r="D364" s="35" t="s">
        <v>4548</v>
      </c>
      <c r="E364" s="18" t="s">
        <v>4547</v>
      </c>
      <c r="F364" s="46"/>
      <c r="G364" s="18"/>
      <c r="H364" s="18"/>
      <c r="I364" s="7"/>
      <c r="J364" s="18"/>
      <c r="K364" s="18"/>
      <c r="L364" s="34"/>
      <c r="M364" s="32"/>
      <c r="U364" s="31"/>
    </row>
    <row r="365" spans="1:21" x14ac:dyDescent="0.35">
      <c r="A365" s="33">
        <v>364</v>
      </c>
      <c r="B365" s="21" t="s">
        <v>4545</v>
      </c>
      <c r="C365" s="29" t="s">
        <v>4546</v>
      </c>
      <c r="D365" s="29" t="s">
        <v>4546</v>
      </c>
      <c r="E365" s="21" t="s">
        <v>4545</v>
      </c>
      <c r="F365" s="45"/>
      <c r="G365" s="21"/>
      <c r="H365" s="21"/>
      <c r="I365" s="7" t="s">
        <v>34</v>
      </c>
      <c r="J365" s="21"/>
      <c r="K365" s="21"/>
      <c r="L365" s="32"/>
      <c r="M365" s="32"/>
      <c r="O365" s="29" t="s">
        <v>34</v>
      </c>
      <c r="P365" s="29" t="s">
        <v>34</v>
      </c>
      <c r="Q365" s="29" t="s">
        <v>34</v>
      </c>
      <c r="U365" s="31"/>
    </row>
    <row r="366" spans="1:21" ht="26" x14ac:dyDescent="0.35">
      <c r="A366" s="33">
        <v>365</v>
      </c>
      <c r="B366" s="21" t="s">
        <v>4543</v>
      </c>
      <c r="C366" s="29" t="s">
        <v>4544</v>
      </c>
      <c r="D366" s="29" t="s">
        <v>4544</v>
      </c>
      <c r="E366" s="21" t="s">
        <v>4543</v>
      </c>
      <c r="F366" s="45"/>
      <c r="G366" s="21"/>
      <c r="H366" s="21"/>
      <c r="I366" s="7" t="s">
        <v>34</v>
      </c>
      <c r="J366" s="21"/>
      <c r="K366" s="21"/>
      <c r="L366" s="32"/>
      <c r="M366" s="32"/>
      <c r="O366" s="29" t="s">
        <v>34</v>
      </c>
      <c r="P366" s="29" t="s">
        <v>34</v>
      </c>
      <c r="Q366" s="29" t="s">
        <v>34</v>
      </c>
      <c r="U366" s="31"/>
    </row>
    <row r="367" spans="1:21" ht="39" x14ac:dyDescent="0.35">
      <c r="A367" s="33">
        <v>366</v>
      </c>
      <c r="B367" s="21" t="s">
        <v>4541</v>
      </c>
      <c r="C367" s="29" t="s">
        <v>4542</v>
      </c>
      <c r="D367" s="29" t="s">
        <v>4542</v>
      </c>
      <c r="E367" s="21" t="s">
        <v>4541</v>
      </c>
      <c r="F367" s="45"/>
      <c r="G367" s="21"/>
      <c r="H367" s="21"/>
      <c r="I367" s="7" t="s">
        <v>34</v>
      </c>
      <c r="J367" s="21"/>
      <c r="K367" s="21"/>
      <c r="L367" s="32"/>
      <c r="M367" s="32"/>
      <c r="O367" s="29" t="s">
        <v>34</v>
      </c>
      <c r="P367" s="29" t="s">
        <v>34</v>
      </c>
      <c r="Q367" s="29" t="s">
        <v>34</v>
      </c>
      <c r="U367" s="31"/>
    </row>
    <row r="368" spans="1:21" ht="26" x14ac:dyDescent="0.35">
      <c r="A368" s="33">
        <v>367</v>
      </c>
      <c r="B368" s="21" t="s">
        <v>4539</v>
      </c>
      <c r="C368" s="29" t="s">
        <v>4540</v>
      </c>
      <c r="D368" s="29" t="s">
        <v>4540</v>
      </c>
      <c r="E368" s="21" t="s">
        <v>4539</v>
      </c>
      <c r="F368" s="45"/>
      <c r="G368" s="21"/>
      <c r="H368" s="21"/>
      <c r="I368" s="7" t="s">
        <v>34</v>
      </c>
      <c r="J368" s="21"/>
      <c r="K368" s="21"/>
      <c r="L368" s="32"/>
      <c r="M368" s="32"/>
      <c r="O368" s="29" t="s">
        <v>34</v>
      </c>
      <c r="P368" s="29" t="s">
        <v>34</v>
      </c>
      <c r="Q368" s="29" t="s">
        <v>34</v>
      </c>
      <c r="U368" s="31"/>
    </row>
    <row r="369" spans="1:21" ht="26" x14ac:dyDescent="0.35">
      <c r="A369" s="33">
        <v>368</v>
      </c>
      <c r="B369" s="21" t="s">
        <v>4537</v>
      </c>
      <c r="C369" s="29" t="s">
        <v>4538</v>
      </c>
      <c r="D369" s="29" t="s">
        <v>4538</v>
      </c>
      <c r="E369" s="21" t="s">
        <v>4537</v>
      </c>
      <c r="F369" s="45"/>
      <c r="G369" s="21"/>
      <c r="H369" s="21"/>
      <c r="I369" s="7" t="s">
        <v>34</v>
      </c>
      <c r="J369" s="21"/>
      <c r="K369" s="21"/>
      <c r="L369" s="32"/>
      <c r="M369" s="32"/>
      <c r="O369" s="29" t="s">
        <v>34</v>
      </c>
      <c r="P369" s="29" t="s">
        <v>34</v>
      </c>
      <c r="Q369" s="29" t="s">
        <v>34</v>
      </c>
      <c r="U369" s="31"/>
    </row>
    <row r="370" spans="1:21" ht="52" x14ac:dyDescent="0.35">
      <c r="A370" s="33">
        <v>369</v>
      </c>
      <c r="B370" s="21" t="s">
        <v>4535</v>
      </c>
      <c r="C370" s="29" t="s">
        <v>4536</v>
      </c>
      <c r="D370" s="29" t="s">
        <v>4536</v>
      </c>
      <c r="E370" s="21" t="s">
        <v>4535</v>
      </c>
      <c r="F370" s="45"/>
      <c r="G370" s="21"/>
      <c r="H370" s="21"/>
      <c r="I370" s="7" t="s">
        <v>34</v>
      </c>
      <c r="J370" s="21"/>
      <c r="K370" s="21"/>
      <c r="L370" s="32"/>
      <c r="M370" s="32"/>
      <c r="O370" s="29" t="s">
        <v>34</v>
      </c>
      <c r="P370" s="29" t="s">
        <v>34</v>
      </c>
      <c r="Q370" s="29" t="s">
        <v>34</v>
      </c>
      <c r="U370" s="31"/>
    </row>
    <row r="371" spans="1:21" ht="52" x14ac:dyDescent="0.35">
      <c r="A371" s="33">
        <v>370</v>
      </c>
      <c r="B371" s="21" t="s">
        <v>4533</v>
      </c>
      <c r="C371" s="29" t="s">
        <v>4534</v>
      </c>
      <c r="D371" s="29" t="s">
        <v>4534</v>
      </c>
      <c r="E371" s="21" t="s">
        <v>4533</v>
      </c>
      <c r="F371" s="45"/>
      <c r="G371" s="21"/>
      <c r="H371" s="21"/>
      <c r="I371" s="7" t="s">
        <v>34</v>
      </c>
      <c r="J371" s="21"/>
      <c r="K371" s="21"/>
      <c r="L371" s="32"/>
      <c r="M371" s="32"/>
      <c r="O371" s="29" t="s">
        <v>34</v>
      </c>
      <c r="P371" s="29" t="s">
        <v>34</v>
      </c>
      <c r="Q371" s="29" t="s">
        <v>34</v>
      </c>
      <c r="U371" s="31"/>
    </row>
    <row r="372" spans="1:21" ht="26" x14ac:dyDescent="0.35">
      <c r="A372" s="33">
        <v>371</v>
      </c>
      <c r="B372" s="21" t="s">
        <v>4531</v>
      </c>
      <c r="C372" s="29" t="s">
        <v>4532</v>
      </c>
      <c r="D372" s="29" t="s">
        <v>4532</v>
      </c>
      <c r="E372" s="21" t="s">
        <v>4531</v>
      </c>
      <c r="F372" s="45"/>
      <c r="G372" s="21"/>
      <c r="H372" s="21"/>
      <c r="I372" s="7" t="s">
        <v>34</v>
      </c>
      <c r="J372" s="21"/>
      <c r="K372" s="21"/>
      <c r="L372" s="32"/>
      <c r="M372" s="32"/>
      <c r="O372" s="29" t="s">
        <v>34</v>
      </c>
      <c r="P372" s="29" t="s">
        <v>34</v>
      </c>
      <c r="Q372" s="29" t="s">
        <v>34</v>
      </c>
      <c r="U372" s="31"/>
    </row>
    <row r="373" spans="1:21" x14ac:dyDescent="0.35">
      <c r="A373" s="33">
        <v>372</v>
      </c>
      <c r="B373" s="18" t="s">
        <v>4529</v>
      </c>
      <c r="C373" s="35" t="s">
        <v>4530</v>
      </c>
      <c r="D373" s="35" t="s">
        <v>4530</v>
      </c>
      <c r="E373" s="18" t="s">
        <v>4529</v>
      </c>
      <c r="F373" s="46"/>
      <c r="G373" s="18"/>
      <c r="H373" s="18"/>
      <c r="I373" s="7"/>
      <c r="J373" s="18"/>
      <c r="K373" s="18"/>
      <c r="L373" s="34"/>
      <c r="M373" s="32"/>
      <c r="U373" s="31"/>
    </row>
    <row r="374" spans="1:21" ht="26" x14ac:dyDescent="0.35">
      <c r="A374" s="33">
        <v>373</v>
      </c>
      <c r="B374" s="21" t="s">
        <v>4527</v>
      </c>
      <c r="C374" s="29" t="s">
        <v>4528</v>
      </c>
      <c r="D374" s="29" t="s">
        <v>4528</v>
      </c>
      <c r="E374" s="21" t="s">
        <v>4527</v>
      </c>
      <c r="F374" s="45"/>
      <c r="G374" s="21"/>
      <c r="H374" s="21"/>
      <c r="I374" s="7" t="s">
        <v>34</v>
      </c>
      <c r="J374" s="21"/>
      <c r="K374" s="21"/>
      <c r="L374" s="32"/>
      <c r="M374" s="32"/>
      <c r="O374" s="29" t="s">
        <v>34</v>
      </c>
      <c r="P374" s="29" t="s">
        <v>34</v>
      </c>
      <c r="Q374" s="29" t="s">
        <v>34</v>
      </c>
      <c r="U374" s="31"/>
    </row>
    <row r="375" spans="1:21" ht="39" x14ac:dyDescent="0.35">
      <c r="A375" s="33">
        <v>374</v>
      </c>
      <c r="B375" s="21" t="s">
        <v>4525</v>
      </c>
      <c r="C375" s="29" t="s">
        <v>4526</v>
      </c>
      <c r="D375" s="29" t="s">
        <v>4526</v>
      </c>
      <c r="E375" s="21" t="s">
        <v>4525</v>
      </c>
      <c r="F375" s="45"/>
      <c r="G375" s="21"/>
      <c r="H375" s="21"/>
      <c r="I375" s="7" t="s">
        <v>34</v>
      </c>
      <c r="J375" s="21"/>
      <c r="K375" s="21"/>
      <c r="L375" s="32"/>
      <c r="M375" s="32"/>
      <c r="O375" s="29" t="s">
        <v>34</v>
      </c>
      <c r="P375" s="29" t="s">
        <v>34</v>
      </c>
      <c r="Q375" s="29" t="s">
        <v>34</v>
      </c>
      <c r="U375" s="31"/>
    </row>
    <row r="376" spans="1:21" ht="26" x14ac:dyDescent="0.35">
      <c r="A376" s="33">
        <v>375</v>
      </c>
      <c r="B376" s="9" t="s">
        <v>4523</v>
      </c>
      <c r="C376" s="37" t="s">
        <v>4524</v>
      </c>
      <c r="D376" s="37" t="s">
        <v>4524</v>
      </c>
      <c r="E376" s="9" t="s">
        <v>4523</v>
      </c>
      <c r="F376" s="47"/>
      <c r="G376" s="9"/>
      <c r="H376" s="9"/>
      <c r="I376" s="7"/>
      <c r="J376" s="9"/>
      <c r="K376" s="9"/>
      <c r="L376" s="36"/>
      <c r="M376" s="32"/>
      <c r="U376" s="31"/>
    </row>
    <row r="377" spans="1:21" x14ac:dyDescent="0.35">
      <c r="A377" s="33">
        <v>376</v>
      </c>
      <c r="B377" s="9" t="s">
        <v>4521</v>
      </c>
      <c r="C377" s="37" t="s">
        <v>4522</v>
      </c>
      <c r="D377" s="37" t="s">
        <v>4522</v>
      </c>
      <c r="E377" s="9" t="s">
        <v>4521</v>
      </c>
      <c r="F377" s="47"/>
      <c r="G377" s="9"/>
      <c r="H377" s="9"/>
      <c r="I377" s="7"/>
      <c r="J377" s="9"/>
      <c r="K377" s="9"/>
      <c r="L377" s="36"/>
      <c r="M377" s="32"/>
      <c r="U377" s="31"/>
    </row>
    <row r="378" spans="1:21" x14ac:dyDescent="0.35">
      <c r="A378" s="33">
        <v>377</v>
      </c>
      <c r="B378" s="18" t="s">
        <v>4500</v>
      </c>
      <c r="C378" s="35" t="s">
        <v>4520</v>
      </c>
      <c r="D378" s="35" t="s">
        <v>4520</v>
      </c>
      <c r="E378" s="18" t="s">
        <v>4500</v>
      </c>
      <c r="F378" s="46"/>
      <c r="G378" s="18"/>
      <c r="H378" s="18"/>
      <c r="I378" s="7"/>
      <c r="J378" s="18"/>
      <c r="K378" s="18"/>
      <c r="L378" s="34"/>
      <c r="M378" s="32"/>
      <c r="U378" s="31"/>
    </row>
    <row r="379" spans="1:21" ht="39" x14ac:dyDescent="0.35">
      <c r="A379" s="33">
        <v>378</v>
      </c>
      <c r="B379" s="21" t="s">
        <v>4518</v>
      </c>
      <c r="C379" s="29" t="s">
        <v>4519</v>
      </c>
      <c r="D379" s="29" t="s">
        <v>4519</v>
      </c>
      <c r="E379" s="21" t="s">
        <v>4518</v>
      </c>
      <c r="F379" s="45"/>
      <c r="G379" s="21"/>
      <c r="H379" s="21"/>
      <c r="I379" s="7" t="s">
        <v>34</v>
      </c>
      <c r="J379" s="21"/>
      <c r="K379" s="21"/>
      <c r="L379" s="32"/>
      <c r="M379" s="30" t="s">
        <v>34</v>
      </c>
      <c r="N379" s="29" t="s">
        <v>34</v>
      </c>
      <c r="U379" s="31"/>
    </row>
    <row r="380" spans="1:21" ht="39" x14ac:dyDescent="0.35">
      <c r="A380" s="33">
        <v>379</v>
      </c>
      <c r="B380" s="21" t="s">
        <v>4516</v>
      </c>
      <c r="C380" s="29" t="s">
        <v>4517</v>
      </c>
      <c r="D380" s="29" t="s">
        <v>4517</v>
      </c>
      <c r="E380" s="21" t="s">
        <v>4516</v>
      </c>
      <c r="F380" s="45"/>
      <c r="G380" s="21"/>
      <c r="H380" s="21"/>
      <c r="I380" s="7" t="s">
        <v>34</v>
      </c>
      <c r="J380" s="21"/>
      <c r="K380" s="21"/>
      <c r="L380" s="32"/>
      <c r="M380" s="30" t="s">
        <v>34</v>
      </c>
      <c r="N380" s="29" t="s">
        <v>34</v>
      </c>
      <c r="U380" s="31"/>
    </row>
    <row r="381" spans="1:21" ht="26" x14ac:dyDescent="0.35">
      <c r="A381" s="33">
        <v>380</v>
      </c>
      <c r="B381" s="21" t="s">
        <v>4514</v>
      </c>
      <c r="C381" s="29" t="s">
        <v>4515</v>
      </c>
      <c r="D381" s="29" t="s">
        <v>4515</v>
      </c>
      <c r="E381" s="21" t="s">
        <v>4514</v>
      </c>
      <c r="F381" s="45"/>
      <c r="G381" s="21"/>
      <c r="H381" s="21"/>
      <c r="I381" s="7" t="s">
        <v>34</v>
      </c>
      <c r="J381" s="21"/>
      <c r="K381" s="21"/>
      <c r="L381" s="32"/>
      <c r="M381" s="30" t="s">
        <v>34</v>
      </c>
      <c r="N381" s="29" t="s">
        <v>34</v>
      </c>
      <c r="U381" s="31"/>
    </row>
    <row r="382" spans="1:21" ht="65" x14ac:dyDescent="0.35">
      <c r="A382" s="33">
        <v>381</v>
      </c>
      <c r="B382" s="21" t="s">
        <v>4512</v>
      </c>
      <c r="C382" s="29" t="s">
        <v>4513</v>
      </c>
      <c r="D382" s="29" t="s">
        <v>4513</v>
      </c>
      <c r="E382" s="21" t="s">
        <v>4512</v>
      </c>
      <c r="F382" s="45"/>
      <c r="G382" s="21"/>
      <c r="H382" s="21"/>
      <c r="I382" s="7" t="s">
        <v>34</v>
      </c>
      <c r="J382" s="21"/>
      <c r="K382" s="21"/>
      <c r="L382" s="32"/>
      <c r="M382" s="30" t="s">
        <v>34</v>
      </c>
      <c r="N382" s="29" t="s">
        <v>34</v>
      </c>
      <c r="U382" s="31"/>
    </row>
    <row r="383" spans="1:21" ht="39" x14ac:dyDescent="0.35">
      <c r="A383" s="33">
        <v>382</v>
      </c>
      <c r="B383" s="21" t="s">
        <v>4510</v>
      </c>
      <c r="C383" s="29" t="s">
        <v>4511</v>
      </c>
      <c r="D383" s="29" t="s">
        <v>4511</v>
      </c>
      <c r="E383" s="21" t="s">
        <v>4510</v>
      </c>
      <c r="F383" s="45"/>
      <c r="G383" s="21"/>
      <c r="H383" s="21"/>
      <c r="I383" s="7" t="s">
        <v>34</v>
      </c>
      <c r="J383" s="21"/>
      <c r="K383" s="21"/>
      <c r="L383" s="32"/>
      <c r="M383" s="30" t="s">
        <v>34</v>
      </c>
      <c r="N383" s="29" t="s">
        <v>34</v>
      </c>
      <c r="U383" s="31"/>
    </row>
    <row r="384" spans="1:21" ht="39" x14ac:dyDescent="0.35">
      <c r="A384" s="33">
        <v>383</v>
      </c>
      <c r="B384" s="21" t="s">
        <v>4508</v>
      </c>
      <c r="C384" s="29" t="s">
        <v>4509</v>
      </c>
      <c r="D384" s="29" t="s">
        <v>4509</v>
      </c>
      <c r="E384" s="21" t="s">
        <v>4508</v>
      </c>
      <c r="F384" s="45"/>
      <c r="G384" s="21"/>
      <c r="H384" s="21"/>
      <c r="I384" s="7" t="s">
        <v>34</v>
      </c>
      <c r="J384" s="21"/>
      <c r="K384" s="21"/>
      <c r="L384" s="32"/>
      <c r="M384" s="30" t="s">
        <v>34</v>
      </c>
      <c r="N384" s="29" t="s">
        <v>34</v>
      </c>
      <c r="U384" s="31"/>
    </row>
    <row r="385" spans="1:21" ht="26" x14ac:dyDescent="0.35">
      <c r="A385" s="33">
        <v>384</v>
      </c>
      <c r="B385" s="21" t="s">
        <v>4506</v>
      </c>
      <c r="C385" s="29" t="s">
        <v>4507</v>
      </c>
      <c r="D385" s="29" t="s">
        <v>4507</v>
      </c>
      <c r="E385" s="21" t="s">
        <v>4506</v>
      </c>
      <c r="F385" s="45"/>
      <c r="G385" s="21"/>
      <c r="H385" s="21"/>
      <c r="I385" s="7" t="s">
        <v>34</v>
      </c>
      <c r="J385" s="21"/>
      <c r="K385" s="21"/>
      <c r="L385" s="32"/>
      <c r="M385" s="30" t="s">
        <v>34</v>
      </c>
      <c r="N385" s="29" t="s">
        <v>34</v>
      </c>
      <c r="U385" s="31"/>
    </row>
    <row r="386" spans="1:21" ht="26" x14ac:dyDescent="0.35">
      <c r="A386" s="33">
        <v>385</v>
      </c>
      <c r="B386" s="21" t="s">
        <v>4504</v>
      </c>
      <c r="C386" s="29" t="s">
        <v>4505</v>
      </c>
      <c r="D386" s="29" t="s">
        <v>4505</v>
      </c>
      <c r="E386" s="21" t="s">
        <v>4504</v>
      </c>
      <c r="F386" s="45"/>
      <c r="G386" s="21"/>
      <c r="H386" s="21"/>
      <c r="I386" s="7" t="s">
        <v>34</v>
      </c>
      <c r="J386" s="21"/>
      <c r="K386" s="21"/>
      <c r="L386" s="32"/>
      <c r="M386" s="30" t="s">
        <v>34</v>
      </c>
      <c r="N386" s="29" t="s">
        <v>34</v>
      </c>
      <c r="U386" s="31"/>
    </row>
    <row r="387" spans="1:21" x14ac:dyDescent="0.35">
      <c r="A387" s="33">
        <v>386</v>
      </c>
      <c r="B387" s="9" t="s">
        <v>4502</v>
      </c>
      <c r="C387" s="37" t="s">
        <v>4503</v>
      </c>
      <c r="D387" s="37" t="s">
        <v>4503</v>
      </c>
      <c r="E387" s="9" t="s">
        <v>4502</v>
      </c>
      <c r="F387" s="47"/>
      <c r="G387" s="9"/>
      <c r="H387" s="9"/>
      <c r="I387" s="7"/>
      <c r="J387" s="9"/>
      <c r="K387" s="9"/>
      <c r="L387" s="36"/>
      <c r="M387" s="32"/>
      <c r="U387" s="31"/>
    </row>
    <row r="388" spans="1:21" x14ac:dyDescent="0.35">
      <c r="A388" s="33">
        <v>387</v>
      </c>
      <c r="B388" s="18" t="s">
        <v>4500</v>
      </c>
      <c r="C388" s="35" t="s">
        <v>4501</v>
      </c>
      <c r="D388" s="35" t="s">
        <v>4501</v>
      </c>
      <c r="E388" s="18" t="s">
        <v>4500</v>
      </c>
      <c r="F388" s="46"/>
      <c r="G388" s="18"/>
      <c r="H388" s="18"/>
      <c r="I388" s="7"/>
      <c r="J388" s="18"/>
      <c r="K388" s="18"/>
      <c r="L388" s="34"/>
      <c r="M388" s="32"/>
      <c r="U388" s="31"/>
    </row>
    <row r="389" spans="1:21" x14ac:dyDescent="0.35">
      <c r="A389" s="33">
        <v>388</v>
      </c>
      <c r="B389" s="21" t="s">
        <v>4498</v>
      </c>
      <c r="C389" s="29" t="s">
        <v>4499</v>
      </c>
      <c r="D389" s="29" t="s">
        <v>4499</v>
      </c>
      <c r="E389" s="21" t="s">
        <v>4498</v>
      </c>
      <c r="F389" s="45"/>
      <c r="G389" s="21"/>
      <c r="H389" s="21"/>
      <c r="I389" s="7" t="s">
        <v>34</v>
      </c>
      <c r="J389" s="21"/>
      <c r="K389" s="21"/>
      <c r="L389" s="32"/>
      <c r="M389" s="30" t="s">
        <v>34</v>
      </c>
      <c r="N389" s="29" t="s">
        <v>34</v>
      </c>
      <c r="U389" s="31"/>
    </row>
    <row r="390" spans="1:21" ht="26" x14ac:dyDescent="0.35">
      <c r="A390" s="33">
        <v>389</v>
      </c>
      <c r="B390" s="21" t="s">
        <v>4496</v>
      </c>
      <c r="C390" s="29" t="s">
        <v>4497</v>
      </c>
      <c r="D390" s="29" t="s">
        <v>4497</v>
      </c>
      <c r="E390" s="21" t="s">
        <v>4496</v>
      </c>
      <c r="F390" s="45"/>
      <c r="G390" s="21"/>
      <c r="H390" s="21"/>
      <c r="I390" s="7" t="s">
        <v>34</v>
      </c>
      <c r="J390" s="21"/>
      <c r="K390" s="21"/>
      <c r="L390" s="32"/>
      <c r="M390" s="30" t="s">
        <v>34</v>
      </c>
      <c r="N390" s="29" t="s">
        <v>34</v>
      </c>
      <c r="U390" s="31"/>
    </row>
    <row r="391" spans="1:21" ht="52" x14ac:dyDescent="0.35">
      <c r="A391" s="33">
        <v>390</v>
      </c>
      <c r="B391" s="21" t="s">
        <v>4494</v>
      </c>
      <c r="C391" s="29" t="s">
        <v>4495</v>
      </c>
      <c r="D391" s="29" t="s">
        <v>4495</v>
      </c>
      <c r="E391" s="21" t="s">
        <v>4494</v>
      </c>
      <c r="F391" s="45"/>
      <c r="G391" s="21"/>
      <c r="H391" s="21"/>
      <c r="I391" s="7" t="s">
        <v>34</v>
      </c>
      <c r="J391" s="21"/>
      <c r="K391" s="21"/>
      <c r="L391" s="32"/>
      <c r="M391" s="30" t="s">
        <v>34</v>
      </c>
      <c r="N391" s="29" t="s">
        <v>34</v>
      </c>
      <c r="U391" s="31"/>
    </row>
    <row r="392" spans="1:21" x14ac:dyDescent="0.35">
      <c r="A392" s="33">
        <v>391</v>
      </c>
      <c r="B392" s="9" t="s">
        <v>4492</v>
      </c>
      <c r="C392" s="37" t="s">
        <v>4493</v>
      </c>
      <c r="D392" s="37" t="s">
        <v>4493</v>
      </c>
      <c r="E392" s="9" t="s">
        <v>4492</v>
      </c>
      <c r="F392" s="47"/>
      <c r="G392" s="9"/>
      <c r="H392" s="9"/>
      <c r="I392" s="7"/>
      <c r="J392" s="9"/>
      <c r="K392" s="9"/>
      <c r="L392" s="36"/>
      <c r="M392" s="32"/>
      <c r="U392" s="31"/>
    </row>
    <row r="393" spans="1:21" x14ac:dyDescent="0.35">
      <c r="A393" s="33">
        <v>392</v>
      </c>
      <c r="B393" s="18" t="s">
        <v>4490</v>
      </c>
      <c r="C393" s="35" t="s">
        <v>4491</v>
      </c>
      <c r="D393" s="35" t="s">
        <v>4491</v>
      </c>
      <c r="E393" s="18" t="s">
        <v>4490</v>
      </c>
      <c r="F393" s="46"/>
      <c r="G393" s="18"/>
      <c r="H393" s="18"/>
      <c r="I393" s="7"/>
      <c r="J393" s="18"/>
      <c r="K393" s="18"/>
      <c r="L393" s="34"/>
      <c r="M393" s="32"/>
      <c r="U393" s="31"/>
    </row>
    <row r="394" spans="1:21" x14ac:dyDescent="0.35">
      <c r="A394" s="33">
        <v>393</v>
      </c>
      <c r="B394" s="21" t="s">
        <v>4488</v>
      </c>
      <c r="C394" s="29" t="s">
        <v>4489</v>
      </c>
      <c r="D394" s="29" t="s">
        <v>4489</v>
      </c>
      <c r="E394" s="21" t="s">
        <v>4488</v>
      </c>
      <c r="F394" s="45"/>
      <c r="G394" s="21"/>
      <c r="H394" s="21"/>
      <c r="I394" s="7" t="s">
        <v>34</v>
      </c>
      <c r="J394" s="21"/>
      <c r="K394" s="21"/>
      <c r="L394" s="32"/>
      <c r="M394" s="30" t="s">
        <v>34</v>
      </c>
      <c r="N394" s="29" t="s">
        <v>34</v>
      </c>
      <c r="R394" s="29" t="s">
        <v>34</v>
      </c>
      <c r="U394" s="31"/>
    </row>
    <row r="395" spans="1:21" ht="26" x14ac:dyDescent="0.35">
      <c r="A395" s="33">
        <v>394</v>
      </c>
      <c r="B395" s="21" t="s">
        <v>4486</v>
      </c>
      <c r="C395" s="29" t="s">
        <v>4487</v>
      </c>
      <c r="D395" s="29" t="s">
        <v>4487</v>
      </c>
      <c r="E395" s="21" t="s">
        <v>4486</v>
      </c>
      <c r="F395" s="45"/>
      <c r="G395" s="21"/>
      <c r="H395" s="21"/>
      <c r="I395" s="7" t="s">
        <v>34</v>
      </c>
      <c r="J395" s="21"/>
      <c r="K395" s="21"/>
      <c r="L395" s="32"/>
      <c r="M395" s="30" t="s">
        <v>34</v>
      </c>
      <c r="N395" s="29" t="s">
        <v>34</v>
      </c>
      <c r="R395" s="29" t="s">
        <v>34</v>
      </c>
      <c r="U395" s="31"/>
    </row>
    <row r="396" spans="1:21" ht="26" x14ac:dyDescent="0.35">
      <c r="A396" s="33">
        <v>395</v>
      </c>
      <c r="B396" s="21" t="s">
        <v>4484</v>
      </c>
      <c r="C396" s="29" t="s">
        <v>4485</v>
      </c>
      <c r="D396" s="29" t="s">
        <v>4485</v>
      </c>
      <c r="E396" s="21" t="s">
        <v>4484</v>
      </c>
      <c r="F396" s="45"/>
      <c r="G396" s="21"/>
      <c r="H396" s="21"/>
      <c r="I396" s="7" t="s">
        <v>34</v>
      </c>
      <c r="J396" s="21"/>
      <c r="K396" s="21"/>
      <c r="L396" s="32"/>
      <c r="M396" s="30" t="s">
        <v>34</v>
      </c>
      <c r="N396" s="29" t="s">
        <v>34</v>
      </c>
      <c r="R396" s="29" t="s">
        <v>34</v>
      </c>
      <c r="U396" s="31"/>
    </row>
    <row r="397" spans="1:21" ht="65" x14ac:dyDescent="0.35">
      <c r="A397" s="33">
        <v>396</v>
      </c>
      <c r="B397" s="21" t="s">
        <v>4482</v>
      </c>
      <c r="C397" s="29" t="s">
        <v>4483</v>
      </c>
      <c r="D397" s="29" t="s">
        <v>4483</v>
      </c>
      <c r="E397" s="21" t="s">
        <v>4482</v>
      </c>
      <c r="F397" s="45"/>
      <c r="G397" s="21"/>
      <c r="H397" s="21"/>
      <c r="I397" s="7" t="s">
        <v>34</v>
      </c>
      <c r="J397" s="21"/>
      <c r="K397" s="21"/>
      <c r="L397" s="32"/>
      <c r="M397" s="30" t="s">
        <v>34</v>
      </c>
      <c r="N397" s="29" t="s">
        <v>34</v>
      </c>
      <c r="R397" s="29" t="s">
        <v>34</v>
      </c>
      <c r="U397" s="31"/>
    </row>
    <row r="398" spans="1:21" ht="26" x14ac:dyDescent="0.35">
      <c r="A398" s="33">
        <v>397</v>
      </c>
      <c r="B398" s="9" t="s">
        <v>4480</v>
      </c>
      <c r="C398" s="37" t="s">
        <v>4481</v>
      </c>
      <c r="D398" s="37" t="s">
        <v>4481</v>
      </c>
      <c r="E398" s="9" t="s">
        <v>4480</v>
      </c>
      <c r="F398" s="47"/>
      <c r="G398" s="9"/>
      <c r="H398" s="9"/>
      <c r="I398" s="7"/>
      <c r="J398" s="9"/>
      <c r="K398" s="9"/>
      <c r="L398" s="36"/>
      <c r="M398" s="32"/>
      <c r="U398" s="31"/>
    </row>
    <row r="399" spans="1:21" x14ac:dyDescent="0.35">
      <c r="A399" s="33">
        <v>398</v>
      </c>
      <c r="B399" s="9" t="s">
        <v>4478</v>
      </c>
      <c r="C399" s="37" t="s">
        <v>4479</v>
      </c>
      <c r="D399" s="37" t="s">
        <v>4479</v>
      </c>
      <c r="E399" s="9" t="s">
        <v>4478</v>
      </c>
      <c r="F399" s="47"/>
      <c r="G399" s="9"/>
      <c r="H399" s="9"/>
      <c r="I399" s="7"/>
      <c r="J399" s="9"/>
      <c r="K399" s="9"/>
      <c r="L399" s="36"/>
      <c r="M399" s="32"/>
      <c r="U399" s="31"/>
    </row>
    <row r="400" spans="1:21" ht="26" x14ac:dyDescent="0.35">
      <c r="A400" s="33">
        <v>399</v>
      </c>
      <c r="B400" s="18" t="s">
        <v>4476</v>
      </c>
      <c r="C400" s="35" t="s">
        <v>4477</v>
      </c>
      <c r="D400" s="35" t="s">
        <v>4477</v>
      </c>
      <c r="E400" s="18" t="s">
        <v>4476</v>
      </c>
      <c r="F400" s="46"/>
      <c r="G400" s="18"/>
      <c r="H400" s="18"/>
      <c r="I400" s="7"/>
      <c r="J400" s="18"/>
      <c r="K400" s="18"/>
      <c r="L400" s="34"/>
      <c r="M400" s="32"/>
      <c r="U400" s="31"/>
    </row>
    <row r="401" spans="1:21" ht="39" x14ac:dyDescent="0.35">
      <c r="A401" s="33">
        <v>400</v>
      </c>
      <c r="B401" s="21" t="s">
        <v>4474</v>
      </c>
      <c r="C401" s="29" t="s">
        <v>4475</v>
      </c>
      <c r="D401" s="29" t="s">
        <v>4475</v>
      </c>
      <c r="E401" s="21" t="s">
        <v>4474</v>
      </c>
      <c r="F401" s="45"/>
      <c r="G401" s="21"/>
      <c r="H401" s="21"/>
      <c r="I401" s="7" t="s">
        <v>34</v>
      </c>
      <c r="J401" s="21"/>
      <c r="K401" s="21"/>
      <c r="L401" s="32"/>
      <c r="M401" s="30" t="s">
        <v>34</v>
      </c>
      <c r="U401" s="31"/>
    </row>
    <row r="402" spans="1:21" ht="91" x14ac:dyDescent="0.35">
      <c r="A402" s="33">
        <v>401</v>
      </c>
      <c r="B402" s="21" t="s">
        <v>4472</v>
      </c>
      <c r="C402" s="29" t="s">
        <v>4473</v>
      </c>
      <c r="D402" s="29" t="s">
        <v>4473</v>
      </c>
      <c r="E402" s="21" t="s">
        <v>4472</v>
      </c>
      <c r="F402" s="45"/>
      <c r="G402" s="21"/>
      <c r="H402" s="21"/>
      <c r="I402" s="7" t="s">
        <v>34</v>
      </c>
      <c r="J402" s="21"/>
      <c r="K402" s="21"/>
      <c r="L402" s="32"/>
      <c r="M402" s="30" t="s">
        <v>34</v>
      </c>
      <c r="U402" s="31"/>
    </row>
    <row r="403" spans="1:21" ht="65" x14ac:dyDescent="0.35">
      <c r="A403" s="33">
        <v>402</v>
      </c>
      <c r="B403" s="21" t="s">
        <v>4470</v>
      </c>
      <c r="C403" s="29" t="s">
        <v>4471</v>
      </c>
      <c r="D403" s="29" t="s">
        <v>4471</v>
      </c>
      <c r="E403" s="21" t="s">
        <v>4470</v>
      </c>
      <c r="F403" s="45"/>
      <c r="G403" s="21"/>
      <c r="H403" s="21"/>
      <c r="I403" s="7" t="s">
        <v>34</v>
      </c>
      <c r="J403" s="21"/>
      <c r="K403" s="21"/>
      <c r="L403" s="32"/>
      <c r="M403" s="30" t="s">
        <v>34</v>
      </c>
      <c r="U403" s="31"/>
    </row>
    <row r="404" spans="1:21" ht="104" x14ac:dyDescent="0.35">
      <c r="A404" s="33">
        <v>403</v>
      </c>
      <c r="B404" s="21" t="s">
        <v>4468</v>
      </c>
      <c r="C404" s="29" t="s">
        <v>4469</v>
      </c>
      <c r="D404" s="29" t="s">
        <v>4469</v>
      </c>
      <c r="E404" s="21" t="s">
        <v>4468</v>
      </c>
      <c r="F404" s="45"/>
      <c r="G404" s="21"/>
      <c r="H404" s="21"/>
      <c r="I404" s="7" t="s">
        <v>34</v>
      </c>
      <c r="J404" s="21"/>
      <c r="K404" s="21"/>
      <c r="L404" s="32"/>
      <c r="M404" s="30" t="s">
        <v>34</v>
      </c>
      <c r="U404" s="31"/>
    </row>
    <row r="405" spans="1:21" ht="39" x14ac:dyDescent="0.35">
      <c r="A405" s="33">
        <v>404</v>
      </c>
      <c r="B405" s="21" t="s">
        <v>4466</v>
      </c>
      <c r="C405" s="29" t="s">
        <v>4467</v>
      </c>
      <c r="D405" s="29" t="s">
        <v>4467</v>
      </c>
      <c r="E405" s="21" t="s">
        <v>4466</v>
      </c>
      <c r="F405" s="45"/>
      <c r="G405" s="21"/>
      <c r="H405" s="21"/>
      <c r="I405" s="7" t="s">
        <v>34</v>
      </c>
      <c r="J405" s="21"/>
      <c r="K405" s="21"/>
      <c r="L405" s="32"/>
      <c r="M405" s="30" t="s">
        <v>34</v>
      </c>
      <c r="U405" s="31"/>
    </row>
    <row r="406" spans="1:21" ht="52" x14ac:dyDescent="0.35">
      <c r="A406" s="33">
        <v>405</v>
      </c>
      <c r="B406" s="21" t="s">
        <v>4464</v>
      </c>
      <c r="C406" s="29" t="s">
        <v>4465</v>
      </c>
      <c r="D406" s="29" t="s">
        <v>4465</v>
      </c>
      <c r="E406" s="21" t="s">
        <v>4464</v>
      </c>
      <c r="F406" s="45"/>
      <c r="G406" s="21"/>
      <c r="H406" s="21"/>
      <c r="I406" s="7" t="s">
        <v>34</v>
      </c>
      <c r="J406" s="21"/>
      <c r="K406" s="21"/>
      <c r="L406" s="32"/>
      <c r="M406" s="30" t="s">
        <v>34</v>
      </c>
      <c r="U406" s="31"/>
    </row>
    <row r="407" spans="1:21" ht="39" x14ac:dyDescent="0.35">
      <c r="A407" s="33">
        <v>406</v>
      </c>
      <c r="B407" s="21" t="s">
        <v>4462</v>
      </c>
      <c r="C407" s="29" t="s">
        <v>4463</v>
      </c>
      <c r="D407" s="29" t="s">
        <v>4463</v>
      </c>
      <c r="E407" s="21" t="s">
        <v>4462</v>
      </c>
      <c r="F407" s="45"/>
      <c r="G407" s="21"/>
      <c r="H407" s="21"/>
      <c r="I407" s="7" t="s">
        <v>34</v>
      </c>
      <c r="J407" s="21"/>
      <c r="K407" s="21"/>
      <c r="L407" s="32"/>
      <c r="M407" s="30" t="s">
        <v>34</v>
      </c>
      <c r="U407" s="31"/>
    </row>
    <row r="408" spans="1:21" ht="78" x14ac:dyDescent="0.35">
      <c r="A408" s="33">
        <v>407</v>
      </c>
      <c r="B408" s="21" t="s">
        <v>4460</v>
      </c>
      <c r="C408" s="29" t="s">
        <v>4461</v>
      </c>
      <c r="D408" s="29" t="s">
        <v>4461</v>
      </c>
      <c r="E408" s="21" t="s">
        <v>4460</v>
      </c>
      <c r="F408" s="45"/>
      <c r="G408" s="21"/>
      <c r="H408" s="21"/>
      <c r="I408" s="7" t="s">
        <v>34</v>
      </c>
      <c r="J408" s="21"/>
      <c r="K408" s="21"/>
      <c r="L408" s="32"/>
      <c r="M408" s="30" t="s">
        <v>34</v>
      </c>
      <c r="U408" s="31"/>
    </row>
    <row r="409" spans="1:21" ht="65" x14ac:dyDescent="0.35">
      <c r="A409" s="33">
        <v>408</v>
      </c>
      <c r="B409" s="21" t="s">
        <v>4458</v>
      </c>
      <c r="C409" s="29" t="s">
        <v>4459</v>
      </c>
      <c r="D409" s="29" t="s">
        <v>4459</v>
      </c>
      <c r="E409" s="21" t="s">
        <v>4458</v>
      </c>
      <c r="F409" s="45"/>
      <c r="G409" s="21"/>
      <c r="H409" s="21"/>
      <c r="I409" s="7" t="s">
        <v>34</v>
      </c>
      <c r="J409" s="21"/>
      <c r="K409" s="21"/>
      <c r="L409" s="32"/>
      <c r="M409" s="30" t="s">
        <v>34</v>
      </c>
      <c r="U409" s="31"/>
    </row>
    <row r="410" spans="1:21" x14ac:dyDescent="0.35">
      <c r="A410" s="33">
        <v>409</v>
      </c>
      <c r="B410" s="9" t="s">
        <v>4456</v>
      </c>
      <c r="C410" s="37" t="s">
        <v>4457</v>
      </c>
      <c r="D410" s="37" t="s">
        <v>4457</v>
      </c>
      <c r="E410" s="9" t="s">
        <v>4456</v>
      </c>
      <c r="F410" s="47"/>
      <c r="G410" s="9"/>
      <c r="H410" s="9"/>
      <c r="I410" s="7"/>
      <c r="J410" s="9"/>
      <c r="K410" s="9"/>
      <c r="L410" s="36"/>
      <c r="M410" s="32"/>
      <c r="U410" s="31"/>
    </row>
    <row r="411" spans="1:21" x14ac:dyDescent="0.35">
      <c r="A411" s="33">
        <v>410</v>
      </c>
      <c r="B411" s="9" t="s">
        <v>4454</v>
      </c>
      <c r="C411" s="37" t="s">
        <v>4455</v>
      </c>
      <c r="D411" s="37" t="s">
        <v>4455</v>
      </c>
      <c r="E411" s="9" t="s">
        <v>4454</v>
      </c>
      <c r="F411" s="47"/>
      <c r="G411" s="9"/>
      <c r="H411" s="9"/>
      <c r="I411" s="7"/>
      <c r="J411" s="9"/>
      <c r="K411" s="9"/>
      <c r="L411" s="36"/>
      <c r="M411" s="32"/>
      <c r="U411" s="31"/>
    </row>
    <row r="412" spans="1:21" x14ac:dyDescent="0.35">
      <c r="A412" s="33">
        <v>411</v>
      </c>
      <c r="B412" s="18" t="s">
        <v>4452</v>
      </c>
      <c r="C412" s="35" t="s">
        <v>4453</v>
      </c>
      <c r="D412" s="35" t="s">
        <v>4453</v>
      </c>
      <c r="E412" s="18" t="s">
        <v>4452</v>
      </c>
      <c r="F412" s="46"/>
      <c r="G412" s="18"/>
      <c r="H412" s="18"/>
      <c r="I412" s="7"/>
      <c r="J412" s="18"/>
      <c r="K412" s="18"/>
      <c r="L412" s="34"/>
      <c r="M412" s="32"/>
      <c r="U412" s="31"/>
    </row>
    <row r="413" spans="1:21" ht="26" x14ac:dyDescent="0.35">
      <c r="A413" s="33">
        <v>412</v>
      </c>
      <c r="B413" s="21" t="s">
        <v>4450</v>
      </c>
      <c r="C413" s="29" t="s">
        <v>4451</v>
      </c>
      <c r="D413" s="29" t="s">
        <v>4451</v>
      </c>
      <c r="E413" s="21" t="s">
        <v>4450</v>
      </c>
      <c r="F413" s="45"/>
      <c r="G413" s="21"/>
      <c r="H413" s="21"/>
      <c r="I413" s="7" t="s">
        <v>34</v>
      </c>
      <c r="J413" s="21"/>
      <c r="K413" s="21"/>
      <c r="L413" s="32"/>
      <c r="M413" s="30" t="s">
        <v>34</v>
      </c>
      <c r="O413" s="29" t="s">
        <v>34</v>
      </c>
      <c r="P413" s="29" t="s">
        <v>34</v>
      </c>
      <c r="U413" s="31"/>
    </row>
    <row r="414" spans="1:21" ht="26" x14ac:dyDescent="0.35">
      <c r="A414" s="33">
        <v>413</v>
      </c>
      <c r="B414" s="21" t="s">
        <v>4448</v>
      </c>
      <c r="C414" s="29" t="s">
        <v>4449</v>
      </c>
      <c r="D414" s="29" t="s">
        <v>4449</v>
      </c>
      <c r="E414" s="21" t="s">
        <v>4448</v>
      </c>
      <c r="F414" s="45"/>
      <c r="G414" s="21"/>
      <c r="H414" s="21"/>
      <c r="I414" s="7" t="s">
        <v>34</v>
      </c>
      <c r="J414" s="21"/>
      <c r="K414" s="21"/>
      <c r="L414" s="32"/>
      <c r="M414" s="30" t="s">
        <v>34</v>
      </c>
      <c r="O414" s="29" t="s">
        <v>34</v>
      </c>
      <c r="P414" s="29" t="s">
        <v>34</v>
      </c>
      <c r="U414" s="31"/>
    </row>
    <row r="415" spans="1:21" ht="52" x14ac:dyDescent="0.35">
      <c r="A415" s="33">
        <v>414</v>
      </c>
      <c r="B415" s="21" t="s">
        <v>4446</v>
      </c>
      <c r="C415" s="29" t="s">
        <v>4447</v>
      </c>
      <c r="D415" s="29" t="s">
        <v>4447</v>
      </c>
      <c r="E415" s="21" t="s">
        <v>4446</v>
      </c>
      <c r="F415" s="45"/>
      <c r="G415" s="21"/>
      <c r="H415" s="21"/>
      <c r="I415" s="7" t="s">
        <v>34</v>
      </c>
      <c r="J415" s="21"/>
      <c r="K415" s="21"/>
      <c r="L415" s="32"/>
      <c r="M415" s="30" t="s">
        <v>34</v>
      </c>
      <c r="O415" s="29" t="s">
        <v>34</v>
      </c>
      <c r="P415" s="29" t="s">
        <v>34</v>
      </c>
      <c r="U415" s="31"/>
    </row>
    <row r="416" spans="1:21" ht="65" x14ac:dyDescent="0.35">
      <c r="A416" s="33">
        <v>415</v>
      </c>
      <c r="B416" s="21" t="s">
        <v>4444</v>
      </c>
      <c r="C416" s="29" t="s">
        <v>4445</v>
      </c>
      <c r="D416" s="29" t="s">
        <v>4445</v>
      </c>
      <c r="E416" s="21" t="s">
        <v>4444</v>
      </c>
      <c r="F416" s="45"/>
      <c r="G416" s="21"/>
      <c r="H416" s="21"/>
      <c r="I416" s="7" t="s">
        <v>34</v>
      </c>
      <c r="J416" s="21"/>
      <c r="K416" s="21"/>
      <c r="L416" s="32"/>
      <c r="M416" s="30" t="s">
        <v>34</v>
      </c>
      <c r="O416" s="29" t="s">
        <v>34</v>
      </c>
      <c r="P416" s="29" t="s">
        <v>34</v>
      </c>
      <c r="U416" s="31"/>
    </row>
    <row r="417" spans="1:23" ht="39" x14ac:dyDescent="0.35">
      <c r="A417" s="33">
        <v>416</v>
      </c>
      <c r="B417" s="21" t="s">
        <v>4442</v>
      </c>
      <c r="C417" s="29" t="s">
        <v>4443</v>
      </c>
      <c r="D417" s="29" t="s">
        <v>4443</v>
      </c>
      <c r="E417" s="21" t="s">
        <v>4442</v>
      </c>
      <c r="F417" s="45"/>
      <c r="G417" s="21"/>
      <c r="H417" s="21"/>
      <c r="I417" s="7" t="s">
        <v>34</v>
      </c>
      <c r="J417" s="21"/>
      <c r="K417" s="21"/>
      <c r="L417" s="32"/>
      <c r="M417" s="30" t="s">
        <v>34</v>
      </c>
      <c r="O417" s="29" t="s">
        <v>34</v>
      </c>
      <c r="P417" s="29" t="s">
        <v>34</v>
      </c>
      <c r="U417" s="31"/>
    </row>
    <row r="418" spans="1:23" x14ac:dyDescent="0.35">
      <c r="A418" s="33">
        <v>417</v>
      </c>
      <c r="B418" s="18" t="s">
        <v>4440</v>
      </c>
      <c r="C418" s="35" t="s">
        <v>4441</v>
      </c>
      <c r="D418" s="35" t="s">
        <v>4441</v>
      </c>
      <c r="E418" s="18" t="s">
        <v>4440</v>
      </c>
      <c r="F418" s="46"/>
      <c r="G418" s="18"/>
      <c r="H418" s="18"/>
      <c r="I418" s="7"/>
      <c r="J418" s="18"/>
      <c r="K418" s="18"/>
      <c r="L418" s="34"/>
      <c r="M418" s="32"/>
      <c r="U418" s="31"/>
    </row>
    <row r="419" spans="1:23" x14ac:dyDescent="0.35">
      <c r="A419" s="33">
        <v>418</v>
      </c>
      <c r="B419" s="21" t="s">
        <v>4438</v>
      </c>
      <c r="C419" s="29" t="s">
        <v>4439</v>
      </c>
      <c r="D419" s="29" t="s">
        <v>4439</v>
      </c>
      <c r="E419" s="21" t="s">
        <v>4438</v>
      </c>
      <c r="F419" s="45"/>
      <c r="G419" s="21"/>
      <c r="H419" s="21"/>
      <c r="I419" s="7" t="s">
        <v>34</v>
      </c>
      <c r="J419" s="21"/>
      <c r="K419" s="21"/>
      <c r="L419" s="32"/>
      <c r="M419" s="30" t="s">
        <v>34</v>
      </c>
      <c r="U419" s="31"/>
    </row>
    <row r="420" spans="1:23" ht="52" x14ac:dyDescent="0.35">
      <c r="A420" s="33">
        <v>419</v>
      </c>
      <c r="B420" s="21" t="s">
        <v>4436</v>
      </c>
      <c r="C420" s="29" t="s">
        <v>4437</v>
      </c>
      <c r="D420" s="29" t="s">
        <v>4437</v>
      </c>
      <c r="E420" s="21" t="s">
        <v>4436</v>
      </c>
      <c r="F420" s="45"/>
      <c r="G420" s="21"/>
      <c r="H420" s="21"/>
      <c r="I420" s="7" t="s">
        <v>34</v>
      </c>
      <c r="J420" s="21"/>
      <c r="K420" s="21"/>
      <c r="L420" s="32"/>
      <c r="M420" s="30" t="s">
        <v>34</v>
      </c>
      <c r="U420" s="31"/>
    </row>
    <row r="421" spans="1:23" ht="78" x14ac:dyDescent="0.35">
      <c r="A421" s="33">
        <v>420</v>
      </c>
      <c r="B421" s="21" t="s">
        <v>4434</v>
      </c>
      <c r="C421" s="29" t="s">
        <v>4435</v>
      </c>
      <c r="D421" s="29" t="s">
        <v>4435</v>
      </c>
      <c r="E421" s="21" t="s">
        <v>4434</v>
      </c>
      <c r="F421" s="45"/>
      <c r="G421" s="21"/>
      <c r="H421" s="21"/>
      <c r="I421" s="7" t="s">
        <v>34</v>
      </c>
      <c r="J421" s="21"/>
      <c r="K421" s="21"/>
      <c r="L421" s="32"/>
      <c r="M421" s="30" t="s">
        <v>34</v>
      </c>
      <c r="U421" s="31"/>
    </row>
    <row r="422" spans="1:23" ht="91" x14ac:dyDescent="0.35">
      <c r="A422" s="33">
        <v>421</v>
      </c>
      <c r="B422" s="21" t="s">
        <v>4432</v>
      </c>
      <c r="C422" s="29" t="s">
        <v>4433</v>
      </c>
      <c r="D422" s="29" t="s">
        <v>4433</v>
      </c>
      <c r="E422" s="21" t="s">
        <v>4432</v>
      </c>
      <c r="F422" s="45"/>
      <c r="G422" s="21"/>
      <c r="H422" s="21"/>
      <c r="I422" s="7" t="s">
        <v>34</v>
      </c>
      <c r="J422" s="21"/>
      <c r="K422" s="21"/>
      <c r="L422" s="32"/>
      <c r="M422" s="30" t="s">
        <v>34</v>
      </c>
      <c r="U422" s="31"/>
    </row>
    <row r="423" spans="1:23" ht="52" x14ac:dyDescent="0.35">
      <c r="A423" s="33">
        <v>422</v>
      </c>
      <c r="B423" s="21" t="s">
        <v>4430</v>
      </c>
      <c r="C423" s="29" t="s">
        <v>4431</v>
      </c>
      <c r="D423" s="29" t="s">
        <v>4431</v>
      </c>
      <c r="E423" s="21" t="s">
        <v>4430</v>
      </c>
      <c r="F423" s="45"/>
      <c r="G423" s="21"/>
      <c r="H423" s="21"/>
      <c r="I423" s="7" t="s">
        <v>34</v>
      </c>
      <c r="J423" s="21"/>
      <c r="K423" s="21"/>
      <c r="L423" s="32"/>
      <c r="M423" s="30" t="s">
        <v>34</v>
      </c>
      <c r="U423" s="31"/>
    </row>
    <row r="424" spans="1:23" x14ac:dyDescent="0.35">
      <c r="A424" s="33">
        <v>423</v>
      </c>
      <c r="B424" s="9" t="s">
        <v>4428</v>
      </c>
      <c r="C424" s="37" t="s">
        <v>4429</v>
      </c>
      <c r="D424" s="37" t="s">
        <v>4429</v>
      </c>
      <c r="E424" s="9" t="s">
        <v>4428</v>
      </c>
      <c r="F424" s="47"/>
      <c r="G424" s="9"/>
      <c r="H424" s="9"/>
      <c r="I424" s="7"/>
      <c r="J424" s="9"/>
      <c r="K424" s="9"/>
      <c r="L424" s="36"/>
      <c r="M424" s="32"/>
      <c r="U424" s="31"/>
    </row>
    <row r="425" spans="1:23" ht="26" x14ac:dyDescent="0.35">
      <c r="A425" s="33">
        <v>424</v>
      </c>
      <c r="B425" s="18" t="s">
        <v>4426</v>
      </c>
      <c r="C425" s="35" t="s">
        <v>4427</v>
      </c>
      <c r="D425" s="35" t="s">
        <v>4427</v>
      </c>
      <c r="E425" s="18" t="s">
        <v>4426</v>
      </c>
      <c r="F425" s="46"/>
      <c r="G425" s="18"/>
      <c r="H425" s="18"/>
      <c r="I425" s="7"/>
      <c r="J425" s="18"/>
      <c r="K425" s="18"/>
      <c r="L425" s="34"/>
      <c r="M425" s="32"/>
      <c r="U425" s="31"/>
    </row>
    <row r="426" spans="1:23" ht="39" x14ac:dyDescent="0.35">
      <c r="A426" s="33">
        <v>425</v>
      </c>
      <c r="B426" s="21" t="s">
        <v>4424</v>
      </c>
      <c r="C426" s="29" t="s">
        <v>4425</v>
      </c>
      <c r="D426" s="29" t="s">
        <v>4425</v>
      </c>
      <c r="E426" s="21" t="s">
        <v>4424</v>
      </c>
      <c r="F426" s="45"/>
      <c r="G426" s="21"/>
      <c r="H426" s="21"/>
      <c r="I426" s="7" t="s">
        <v>34</v>
      </c>
      <c r="J426" s="21"/>
      <c r="K426" s="21"/>
      <c r="L426" s="32"/>
      <c r="M426" s="30" t="s">
        <v>34</v>
      </c>
      <c r="U426" s="31"/>
    </row>
    <row r="427" spans="1:23" ht="52" x14ac:dyDescent="0.35">
      <c r="A427" s="33">
        <v>426</v>
      </c>
      <c r="B427" s="21" t="s">
        <v>4422</v>
      </c>
      <c r="C427" s="29" t="s">
        <v>4423</v>
      </c>
      <c r="D427" s="29" t="s">
        <v>4423</v>
      </c>
      <c r="E427" s="21" t="s">
        <v>4422</v>
      </c>
      <c r="F427" s="45"/>
      <c r="G427" s="21"/>
      <c r="H427" s="21"/>
      <c r="I427" s="7" t="s">
        <v>34</v>
      </c>
      <c r="J427" s="21"/>
      <c r="K427" s="21"/>
      <c r="L427" s="32"/>
      <c r="M427" s="30" t="s">
        <v>34</v>
      </c>
      <c r="U427" s="31"/>
    </row>
    <row r="428" spans="1:23" ht="39" x14ac:dyDescent="0.35">
      <c r="A428" s="33">
        <v>427</v>
      </c>
      <c r="B428" s="21" t="s">
        <v>4420</v>
      </c>
      <c r="C428" s="29" t="s">
        <v>4421</v>
      </c>
      <c r="D428" s="29" t="s">
        <v>4421</v>
      </c>
      <c r="E428" s="21" t="s">
        <v>4420</v>
      </c>
      <c r="F428" s="45"/>
      <c r="G428" s="21"/>
      <c r="H428" s="21"/>
      <c r="I428" s="7" t="s">
        <v>34</v>
      </c>
      <c r="J428" s="21"/>
      <c r="K428" s="21"/>
      <c r="L428" s="32"/>
      <c r="M428" s="30" t="s">
        <v>34</v>
      </c>
      <c r="U428" s="31"/>
    </row>
    <row r="429" spans="1:23" ht="39" x14ac:dyDescent="0.35">
      <c r="A429" s="33">
        <v>428</v>
      </c>
      <c r="B429" s="21" t="s">
        <v>4418</v>
      </c>
      <c r="C429" s="29" t="s">
        <v>4419</v>
      </c>
      <c r="D429" s="29" t="s">
        <v>4419</v>
      </c>
      <c r="E429" s="21" t="s">
        <v>4418</v>
      </c>
      <c r="F429" s="45"/>
      <c r="G429" s="21"/>
      <c r="H429" s="21"/>
      <c r="I429" s="7" t="s">
        <v>34</v>
      </c>
      <c r="J429" s="21"/>
      <c r="K429" s="21"/>
      <c r="L429" s="32"/>
      <c r="M429" s="30" t="s">
        <v>34</v>
      </c>
      <c r="U429" s="31"/>
    </row>
    <row r="430" spans="1:23" ht="39" x14ac:dyDescent="0.35">
      <c r="A430" s="33">
        <v>429</v>
      </c>
      <c r="B430" s="21" t="s">
        <v>4416</v>
      </c>
      <c r="C430" s="29" t="s">
        <v>4417</v>
      </c>
      <c r="D430" s="29" t="s">
        <v>4417</v>
      </c>
      <c r="E430" s="21" t="s">
        <v>4416</v>
      </c>
      <c r="F430" s="45"/>
      <c r="G430" s="21"/>
      <c r="H430" s="21"/>
      <c r="I430" s="7" t="s">
        <v>34</v>
      </c>
      <c r="J430" s="21"/>
      <c r="K430" s="21"/>
      <c r="L430" s="32"/>
      <c r="M430" s="30" t="s">
        <v>34</v>
      </c>
      <c r="U430" s="31"/>
    </row>
    <row r="431" spans="1:23" ht="39" x14ac:dyDescent="0.35">
      <c r="A431" s="33">
        <v>430</v>
      </c>
      <c r="B431" s="21" t="s">
        <v>4414</v>
      </c>
      <c r="C431" s="29" t="s">
        <v>4415</v>
      </c>
      <c r="D431" s="29" t="s">
        <v>4415</v>
      </c>
      <c r="E431" s="21" t="s">
        <v>4414</v>
      </c>
      <c r="F431" s="45"/>
      <c r="G431" s="21"/>
      <c r="H431" s="21"/>
      <c r="I431" s="7" t="s">
        <v>34</v>
      </c>
      <c r="J431" s="21"/>
      <c r="K431" s="21"/>
      <c r="L431" s="32"/>
      <c r="M431" s="30" t="s">
        <v>34</v>
      </c>
      <c r="U431" s="31"/>
    </row>
    <row r="432" spans="1:23" ht="39" x14ac:dyDescent="0.35">
      <c r="A432" s="33">
        <v>431</v>
      </c>
      <c r="B432" s="21" t="s">
        <v>4412</v>
      </c>
      <c r="C432" s="29" t="s">
        <v>4413</v>
      </c>
      <c r="D432" s="29" t="s">
        <v>4413</v>
      </c>
      <c r="E432" s="21" t="s">
        <v>4412</v>
      </c>
      <c r="F432" s="45"/>
      <c r="G432" s="21"/>
      <c r="H432" s="21"/>
      <c r="I432" s="7" t="s">
        <v>34</v>
      </c>
      <c r="J432" s="21"/>
      <c r="K432" s="21"/>
      <c r="L432" s="32"/>
      <c r="M432" s="30" t="s">
        <v>34</v>
      </c>
      <c r="U432" s="31"/>
      <c r="V432" s="7" t="s">
        <v>6716</v>
      </c>
      <c r="W432" s="27">
        <v>6</v>
      </c>
    </row>
    <row r="433" spans="1:21" ht="78" x14ac:dyDescent="0.35">
      <c r="A433" s="33">
        <v>432</v>
      </c>
      <c r="B433" s="21" t="s">
        <v>4410</v>
      </c>
      <c r="C433" s="29" t="s">
        <v>4411</v>
      </c>
      <c r="D433" s="29" t="s">
        <v>4411</v>
      </c>
      <c r="E433" s="21" t="s">
        <v>4410</v>
      </c>
      <c r="F433" s="45"/>
      <c r="G433" s="21"/>
      <c r="H433" s="21"/>
      <c r="I433" s="7" t="s">
        <v>34</v>
      </c>
      <c r="J433" s="21"/>
      <c r="K433" s="21"/>
      <c r="L433" s="32"/>
      <c r="M433" s="30" t="s">
        <v>34</v>
      </c>
      <c r="U433" s="31"/>
    </row>
    <row r="434" spans="1:21" ht="39" x14ac:dyDescent="0.35">
      <c r="A434" s="33">
        <v>433</v>
      </c>
      <c r="B434" s="21" t="s">
        <v>4408</v>
      </c>
      <c r="C434" s="29" t="s">
        <v>4409</v>
      </c>
      <c r="D434" s="29" t="s">
        <v>4409</v>
      </c>
      <c r="E434" s="21" t="s">
        <v>4408</v>
      </c>
      <c r="F434" s="45"/>
      <c r="G434" s="21"/>
      <c r="H434" s="21"/>
      <c r="I434" s="7" t="s">
        <v>34</v>
      </c>
      <c r="J434" s="21"/>
      <c r="K434" s="21"/>
      <c r="L434" s="32"/>
      <c r="M434" s="30" t="s">
        <v>34</v>
      </c>
      <c r="U434" s="31"/>
    </row>
    <row r="435" spans="1:21" ht="26" x14ac:dyDescent="0.35">
      <c r="A435" s="33">
        <v>434</v>
      </c>
      <c r="B435" s="9" t="s">
        <v>4406</v>
      </c>
      <c r="C435" s="37" t="s">
        <v>4407</v>
      </c>
      <c r="D435" s="37" t="s">
        <v>4407</v>
      </c>
      <c r="E435" s="9" t="s">
        <v>4406</v>
      </c>
      <c r="F435" s="47"/>
      <c r="G435" s="9"/>
      <c r="H435" s="9"/>
      <c r="I435" s="7"/>
      <c r="J435" s="9"/>
      <c r="K435" s="9"/>
      <c r="L435" s="36"/>
      <c r="M435" s="32"/>
      <c r="U435" s="31"/>
    </row>
    <row r="436" spans="1:21" x14ac:dyDescent="0.35">
      <c r="A436" s="33">
        <v>435</v>
      </c>
      <c r="B436" s="9" t="s">
        <v>4404</v>
      </c>
      <c r="C436" s="37" t="s">
        <v>4405</v>
      </c>
      <c r="D436" s="37" t="s">
        <v>4405</v>
      </c>
      <c r="E436" s="9" t="s">
        <v>4404</v>
      </c>
      <c r="F436" s="47"/>
      <c r="G436" s="9"/>
      <c r="H436" s="9"/>
      <c r="I436" s="7"/>
      <c r="J436" s="9"/>
      <c r="K436" s="9"/>
      <c r="L436" s="36"/>
      <c r="M436" s="32"/>
      <c r="U436" s="31"/>
    </row>
    <row r="437" spans="1:21" x14ac:dyDescent="0.35">
      <c r="A437" s="33">
        <v>436</v>
      </c>
      <c r="B437" s="18" t="s">
        <v>4402</v>
      </c>
      <c r="C437" s="35" t="s">
        <v>4403</v>
      </c>
      <c r="D437" s="35" t="s">
        <v>4403</v>
      </c>
      <c r="E437" s="18" t="s">
        <v>4402</v>
      </c>
      <c r="F437" s="46"/>
      <c r="G437" s="18"/>
      <c r="H437" s="18"/>
      <c r="I437" s="7"/>
      <c r="J437" s="18"/>
      <c r="K437" s="18"/>
      <c r="L437" s="34"/>
      <c r="M437" s="32"/>
      <c r="U437" s="31"/>
    </row>
    <row r="438" spans="1:21" x14ac:dyDescent="0.35">
      <c r="A438" s="33">
        <v>437</v>
      </c>
      <c r="B438" s="21" t="s">
        <v>4400</v>
      </c>
      <c r="C438" s="29" t="s">
        <v>4401</v>
      </c>
      <c r="D438" s="29" t="s">
        <v>4401</v>
      </c>
      <c r="E438" s="21" t="s">
        <v>4400</v>
      </c>
      <c r="F438" s="45"/>
      <c r="G438" s="21"/>
      <c r="H438" s="21"/>
      <c r="I438" s="7" t="s">
        <v>34</v>
      </c>
      <c r="J438" s="21"/>
      <c r="K438" s="21"/>
      <c r="L438" s="32"/>
      <c r="M438" s="30" t="s">
        <v>34</v>
      </c>
      <c r="O438" s="29" t="s">
        <v>34</v>
      </c>
      <c r="P438" s="29" t="s">
        <v>34</v>
      </c>
      <c r="R438" s="29" t="s">
        <v>34</v>
      </c>
      <c r="U438" s="31"/>
    </row>
    <row r="439" spans="1:21" ht="39" x14ac:dyDescent="0.35">
      <c r="A439" s="33">
        <v>438</v>
      </c>
      <c r="B439" s="21" t="s">
        <v>4398</v>
      </c>
      <c r="C439" s="29" t="s">
        <v>4399</v>
      </c>
      <c r="D439" s="29" t="s">
        <v>4399</v>
      </c>
      <c r="E439" s="21" t="s">
        <v>4398</v>
      </c>
      <c r="F439" s="45"/>
      <c r="G439" s="21"/>
      <c r="H439" s="21"/>
      <c r="I439" s="7" t="s">
        <v>34</v>
      </c>
      <c r="J439" s="21"/>
      <c r="K439" s="21"/>
      <c r="L439" s="32"/>
      <c r="M439" s="30" t="s">
        <v>34</v>
      </c>
      <c r="O439" s="29" t="s">
        <v>34</v>
      </c>
      <c r="P439" s="29" t="s">
        <v>34</v>
      </c>
      <c r="U439" s="31"/>
    </row>
    <row r="440" spans="1:21" ht="52" x14ac:dyDescent="0.35">
      <c r="A440" s="33">
        <v>439</v>
      </c>
      <c r="B440" s="21" t="s">
        <v>4396</v>
      </c>
      <c r="C440" s="29" t="s">
        <v>4397</v>
      </c>
      <c r="D440" s="29" t="s">
        <v>4397</v>
      </c>
      <c r="E440" s="21" t="s">
        <v>4396</v>
      </c>
      <c r="F440" s="45"/>
      <c r="G440" s="21"/>
      <c r="H440" s="21"/>
      <c r="I440" s="7" t="s">
        <v>34</v>
      </c>
      <c r="J440" s="21"/>
      <c r="K440" s="21"/>
      <c r="L440" s="32"/>
      <c r="M440" s="30" t="s">
        <v>34</v>
      </c>
      <c r="O440" s="29" t="s">
        <v>34</v>
      </c>
      <c r="P440" s="29" t="s">
        <v>34</v>
      </c>
      <c r="U440" s="31"/>
    </row>
    <row r="441" spans="1:21" ht="39" x14ac:dyDescent="0.35">
      <c r="A441" s="33">
        <v>440</v>
      </c>
      <c r="B441" s="21" t="s">
        <v>4394</v>
      </c>
      <c r="C441" s="29" t="s">
        <v>4395</v>
      </c>
      <c r="D441" s="29" t="s">
        <v>4395</v>
      </c>
      <c r="E441" s="21" t="s">
        <v>4394</v>
      </c>
      <c r="F441" s="45"/>
      <c r="G441" s="21"/>
      <c r="H441" s="21"/>
      <c r="I441" s="7" t="s">
        <v>34</v>
      </c>
      <c r="J441" s="21"/>
      <c r="K441" s="21"/>
      <c r="L441" s="32"/>
      <c r="M441" s="30" t="s">
        <v>34</v>
      </c>
      <c r="O441" s="29" t="s">
        <v>34</v>
      </c>
      <c r="P441" s="29" t="s">
        <v>34</v>
      </c>
      <c r="R441" s="29" t="s">
        <v>34</v>
      </c>
      <c r="U441" s="31"/>
    </row>
    <row r="442" spans="1:21" ht="39" x14ac:dyDescent="0.35">
      <c r="A442" s="33">
        <v>441</v>
      </c>
      <c r="B442" s="21" t="s">
        <v>4392</v>
      </c>
      <c r="C442" s="29" t="s">
        <v>4393</v>
      </c>
      <c r="D442" s="29" t="s">
        <v>4393</v>
      </c>
      <c r="E442" s="21" t="s">
        <v>4392</v>
      </c>
      <c r="F442" s="45"/>
      <c r="G442" s="21"/>
      <c r="H442" s="21"/>
      <c r="I442" s="7" t="s">
        <v>34</v>
      </c>
      <c r="J442" s="21"/>
      <c r="K442" s="21"/>
      <c r="L442" s="32"/>
      <c r="M442" s="30" t="s">
        <v>34</v>
      </c>
      <c r="N442" s="29" t="s">
        <v>34</v>
      </c>
      <c r="O442" s="29" t="s">
        <v>34</v>
      </c>
      <c r="P442" s="29" t="s">
        <v>34</v>
      </c>
      <c r="R442" s="29" t="s">
        <v>34</v>
      </c>
      <c r="U442" s="31"/>
    </row>
    <row r="443" spans="1:21" x14ac:dyDescent="0.35">
      <c r="A443" s="33">
        <v>442</v>
      </c>
      <c r="B443" s="9" t="s">
        <v>4390</v>
      </c>
      <c r="C443" s="37" t="s">
        <v>4391</v>
      </c>
      <c r="D443" s="37" t="s">
        <v>4391</v>
      </c>
      <c r="E443" s="9" t="s">
        <v>4390</v>
      </c>
      <c r="F443" s="47"/>
      <c r="G443" s="9"/>
      <c r="H443" s="9"/>
      <c r="I443" s="7"/>
      <c r="J443" s="9"/>
      <c r="K443" s="9"/>
      <c r="L443" s="36"/>
      <c r="M443" s="32"/>
      <c r="U443" s="31"/>
    </row>
    <row r="444" spans="1:21" x14ac:dyDescent="0.35">
      <c r="A444" s="33">
        <v>443</v>
      </c>
      <c r="B444" s="18" t="s">
        <v>4388</v>
      </c>
      <c r="C444" s="35" t="s">
        <v>4389</v>
      </c>
      <c r="D444" s="35" t="s">
        <v>4389</v>
      </c>
      <c r="E444" s="18" t="s">
        <v>4388</v>
      </c>
      <c r="F444" s="46"/>
      <c r="G444" s="18"/>
      <c r="H444" s="18"/>
      <c r="I444" s="7"/>
      <c r="J444" s="18"/>
      <c r="K444" s="18"/>
      <c r="L444" s="34"/>
      <c r="M444" s="32"/>
      <c r="U444" s="31"/>
    </row>
    <row r="445" spans="1:21" ht="26" x14ac:dyDescent="0.35">
      <c r="A445" s="33">
        <v>444</v>
      </c>
      <c r="B445" s="21" t="s">
        <v>4386</v>
      </c>
      <c r="C445" s="29" t="s">
        <v>4387</v>
      </c>
      <c r="D445" s="29" t="s">
        <v>4387</v>
      </c>
      <c r="E445" s="21" t="s">
        <v>4386</v>
      </c>
      <c r="F445" s="45"/>
      <c r="G445" s="21"/>
      <c r="H445" s="21"/>
      <c r="I445" s="7" t="s">
        <v>34</v>
      </c>
      <c r="J445" s="21"/>
      <c r="K445" s="21"/>
      <c r="L445" s="32"/>
      <c r="M445" s="30" t="s">
        <v>34</v>
      </c>
      <c r="O445" s="29" t="s">
        <v>34</v>
      </c>
      <c r="P445" s="29" t="s">
        <v>34</v>
      </c>
      <c r="R445" s="29" t="s">
        <v>34</v>
      </c>
      <c r="S445" s="29" t="s">
        <v>34</v>
      </c>
      <c r="T445" s="27">
        <v>3</v>
      </c>
      <c r="U445" s="31" t="s">
        <v>368</v>
      </c>
    </row>
    <row r="446" spans="1:21" ht="65" x14ac:dyDescent="0.35">
      <c r="A446" s="33">
        <v>445</v>
      </c>
      <c r="B446" s="21" t="s">
        <v>4384</v>
      </c>
      <c r="C446" s="29" t="s">
        <v>4385</v>
      </c>
      <c r="D446" s="29" t="s">
        <v>4385</v>
      </c>
      <c r="E446" s="21" t="s">
        <v>4384</v>
      </c>
      <c r="F446" s="45"/>
      <c r="G446" s="21"/>
      <c r="H446" s="21"/>
      <c r="I446" s="7" t="s">
        <v>34</v>
      </c>
      <c r="J446" s="21"/>
      <c r="K446" s="21"/>
      <c r="L446" s="32"/>
      <c r="M446" s="30" t="s">
        <v>34</v>
      </c>
      <c r="O446" s="29" t="s">
        <v>34</v>
      </c>
      <c r="P446" s="29" t="s">
        <v>34</v>
      </c>
      <c r="R446" s="29" t="s">
        <v>34</v>
      </c>
      <c r="S446" s="29" t="s">
        <v>34</v>
      </c>
      <c r="T446" s="27">
        <v>3</v>
      </c>
      <c r="U446" s="31" t="s">
        <v>368</v>
      </c>
    </row>
    <row r="447" spans="1:21" ht="52" x14ac:dyDescent="0.35">
      <c r="A447" s="33">
        <v>446</v>
      </c>
      <c r="B447" s="21" t="s">
        <v>4382</v>
      </c>
      <c r="C447" s="29" t="s">
        <v>4383</v>
      </c>
      <c r="D447" s="29" t="s">
        <v>4383</v>
      </c>
      <c r="E447" s="21" t="s">
        <v>4382</v>
      </c>
      <c r="F447" s="45"/>
      <c r="G447" s="21"/>
      <c r="H447" s="21"/>
      <c r="I447" s="7" t="s">
        <v>34</v>
      </c>
      <c r="J447" s="21"/>
      <c r="K447" s="21"/>
      <c r="L447" s="32"/>
      <c r="M447" s="30" t="s">
        <v>34</v>
      </c>
      <c r="O447" s="29" t="s">
        <v>34</v>
      </c>
      <c r="P447" s="29" t="s">
        <v>34</v>
      </c>
      <c r="R447" s="29" t="s">
        <v>34</v>
      </c>
      <c r="U447" s="31"/>
    </row>
    <row r="448" spans="1:21" ht="65" x14ac:dyDescent="0.35">
      <c r="A448" s="33">
        <v>447</v>
      </c>
      <c r="B448" s="21" t="s">
        <v>4380</v>
      </c>
      <c r="C448" s="29" t="s">
        <v>4381</v>
      </c>
      <c r="D448" s="29" t="s">
        <v>4381</v>
      </c>
      <c r="E448" s="21" t="s">
        <v>4380</v>
      </c>
      <c r="F448" s="45"/>
      <c r="G448" s="21"/>
      <c r="H448" s="21"/>
      <c r="I448" s="7" t="s">
        <v>34</v>
      </c>
      <c r="J448" s="21"/>
      <c r="K448" s="21"/>
      <c r="L448" s="32"/>
      <c r="M448" s="30" t="s">
        <v>34</v>
      </c>
      <c r="O448" s="29" t="s">
        <v>34</v>
      </c>
      <c r="P448" s="29" t="s">
        <v>34</v>
      </c>
      <c r="R448" s="29" t="s">
        <v>34</v>
      </c>
      <c r="S448" s="29" t="s">
        <v>34</v>
      </c>
      <c r="T448" s="27">
        <v>3</v>
      </c>
      <c r="U448" s="31" t="s">
        <v>368</v>
      </c>
    </row>
    <row r="449" spans="1:21" ht="39" x14ac:dyDescent="0.35">
      <c r="A449" s="33">
        <v>448</v>
      </c>
      <c r="B449" s="21" t="s">
        <v>4378</v>
      </c>
      <c r="C449" s="29" t="s">
        <v>4379</v>
      </c>
      <c r="D449" s="29" t="s">
        <v>4379</v>
      </c>
      <c r="E449" s="21" t="s">
        <v>4378</v>
      </c>
      <c r="F449" s="45"/>
      <c r="G449" s="21"/>
      <c r="H449" s="21"/>
      <c r="I449" s="7" t="s">
        <v>34</v>
      </c>
      <c r="J449" s="21"/>
      <c r="K449" s="21"/>
      <c r="L449" s="32"/>
      <c r="M449" s="30" t="s">
        <v>34</v>
      </c>
      <c r="O449" s="29" t="s">
        <v>34</v>
      </c>
      <c r="P449" s="29" t="s">
        <v>34</v>
      </c>
      <c r="R449" s="29" t="s">
        <v>34</v>
      </c>
      <c r="T449" s="27">
        <v>3</v>
      </c>
      <c r="U449" s="31">
        <v>1</v>
      </c>
    </row>
    <row r="450" spans="1:21" x14ac:dyDescent="0.35">
      <c r="A450" s="33">
        <v>449</v>
      </c>
      <c r="B450" s="18" t="s">
        <v>4376</v>
      </c>
      <c r="C450" s="35" t="s">
        <v>4377</v>
      </c>
      <c r="D450" s="35" t="s">
        <v>4377</v>
      </c>
      <c r="E450" s="18" t="s">
        <v>4376</v>
      </c>
      <c r="F450" s="46"/>
      <c r="G450" s="18"/>
      <c r="H450" s="18"/>
      <c r="I450" s="7"/>
      <c r="J450" s="18"/>
      <c r="K450" s="18"/>
      <c r="L450" s="34"/>
      <c r="M450" s="32"/>
      <c r="U450" s="31"/>
    </row>
    <row r="451" spans="1:21" ht="26" x14ac:dyDescent="0.35">
      <c r="A451" s="33">
        <v>450</v>
      </c>
      <c r="B451" s="21" t="s">
        <v>4374</v>
      </c>
      <c r="C451" s="29" t="s">
        <v>4375</v>
      </c>
      <c r="D451" s="29" t="s">
        <v>4375</v>
      </c>
      <c r="E451" s="21" t="s">
        <v>4374</v>
      </c>
      <c r="F451" s="45"/>
      <c r="G451" s="21"/>
      <c r="H451" s="21"/>
      <c r="I451" s="7" t="s">
        <v>34</v>
      </c>
      <c r="J451" s="21"/>
      <c r="K451" s="21"/>
      <c r="L451" s="32"/>
      <c r="M451" s="30" t="s">
        <v>34</v>
      </c>
      <c r="O451" s="29" t="s">
        <v>34</v>
      </c>
      <c r="P451" s="29" t="s">
        <v>34</v>
      </c>
      <c r="R451" s="29" t="s">
        <v>34</v>
      </c>
      <c r="U451" s="31"/>
    </row>
    <row r="452" spans="1:21" ht="39" x14ac:dyDescent="0.35">
      <c r="A452" s="33">
        <v>451</v>
      </c>
      <c r="B452" s="21" t="s">
        <v>4372</v>
      </c>
      <c r="C452" s="29" t="s">
        <v>4373</v>
      </c>
      <c r="D452" s="29" t="s">
        <v>4373</v>
      </c>
      <c r="E452" s="21" t="s">
        <v>4372</v>
      </c>
      <c r="F452" s="45"/>
      <c r="G452" s="21"/>
      <c r="H452" s="21"/>
      <c r="I452" s="7" t="s">
        <v>34</v>
      </c>
      <c r="J452" s="21"/>
      <c r="K452" s="21"/>
      <c r="L452" s="32"/>
      <c r="M452" s="30" t="s">
        <v>34</v>
      </c>
      <c r="O452" s="29" t="s">
        <v>34</v>
      </c>
      <c r="P452" s="29" t="s">
        <v>34</v>
      </c>
      <c r="R452" s="29" t="s">
        <v>34</v>
      </c>
      <c r="U452" s="31"/>
    </row>
    <row r="453" spans="1:21" ht="39" x14ac:dyDescent="0.35">
      <c r="A453" s="33">
        <v>452</v>
      </c>
      <c r="B453" s="21" t="s">
        <v>4370</v>
      </c>
      <c r="C453" s="29" t="s">
        <v>4371</v>
      </c>
      <c r="D453" s="29" t="s">
        <v>4371</v>
      </c>
      <c r="E453" s="21" t="s">
        <v>4370</v>
      </c>
      <c r="F453" s="45"/>
      <c r="G453" s="21"/>
      <c r="H453" s="21"/>
      <c r="I453" s="7" t="s">
        <v>34</v>
      </c>
      <c r="J453" s="21"/>
      <c r="K453" s="21"/>
      <c r="L453" s="32"/>
      <c r="M453" s="30" t="s">
        <v>34</v>
      </c>
      <c r="O453" s="29" t="s">
        <v>34</v>
      </c>
      <c r="P453" s="29" t="s">
        <v>34</v>
      </c>
      <c r="R453" s="29" t="s">
        <v>34</v>
      </c>
      <c r="U453" s="31"/>
    </row>
    <row r="454" spans="1:21" ht="26" x14ac:dyDescent="0.35">
      <c r="A454" s="33">
        <v>453</v>
      </c>
      <c r="B454" s="21" t="s">
        <v>4368</v>
      </c>
      <c r="C454" s="29" t="s">
        <v>4369</v>
      </c>
      <c r="D454" s="29" t="s">
        <v>4369</v>
      </c>
      <c r="E454" s="21" t="s">
        <v>4368</v>
      </c>
      <c r="F454" s="45"/>
      <c r="G454" s="21"/>
      <c r="H454" s="21"/>
      <c r="I454" s="7" t="s">
        <v>34</v>
      </c>
      <c r="J454" s="21"/>
      <c r="K454" s="21"/>
      <c r="L454" s="32"/>
      <c r="M454" s="30" t="s">
        <v>34</v>
      </c>
      <c r="O454" s="29" t="s">
        <v>34</v>
      </c>
      <c r="P454" s="29" t="s">
        <v>34</v>
      </c>
      <c r="R454" s="29" t="s">
        <v>34</v>
      </c>
      <c r="U454" s="31"/>
    </row>
    <row r="455" spans="1:21" ht="26" x14ac:dyDescent="0.35">
      <c r="A455" s="33">
        <v>454</v>
      </c>
      <c r="B455" s="21" t="s">
        <v>4366</v>
      </c>
      <c r="C455" s="29" t="s">
        <v>4367</v>
      </c>
      <c r="D455" s="29" t="s">
        <v>4367</v>
      </c>
      <c r="E455" s="21" t="s">
        <v>4366</v>
      </c>
      <c r="F455" s="45"/>
      <c r="G455" s="21"/>
      <c r="H455" s="21"/>
      <c r="I455" s="7" t="s">
        <v>34</v>
      </c>
      <c r="J455" s="21"/>
      <c r="K455" s="21"/>
      <c r="L455" s="32"/>
      <c r="M455" s="30" t="s">
        <v>34</v>
      </c>
      <c r="U455" s="31"/>
    </row>
    <row r="456" spans="1:21" x14ac:dyDescent="0.35">
      <c r="A456" s="33">
        <v>455</v>
      </c>
      <c r="B456" s="9" t="s">
        <v>4364</v>
      </c>
      <c r="C456" s="37" t="s">
        <v>4365</v>
      </c>
      <c r="D456" s="37" t="s">
        <v>4365</v>
      </c>
      <c r="E456" s="9" t="s">
        <v>4364</v>
      </c>
      <c r="F456" s="47"/>
      <c r="G456" s="9"/>
      <c r="H456" s="9"/>
      <c r="I456" s="7"/>
      <c r="J456" s="9"/>
      <c r="K456" s="9"/>
      <c r="L456" s="36"/>
      <c r="M456" s="32"/>
      <c r="U456" s="31"/>
    </row>
    <row r="457" spans="1:21" x14ac:dyDescent="0.35">
      <c r="A457" s="33">
        <v>456</v>
      </c>
      <c r="B457" s="18" t="s">
        <v>4362</v>
      </c>
      <c r="C457" s="35" t="s">
        <v>4363</v>
      </c>
      <c r="D457" s="35" t="s">
        <v>4363</v>
      </c>
      <c r="E457" s="18" t="s">
        <v>4362</v>
      </c>
      <c r="F457" s="46"/>
      <c r="G457" s="18"/>
      <c r="H457" s="18"/>
      <c r="I457" s="7"/>
      <c r="J457" s="18"/>
      <c r="K457" s="18"/>
      <c r="L457" s="34"/>
      <c r="M457" s="32"/>
      <c r="U457" s="31"/>
    </row>
    <row r="458" spans="1:21" ht="52" x14ac:dyDescent="0.35">
      <c r="A458" s="33">
        <v>457</v>
      </c>
      <c r="B458" s="21" t="s">
        <v>4360</v>
      </c>
      <c r="C458" s="29" t="s">
        <v>4361</v>
      </c>
      <c r="D458" s="29" t="s">
        <v>4361</v>
      </c>
      <c r="E458" s="21" t="s">
        <v>4360</v>
      </c>
      <c r="F458" s="45"/>
      <c r="G458" s="21"/>
      <c r="H458" s="21"/>
      <c r="I458" s="7" t="s">
        <v>34</v>
      </c>
      <c r="J458" s="21"/>
      <c r="K458" s="21"/>
      <c r="L458" s="32"/>
      <c r="M458" s="30" t="s">
        <v>34</v>
      </c>
      <c r="O458" s="29" t="s">
        <v>34</v>
      </c>
      <c r="P458" s="29" t="s">
        <v>34</v>
      </c>
      <c r="R458" s="29" t="s">
        <v>34</v>
      </c>
      <c r="U458" s="31"/>
    </row>
    <row r="459" spans="1:21" ht="39" x14ac:dyDescent="0.35">
      <c r="A459" s="33">
        <v>458</v>
      </c>
      <c r="B459" s="21" t="s">
        <v>4358</v>
      </c>
      <c r="C459" s="29" t="s">
        <v>4359</v>
      </c>
      <c r="D459" s="29" t="s">
        <v>4359</v>
      </c>
      <c r="E459" s="21" t="s">
        <v>4358</v>
      </c>
      <c r="F459" s="45"/>
      <c r="G459" s="21"/>
      <c r="H459" s="21"/>
      <c r="I459" s="7" t="s">
        <v>34</v>
      </c>
      <c r="J459" s="21"/>
      <c r="K459" s="21"/>
      <c r="L459" s="32"/>
      <c r="M459" s="30" t="s">
        <v>34</v>
      </c>
      <c r="O459" s="29" t="s">
        <v>34</v>
      </c>
      <c r="P459" s="29" t="s">
        <v>34</v>
      </c>
      <c r="R459" s="29" t="s">
        <v>34</v>
      </c>
      <c r="U459" s="31"/>
    </row>
    <row r="460" spans="1:21" ht="52" x14ac:dyDescent="0.35">
      <c r="A460" s="33">
        <v>459</v>
      </c>
      <c r="B460" s="21" t="s">
        <v>4356</v>
      </c>
      <c r="C460" s="29" t="s">
        <v>4357</v>
      </c>
      <c r="D460" s="29" t="s">
        <v>4357</v>
      </c>
      <c r="E460" s="21" t="s">
        <v>4356</v>
      </c>
      <c r="F460" s="45"/>
      <c r="G460" s="21"/>
      <c r="H460" s="21"/>
      <c r="I460" s="7" t="s">
        <v>34</v>
      </c>
      <c r="J460" s="21"/>
      <c r="K460" s="21"/>
      <c r="L460" s="32"/>
      <c r="M460" s="30" t="s">
        <v>34</v>
      </c>
      <c r="O460" s="29" t="s">
        <v>34</v>
      </c>
      <c r="P460" s="29" t="s">
        <v>34</v>
      </c>
      <c r="R460" s="29" t="s">
        <v>34</v>
      </c>
      <c r="U460" s="31" t="s">
        <v>958</v>
      </c>
    </row>
    <row r="461" spans="1:21" ht="52" x14ac:dyDescent="0.35">
      <c r="A461" s="33">
        <v>460</v>
      </c>
      <c r="B461" s="21" t="s">
        <v>4354</v>
      </c>
      <c r="C461" s="29" t="s">
        <v>4355</v>
      </c>
      <c r="D461" s="29" t="s">
        <v>4355</v>
      </c>
      <c r="E461" s="21" t="s">
        <v>4354</v>
      </c>
      <c r="F461" s="45"/>
      <c r="G461" s="21"/>
      <c r="H461" s="21"/>
      <c r="I461" s="7" t="s">
        <v>34</v>
      </c>
      <c r="J461" s="21"/>
      <c r="K461" s="21"/>
      <c r="L461" s="32"/>
      <c r="M461" s="30" t="s">
        <v>34</v>
      </c>
      <c r="O461" s="29" t="s">
        <v>34</v>
      </c>
      <c r="P461" s="29" t="s">
        <v>34</v>
      </c>
      <c r="U461" s="31" t="s">
        <v>958</v>
      </c>
    </row>
    <row r="462" spans="1:21" ht="65" x14ac:dyDescent="0.35">
      <c r="A462" s="33">
        <v>461</v>
      </c>
      <c r="B462" s="21" t="s">
        <v>4352</v>
      </c>
      <c r="C462" s="29" t="s">
        <v>4353</v>
      </c>
      <c r="D462" s="29" t="s">
        <v>4353</v>
      </c>
      <c r="E462" s="21" t="s">
        <v>4352</v>
      </c>
      <c r="F462" s="45"/>
      <c r="G462" s="21"/>
      <c r="H462" s="21"/>
      <c r="I462" s="7" t="s">
        <v>34</v>
      </c>
      <c r="J462" s="21"/>
      <c r="K462" s="21"/>
      <c r="L462" s="32"/>
      <c r="M462" s="30" t="s">
        <v>34</v>
      </c>
      <c r="O462" s="29" t="s">
        <v>34</v>
      </c>
      <c r="P462" s="29" t="s">
        <v>34</v>
      </c>
      <c r="U462" s="31" t="s">
        <v>958</v>
      </c>
    </row>
    <row r="463" spans="1:21" ht="39" x14ac:dyDescent="0.35">
      <c r="A463" s="33">
        <v>462</v>
      </c>
      <c r="B463" s="21" t="s">
        <v>4350</v>
      </c>
      <c r="C463" s="29" t="s">
        <v>4351</v>
      </c>
      <c r="D463" s="29" t="s">
        <v>4351</v>
      </c>
      <c r="E463" s="21" t="s">
        <v>4350</v>
      </c>
      <c r="F463" s="45"/>
      <c r="G463" s="21"/>
      <c r="H463" s="21"/>
      <c r="I463" s="7" t="s">
        <v>34</v>
      </c>
      <c r="J463" s="21"/>
      <c r="K463" s="21"/>
      <c r="L463" s="32"/>
      <c r="M463" s="30" t="s">
        <v>34</v>
      </c>
      <c r="O463" s="29" t="s">
        <v>34</v>
      </c>
      <c r="P463" s="29" t="s">
        <v>34</v>
      </c>
      <c r="U463" s="31"/>
    </row>
    <row r="464" spans="1:21" ht="26" x14ac:dyDescent="0.35">
      <c r="A464" s="33">
        <v>463</v>
      </c>
      <c r="B464" s="21" t="s">
        <v>4348</v>
      </c>
      <c r="C464" s="29" t="s">
        <v>4349</v>
      </c>
      <c r="D464" s="29" t="s">
        <v>4349</v>
      </c>
      <c r="E464" s="21" t="s">
        <v>4348</v>
      </c>
      <c r="F464" s="45"/>
      <c r="G464" s="21"/>
      <c r="H464" s="21"/>
      <c r="I464" s="7" t="s">
        <v>34</v>
      </c>
      <c r="J464" s="21"/>
      <c r="K464" s="21"/>
      <c r="L464" s="32"/>
      <c r="M464" s="30" t="s">
        <v>34</v>
      </c>
      <c r="O464" s="29" t="s">
        <v>34</v>
      </c>
      <c r="P464" s="29" t="s">
        <v>34</v>
      </c>
      <c r="S464" s="29" t="s">
        <v>34</v>
      </c>
      <c r="T464" s="27">
        <v>3</v>
      </c>
      <c r="U464" s="31"/>
    </row>
    <row r="465" spans="1:21" ht="104" x14ac:dyDescent="0.35">
      <c r="A465" s="33">
        <v>464</v>
      </c>
      <c r="B465" s="21" t="s">
        <v>4346</v>
      </c>
      <c r="C465" s="29" t="s">
        <v>4347</v>
      </c>
      <c r="D465" s="29" t="s">
        <v>4347</v>
      </c>
      <c r="E465" s="21" t="s">
        <v>4346</v>
      </c>
      <c r="F465" s="45"/>
      <c r="G465" s="21"/>
      <c r="H465" s="21"/>
      <c r="I465" s="7" t="s">
        <v>34</v>
      </c>
      <c r="J465" s="21"/>
      <c r="K465" s="21"/>
      <c r="L465" s="32"/>
      <c r="M465" s="30" t="s">
        <v>34</v>
      </c>
      <c r="O465" s="29" t="s">
        <v>34</v>
      </c>
      <c r="P465" s="29" t="s">
        <v>34</v>
      </c>
      <c r="U465" s="31"/>
    </row>
    <row r="466" spans="1:21" ht="52" x14ac:dyDescent="0.35">
      <c r="A466" s="33">
        <v>465</v>
      </c>
      <c r="B466" s="21" t="s">
        <v>4344</v>
      </c>
      <c r="C466" s="29" t="s">
        <v>4345</v>
      </c>
      <c r="D466" s="29" t="s">
        <v>4345</v>
      </c>
      <c r="E466" s="21" t="s">
        <v>4344</v>
      </c>
      <c r="F466" s="45"/>
      <c r="G466" s="21"/>
      <c r="H466" s="21"/>
      <c r="I466" s="7" t="s">
        <v>34</v>
      </c>
      <c r="J466" s="21"/>
      <c r="K466" s="21"/>
      <c r="L466" s="32"/>
      <c r="M466" s="30" t="s">
        <v>34</v>
      </c>
      <c r="O466" s="29" t="s">
        <v>34</v>
      </c>
      <c r="P466" s="29" t="s">
        <v>34</v>
      </c>
      <c r="U466" s="31"/>
    </row>
    <row r="467" spans="1:21" ht="78" x14ac:dyDescent="0.35">
      <c r="A467" s="33">
        <v>466</v>
      </c>
      <c r="B467" s="21" t="s">
        <v>4342</v>
      </c>
      <c r="C467" s="29" t="s">
        <v>4343</v>
      </c>
      <c r="D467" s="29" t="s">
        <v>4343</v>
      </c>
      <c r="E467" s="21" t="s">
        <v>4342</v>
      </c>
      <c r="F467" s="45"/>
      <c r="G467" s="21"/>
      <c r="H467" s="21"/>
      <c r="I467" s="7" t="s">
        <v>34</v>
      </c>
      <c r="J467" s="21"/>
      <c r="K467" s="21"/>
      <c r="L467" s="32"/>
      <c r="M467" s="30" t="s">
        <v>34</v>
      </c>
      <c r="O467" s="29" t="s">
        <v>34</v>
      </c>
      <c r="P467" s="29" t="s">
        <v>34</v>
      </c>
      <c r="R467" s="29" t="s">
        <v>34</v>
      </c>
      <c r="U467" s="31"/>
    </row>
    <row r="468" spans="1:21" ht="39" x14ac:dyDescent="0.35">
      <c r="A468" s="33">
        <v>467</v>
      </c>
      <c r="B468" s="9" t="s">
        <v>4340</v>
      </c>
      <c r="C468" s="37" t="s">
        <v>4341</v>
      </c>
      <c r="D468" s="37" t="s">
        <v>4341</v>
      </c>
      <c r="E468" s="9" t="s">
        <v>4340</v>
      </c>
      <c r="F468" s="47"/>
      <c r="G468" s="9"/>
      <c r="H468" s="9"/>
      <c r="I468" s="7"/>
      <c r="J468" s="9"/>
      <c r="K468" s="9"/>
      <c r="L468" s="36"/>
      <c r="M468" s="32"/>
      <c r="U468" s="31"/>
    </row>
    <row r="469" spans="1:21" x14ac:dyDescent="0.35">
      <c r="A469" s="33">
        <v>468</v>
      </c>
      <c r="B469" s="18" t="s">
        <v>4338</v>
      </c>
      <c r="C469" s="35" t="s">
        <v>4339</v>
      </c>
      <c r="D469" s="35" t="s">
        <v>4339</v>
      </c>
      <c r="E469" s="18" t="s">
        <v>4338</v>
      </c>
      <c r="F469" s="46"/>
      <c r="G469" s="18"/>
      <c r="H469" s="18"/>
      <c r="I469" s="7"/>
      <c r="J469" s="18"/>
      <c r="K469" s="18"/>
      <c r="L469" s="34"/>
      <c r="M469" s="32"/>
      <c r="U469" s="31"/>
    </row>
    <row r="470" spans="1:21" x14ac:dyDescent="0.35">
      <c r="A470" s="33">
        <v>469</v>
      </c>
      <c r="B470" s="21" t="s">
        <v>4336</v>
      </c>
      <c r="C470" s="29" t="s">
        <v>4337</v>
      </c>
      <c r="D470" s="29" t="s">
        <v>4337</v>
      </c>
      <c r="E470" s="21" t="s">
        <v>4336</v>
      </c>
      <c r="F470" s="45"/>
      <c r="G470" s="21"/>
      <c r="H470" s="21"/>
      <c r="I470" s="7" t="s">
        <v>34</v>
      </c>
      <c r="J470" s="21"/>
      <c r="K470" s="21"/>
      <c r="L470" s="32"/>
      <c r="M470" s="30" t="s">
        <v>34</v>
      </c>
      <c r="O470" s="29" t="s">
        <v>34</v>
      </c>
      <c r="P470" s="29" t="s">
        <v>34</v>
      </c>
      <c r="R470" s="29" t="s">
        <v>34</v>
      </c>
      <c r="U470" s="31"/>
    </row>
    <row r="471" spans="1:21" ht="39" x14ac:dyDescent="0.35">
      <c r="A471" s="33">
        <v>470</v>
      </c>
      <c r="B471" s="21" t="s">
        <v>4334</v>
      </c>
      <c r="C471" s="29" t="s">
        <v>4335</v>
      </c>
      <c r="D471" s="29" t="s">
        <v>4335</v>
      </c>
      <c r="E471" s="21" t="s">
        <v>4334</v>
      </c>
      <c r="F471" s="45"/>
      <c r="G471" s="21"/>
      <c r="H471" s="21"/>
      <c r="I471" s="7" t="s">
        <v>34</v>
      </c>
      <c r="J471" s="21"/>
      <c r="K471" s="21"/>
      <c r="L471" s="32"/>
      <c r="M471" s="30" t="s">
        <v>34</v>
      </c>
      <c r="O471" s="29" t="s">
        <v>34</v>
      </c>
      <c r="P471" s="29" t="s">
        <v>34</v>
      </c>
      <c r="R471" s="29" t="s">
        <v>34</v>
      </c>
      <c r="U471" s="31"/>
    </row>
    <row r="472" spans="1:21" ht="26" x14ac:dyDescent="0.35">
      <c r="A472" s="33">
        <v>471</v>
      </c>
      <c r="B472" s="21" t="s">
        <v>4332</v>
      </c>
      <c r="C472" s="29" t="s">
        <v>4333</v>
      </c>
      <c r="D472" s="29" t="s">
        <v>4333</v>
      </c>
      <c r="E472" s="21" t="s">
        <v>4332</v>
      </c>
      <c r="F472" s="45"/>
      <c r="G472" s="21"/>
      <c r="H472" s="21"/>
      <c r="I472" s="7" t="s">
        <v>34</v>
      </c>
      <c r="J472" s="21"/>
      <c r="K472" s="21"/>
      <c r="L472" s="32"/>
      <c r="M472" s="30" t="s">
        <v>34</v>
      </c>
      <c r="O472" s="29" t="s">
        <v>34</v>
      </c>
      <c r="P472" s="29" t="s">
        <v>34</v>
      </c>
      <c r="R472" s="29" t="s">
        <v>34</v>
      </c>
      <c r="U472" s="31"/>
    </row>
    <row r="473" spans="1:21" ht="65" x14ac:dyDescent="0.35">
      <c r="A473" s="33">
        <v>472</v>
      </c>
      <c r="B473" s="21" t="s">
        <v>4330</v>
      </c>
      <c r="C473" s="29" t="s">
        <v>4331</v>
      </c>
      <c r="D473" s="29" t="s">
        <v>4331</v>
      </c>
      <c r="E473" s="21" t="s">
        <v>4330</v>
      </c>
      <c r="F473" s="45"/>
      <c r="G473" s="21"/>
      <c r="H473" s="21"/>
      <c r="I473" s="7" t="s">
        <v>34</v>
      </c>
      <c r="J473" s="21"/>
      <c r="K473" s="21"/>
      <c r="L473" s="32"/>
      <c r="M473" s="30" t="s">
        <v>34</v>
      </c>
      <c r="O473" s="29" t="s">
        <v>34</v>
      </c>
      <c r="P473" s="29" t="s">
        <v>34</v>
      </c>
      <c r="R473" s="29" t="s">
        <v>34</v>
      </c>
      <c r="U473" s="31"/>
    </row>
    <row r="474" spans="1:21" ht="195" x14ac:dyDescent="0.35">
      <c r="A474" s="33">
        <v>473</v>
      </c>
      <c r="B474" s="21" t="s">
        <v>4328</v>
      </c>
      <c r="C474" s="29" t="s">
        <v>4329</v>
      </c>
      <c r="D474" s="29" t="s">
        <v>4329</v>
      </c>
      <c r="E474" s="21" t="s">
        <v>4328</v>
      </c>
      <c r="F474" s="45"/>
      <c r="G474" s="21"/>
      <c r="H474" s="21"/>
      <c r="I474" s="7" t="s">
        <v>34</v>
      </c>
      <c r="J474" s="21"/>
      <c r="K474" s="21"/>
      <c r="L474" s="32"/>
      <c r="M474" s="30" t="s">
        <v>34</v>
      </c>
      <c r="U474" s="31"/>
    </row>
    <row r="475" spans="1:21" x14ac:dyDescent="0.35">
      <c r="A475" s="33">
        <v>474</v>
      </c>
      <c r="B475" s="9" t="s">
        <v>4326</v>
      </c>
      <c r="C475" s="37" t="s">
        <v>4327</v>
      </c>
      <c r="D475" s="37" t="s">
        <v>4327</v>
      </c>
      <c r="E475" s="9" t="s">
        <v>4326</v>
      </c>
      <c r="F475" s="47"/>
      <c r="G475" s="9"/>
      <c r="H475" s="9"/>
      <c r="I475" s="7"/>
      <c r="J475" s="9"/>
      <c r="K475" s="9"/>
      <c r="L475" s="36"/>
      <c r="M475" s="32"/>
      <c r="U475" s="31"/>
    </row>
    <row r="476" spans="1:21" x14ac:dyDescent="0.35">
      <c r="A476" s="33">
        <v>475</v>
      </c>
      <c r="B476" s="9" t="s">
        <v>890</v>
      </c>
      <c r="C476" s="37" t="s">
        <v>4325</v>
      </c>
      <c r="D476" s="37" t="s">
        <v>4325</v>
      </c>
      <c r="E476" s="9" t="s">
        <v>890</v>
      </c>
      <c r="F476" s="47"/>
      <c r="G476" s="9"/>
      <c r="H476" s="9"/>
      <c r="I476" s="7"/>
      <c r="J476" s="9"/>
      <c r="K476" s="9"/>
      <c r="L476" s="36"/>
      <c r="M476" s="32"/>
      <c r="U476" s="31"/>
    </row>
    <row r="477" spans="1:21" x14ac:dyDescent="0.35">
      <c r="A477" s="33">
        <v>476</v>
      </c>
      <c r="B477" s="18" t="s">
        <v>4323</v>
      </c>
      <c r="C477" s="35" t="s">
        <v>4324</v>
      </c>
      <c r="D477" s="35" t="s">
        <v>4324</v>
      </c>
      <c r="E477" s="18" t="s">
        <v>4323</v>
      </c>
      <c r="F477" s="46"/>
      <c r="G477" s="18"/>
      <c r="H477" s="18"/>
      <c r="I477" s="7"/>
      <c r="J477" s="18"/>
      <c r="K477" s="18"/>
      <c r="L477" s="34"/>
      <c r="M477" s="32"/>
      <c r="U477" s="31"/>
    </row>
    <row r="478" spans="1:21" ht="52" x14ac:dyDescent="0.35">
      <c r="A478" s="33">
        <v>477</v>
      </c>
      <c r="B478" s="21" t="s">
        <v>4321</v>
      </c>
      <c r="C478" s="29" t="s">
        <v>4322</v>
      </c>
      <c r="D478" s="29" t="s">
        <v>4322</v>
      </c>
      <c r="E478" s="21" t="s">
        <v>4321</v>
      </c>
      <c r="F478" s="45"/>
      <c r="G478" s="21"/>
      <c r="H478" s="21"/>
      <c r="I478" s="7" t="s">
        <v>34</v>
      </c>
      <c r="J478" s="21"/>
      <c r="K478" s="21"/>
      <c r="L478" s="32"/>
      <c r="M478" s="30" t="s">
        <v>34</v>
      </c>
      <c r="N478" s="29" t="s">
        <v>34</v>
      </c>
      <c r="O478" s="29" t="s">
        <v>34</v>
      </c>
      <c r="P478" s="29" t="s">
        <v>34</v>
      </c>
      <c r="Q478" s="29" t="s">
        <v>34</v>
      </c>
      <c r="U478" s="31"/>
    </row>
    <row r="479" spans="1:21" x14ac:dyDescent="0.35">
      <c r="A479" s="33">
        <v>478</v>
      </c>
      <c r="B479" s="9" t="s">
        <v>4319</v>
      </c>
      <c r="C479" s="37" t="s">
        <v>4320</v>
      </c>
      <c r="D479" s="37" t="s">
        <v>4320</v>
      </c>
      <c r="E479" s="9" t="s">
        <v>4319</v>
      </c>
      <c r="F479" s="47"/>
      <c r="G479" s="9"/>
      <c r="H479" s="9"/>
      <c r="I479" s="7"/>
      <c r="J479" s="9"/>
      <c r="K479" s="9"/>
      <c r="L479" s="36"/>
      <c r="M479" s="32"/>
      <c r="U479" s="31"/>
    </row>
    <row r="480" spans="1:21" ht="26" x14ac:dyDescent="0.35">
      <c r="A480" s="33">
        <v>479</v>
      </c>
      <c r="B480" s="18" t="s">
        <v>4317</v>
      </c>
      <c r="C480" s="35" t="s">
        <v>4318</v>
      </c>
      <c r="D480" s="35" t="s">
        <v>4318</v>
      </c>
      <c r="E480" s="18" t="s">
        <v>4317</v>
      </c>
      <c r="F480" s="46"/>
      <c r="G480" s="18"/>
      <c r="H480" s="18"/>
      <c r="I480" s="7"/>
      <c r="J480" s="18"/>
      <c r="K480" s="18"/>
      <c r="L480" s="34"/>
      <c r="M480" s="32"/>
      <c r="U480" s="31"/>
    </row>
    <row r="481" spans="1:21" ht="39" x14ac:dyDescent="0.35">
      <c r="A481" s="33">
        <v>480</v>
      </c>
      <c r="B481" s="21" t="s">
        <v>4315</v>
      </c>
      <c r="C481" s="29" t="s">
        <v>4316</v>
      </c>
      <c r="D481" s="29" t="s">
        <v>4316</v>
      </c>
      <c r="E481" s="21" t="s">
        <v>4315</v>
      </c>
      <c r="F481" s="45"/>
      <c r="G481" s="21"/>
      <c r="H481" s="21"/>
      <c r="I481" s="7" t="s">
        <v>34</v>
      </c>
      <c r="J481" s="21"/>
      <c r="K481" s="21"/>
      <c r="L481" s="32"/>
      <c r="M481" s="30" t="s">
        <v>34</v>
      </c>
      <c r="N481" s="29" t="s">
        <v>34</v>
      </c>
      <c r="O481" s="29" t="s">
        <v>34</v>
      </c>
      <c r="P481" s="29" t="s">
        <v>34</v>
      </c>
      <c r="Q481" s="29" t="s">
        <v>34</v>
      </c>
      <c r="R481" s="29" t="s">
        <v>34</v>
      </c>
      <c r="U481" s="31"/>
    </row>
    <row r="482" spans="1:21" ht="39" x14ac:dyDescent="0.35">
      <c r="A482" s="33">
        <v>481</v>
      </c>
      <c r="B482" s="21" t="s">
        <v>4313</v>
      </c>
      <c r="C482" s="29" t="s">
        <v>4314</v>
      </c>
      <c r="D482" s="29" t="s">
        <v>4314</v>
      </c>
      <c r="E482" s="21" t="s">
        <v>4313</v>
      </c>
      <c r="F482" s="45"/>
      <c r="G482" s="21"/>
      <c r="H482" s="21"/>
      <c r="I482" s="7" t="s">
        <v>34</v>
      </c>
      <c r="J482" s="21"/>
      <c r="K482" s="21"/>
      <c r="L482" s="32"/>
      <c r="M482" s="30" t="s">
        <v>34</v>
      </c>
      <c r="N482" s="29" t="s">
        <v>34</v>
      </c>
      <c r="O482" s="29" t="s">
        <v>34</v>
      </c>
      <c r="P482" s="29" t="s">
        <v>34</v>
      </c>
      <c r="Q482" s="29" t="s">
        <v>34</v>
      </c>
      <c r="R482" s="29" t="s">
        <v>34</v>
      </c>
      <c r="U482" s="31"/>
    </row>
    <row r="483" spans="1:21" ht="39" x14ac:dyDescent="0.35">
      <c r="A483" s="33">
        <v>482</v>
      </c>
      <c r="B483" s="21" t="s">
        <v>4311</v>
      </c>
      <c r="C483" s="29" t="s">
        <v>4312</v>
      </c>
      <c r="D483" s="29" t="s">
        <v>4312</v>
      </c>
      <c r="E483" s="21" t="s">
        <v>4311</v>
      </c>
      <c r="F483" s="45"/>
      <c r="G483" s="21"/>
      <c r="H483" s="21"/>
      <c r="I483" s="7" t="s">
        <v>34</v>
      </c>
      <c r="J483" s="21"/>
      <c r="K483" s="21"/>
      <c r="L483" s="32"/>
      <c r="M483" s="30" t="s">
        <v>34</v>
      </c>
      <c r="N483" s="29" t="s">
        <v>34</v>
      </c>
      <c r="O483" s="29" t="s">
        <v>34</v>
      </c>
      <c r="P483" s="29" t="s">
        <v>34</v>
      </c>
      <c r="Q483" s="29" t="s">
        <v>34</v>
      </c>
      <c r="R483" s="29" t="s">
        <v>34</v>
      </c>
      <c r="U483" s="31"/>
    </row>
    <row r="484" spans="1:21" ht="52" x14ac:dyDescent="0.35">
      <c r="A484" s="33">
        <v>483</v>
      </c>
      <c r="B484" s="21" t="s">
        <v>4309</v>
      </c>
      <c r="C484" s="29" t="s">
        <v>4310</v>
      </c>
      <c r="D484" s="29" t="s">
        <v>4310</v>
      </c>
      <c r="E484" s="21" t="s">
        <v>4309</v>
      </c>
      <c r="F484" s="45"/>
      <c r="G484" s="21"/>
      <c r="H484" s="21"/>
      <c r="I484" s="7" t="s">
        <v>34</v>
      </c>
      <c r="J484" s="21"/>
      <c r="K484" s="21"/>
      <c r="L484" s="32"/>
      <c r="M484" s="30" t="s">
        <v>34</v>
      </c>
      <c r="N484" s="29" t="s">
        <v>34</v>
      </c>
      <c r="O484" s="29" t="s">
        <v>34</v>
      </c>
      <c r="P484" s="29" t="s">
        <v>34</v>
      </c>
      <c r="Q484" s="29" t="s">
        <v>34</v>
      </c>
      <c r="R484" s="29" t="s">
        <v>34</v>
      </c>
      <c r="U484" s="31"/>
    </row>
    <row r="485" spans="1:21" ht="39" x14ac:dyDescent="0.35">
      <c r="A485" s="33">
        <v>484</v>
      </c>
      <c r="B485" s="21" t="s">
        <v>4307</v>
      </c>
      <c r="C485" s="29" t="s">
        <v>4308</v>
      </c>
      <c r="D485" s="29" t="s">
        <v>4308</v>
      </c>
      <c r="E485" s="21" t="s">
        <v>4307</v>
      </c>
      <c r="F485" s="45"/>
      <c r="G485" s="21"/>
      <c r="H485" s="21"/>
      <c r="I485" s="7" t="s">
        <v>34</v>
      </c>
      <c r="J485" s="21"/>
      <c r="K485" s="21"/>
      <c r="L485" s="32"/>
      <c r="M485" s="30" t="s">
        <v>34</v>
      </c>
      <c r="N485" s="29" t="s">
        <v>34</v>
      </c>
      <c r="O485" s="29" t="s">
        <v>34</v>
      </c>
      <c r="P485" s="29" t="s">
        <v>34</v>
      </c>
      <c r="Q485" s="29" t="s">
        <v>34</v>
      </c>
      <c r="R485" s="29" t="s">
        <v>34</v>
      </c>
      <c r="U485" s="31"/>
    </row>
    <row r="486" spans="1:21" x14ac:dyDescent="0.35">
      <c r="A486" s="33">
        <v>485</v>
      </c>
      <c r="B486" s="9" t="s">
        <v>4305</v>
      </c>
      <c r="C486" s="37" t="s">
        <v>4306</v>
      </c>
      <c r="D486" s="37" t="s">
        <v>4306</v>
      </c>
      <c r="E486" s="9" t="s">
        <v>4305</v>
      </c>
      <c r="F486" s="47"/>
      <c r="G486" s="9"/>
      <c r="H486" s="9"/>
      <c r="I486" s="7"/>
      <c r="J486" s="9"/>
      <c r="K486" s="9"/>
      <c r="L486" s="36"/>
      <c r="M486" s="32"/>
      <c r="U486" s="31"/>
    </row>
    <row r="487" spans="1:21" x14ac:dyDescent="0.35">
      <c r="A487" s="33">
        <v>486</v>
      </c>
      <c r="B487" s="18" t="s">
        <v>4303</v>
      </c>
      <c r="C487" s="35" t="s">
        <v>4304</v>
      </c>
      <c r="D487" s="35" t="s">
        <v>4304</v>
      </c>
      <c r="E487" s="18" t="s">
        <v>4303</v>
      </c>
      <c r="F487" s="46"/>
      <c r="G487" s="18"/>
      <c r="H487" s="18"/>
      <c r="I487" s="7"/>
      <c r="J487" s="18"/>
      <c r="K487" s="18"/>
      <c r="L487" s="34"/>
      <c r="M487" s="32"/>
      <c r="U487" s="31"/>
    </row>
    <row r="488" spans="1:21" ht="26" x14ac:dyDescent="0.35">
      <c r="A488" s="33">
        <v>487</v>
      </c>
      <c r="B488" s="21" t="s">
        <v>4301</v>
      </c>
      <c r="C488" s="29" t="s">
        <v>4302</v>
      </c>
      <c r="D488" s="29" t="s">
        <v>4302</v>
      </c>
      <c r="E488" s="21" t="s">
        <v>4301</v>
      </c>
      <c r="F488" s="45"/>
      <c r="G488" s="21"/>
      <c r="H488" s="21"/>
      <c r="I488" s="7" t="s">
        <v>34</v>
      </c>
      <c r="J488" s="21"/>
      <c r="K488" s="21"/>
      <c r="L488" s="32"/>
      <c r="M488" s="30" t="s">
        <v>34</v>
      </c>
      <c r="N488" s="29" t="s">
        <v>34</v>
      </c>
      <c r="U488" s="31"/>
    </row>
    <row r="489" spans="1:21" x14ac:dyDescent="0.35">
      <c r="A489" s="33">
        <v>488</v>
      </c>
      <c r="B489" s="21" t="s">
        <v>4299</v>
      </c>
      <c r="C489" s="29" t="s">
        <v>4300</v>
      </c>
      <c r="D489" s="29" t="s">
        <v>4300</v>
      </c>
      <c r="E489" s="21" t="s">
        <v>4299</v>
      </c>
      <c r="F489" s="45"/>
      <c r="G489" s="21"/>
      <c r="H489" s="21"/>
      <c r="I489" s="7" t="s">
        <v>34</v>
      </c>
      <c r="J489" s="21"/>
      <c r="K489" s="21"/>
      <c r="L489" s="32"/>
      <c r="M489" s="30" t="s">
        <v>34</v>
      </c>
      <c r="N489" s="29" t="s">
        <v>34</v>
      </c>
      <c r="U489" s="31"/>
    </row>
    <row r="490" spans="1:21" x14ac:dyDescent="0.35">
      <c r="A490" s="33">
        <v>489</v>
      </c>
      <c r="B490" s="21" t="s">
        <v>4297</v>
      </c>
      <c r="C490" s="29" t="s">
        <v>4298</v>
      </c>
      <c r="D490" s="29" t="s">
        <v>4298</v>
      </c>
      <c r="E490" s="21" t="s">
        <v>4297</v>
      </c>
      <c r="F490" s="45"/>
      <c r="G490" s="21"/>
      <c r="H490" s="21"/>
      <c r="I490" s="7" t="s">
        <v>34</v>
      </c>
      <c r="J490" s="21"/>
      <c r="K490" s="21"/>
      <c r="L490" s="32"/>
      <c r="M490" s="30" t="s">
        <v>34</v>
      </c>
      <c r="N490" s="29" t="s">
        <v>34</v>
      </c>
      <c r="U490" s="31"/>
    </row>
    <row r="491" spans="1:21" ht="39" x14ac:dyDescent="0.35">
      <c r="A491" s="33">
        <v>490</v>
      </c>
      <c r="B491" s="21" t="s">
        <v>4295</v>
      </c>
      <c r="C491" s="29" t="s">
        <v>4296</v>
      </c>
      <c r="D491" s="29" t="s">
        <v>4296</v>
      </c>
      <c r="E491" s="21" t="s">
        <v>4295</v>
      </c>
      <c r="F491" s="45"/>
      <c r="G491" s="21"/>
      <c r="H491" s="21"/>
      <c r="I491" s="7" t="s">
        <v>34</v>
      </c>
      <c r="J491" s="21"/>
      <c r="K491" s="21"/>
      <c r="L491" s="32"/>
      <c r="M491" s="30" t="s">
        <v>34</v>
      </c>
      <c r="N491" s="29" t="s">
        <v>34</v>
      </c>
      <c r="U491" s="31"/>
    </row>
    <row r="492" spans="1:21" x14ac:dyDescent="0.35">
      <c r="A492" s="33">
        <v>491</v>
      </c>
      <c r="B492" s="9" t="s">
        <v>4293</v>
      </c>
      <c r="C492" s="37" t="s">
        <v>4294</v>
      </c>
      <c r="D492" s="37" t="s">
        <v>4294</v>
      </c>
      <c r="E492" s="9" t="s">
        <v>4293</v>
      </c>
      <c r="F492" s="47"/>
      <c r="G492" s="9"/>
      <c r="H492" s="9"/>
      <c r="I492" s="7"/>
      <c r="J492" s="9"/>
      <c r="K492" s="9"/>
      <c r="L492" s="36"/>
      <c r="M492" s="32"/>
      <c r="U492" s="31"/>
    </row>
    <row r="493" spans="1:21" x14ac:dyDescent="0.35">
      <c r="A493" s="33">
        <v>492</v>
      </c>
      <c r="B493" s="18" t="s">
        <v>4291</v>
      </c>
      <c r="C493" s="35" t="s">
        <v>4292</v>
      </c>
      <c r="D493" s="35" t="s">
        <v>4292</v>
      </c>
      <c r="E493" s="18" t="s">
        <v>4291</v>
      </c>
      <c r="F493" s="46"/>
      <c r="G493" s="18"/>
      <c r="H493" s="18"/>
      <c r="I493" s="7"/>
      <c r="J493" s="18"/>
      <c r="K493" s="18"/>
      <c r="L493" s="34"/>
      <c r="M493" s="32"/>
      <c r="U493" s="31"/>
    </row>
    <row r="494" spans="1:21" x14ac:dyDescent="0.35">
      <c r="A494" s="33">
        <v>493</v>
      </c>
      <c r="B494" s="21" t="s">
        <v>4289</v>
      </c>
      <c r="C494" s="29" t="s">
        <v>4290</v>
      </c>
      <c r="D494" s="29" t="s">
        <v>4290</v>
      </c>
      <c r="E494" s="21" t="s">
        <v>4289</v>
      </c>
      <c r="F494" s="45"/>
      <c r="G494" s="21"/>
      <c r="H494" s="21"/>
      <c r="I494" s="7" t="s">
        <v>34</v>
      </c>
      <c r="J494" s="21"/>
      <c r="K494" s="21"/>
      <c r="L494" s="32"/>
      <c r="M494" s="30" t="s">
        <v>34</v>
      </c>
      <c r="U494" s="31"/>
    </row>
    <row r="495" spans="1:21" ht="39" x14ac:dyDescent="0.35">
      <c r="A495" s="33">
        <v>494</v>
      </c>
      <c r="B495" s="21" t="s">
        <v>4287</v>
      </c>
      <c r="C495" s="29" t="s">
        <v>4288</v>
      </c>
      <c r="D495" s="29" t="s">
        <v>4288</v>
      </c>
      <c r="E495" s="21" t="s">
        <v>4287</v>
      </c>
      <c r="F495" s="45"/>
      <c r="G495" s="21"/>
      <c r="H495" s="21"/>
      <c r="I495" s="7" t="s">
        <v>34</v>
      </c>
      <c r="J495" s="21"/>
      <c r="K495" s="21"/>
      <c r="L495" s="32"/>
      <c r="M495" s="30" t="s">
        <v>34</v>
      </c>
      <c r="U495" s="31"/>
    </row>
    <row r="496" spans="1:21" ht="26" x14ac:dyDescent="0.35">
      <c r="A496" s="33">
        <v>495</v>
      </c>
      <c r="B496" s="21" t="s">
        <v>4285</v>
      </c>
      <c r="C496" s="29" t="s">
        <v>4286</v>
      </c>
      <c r="D496" s="29" t="s">
        <v>4286</v>
      </c>
      <c r="E496" s="21" t="s">
        <v>4285</v>
      </c>
      <c r="F496" s="45"/>
      <c r="G496" s="21"/>
      <c r="H496" s="21"/>
      <c r="I496" s="7" t="s">
        <v>34</v>
      </c>
      <c r="J496" s="21"/>
      <c r="K496" s="21"/>
      <c r="L496" s="32"/>
      <c r="M496" s="30" t="s">
        <v>34</v>
      </c>
      <c r="U496" s="31"/>
    </row>
    <row r="497" spans="1:21" x14ac:dyDescent="0.35">
      <c r="A497" s="33">
        <v>496</v>
      </c>
      <c r="B497" s="9" t="s">
        <v>4283</v>
      </c>
      <c r="C497" s="37" t="s">
        <v>4284</v>
      </c>
      <c r="D497" s="37" t="s">
        <v>4284</v>
      </c>
      <c r="E497" s="9" t="s">
        <v>4283</v>
      </c>
      <c r="F497" s="47"/>
      <c r="G497" s="9"/>
      <c r="H497" s="9"/>
      <c r="I497" s="7"/>
      <c r="J497" s="9"/>
      <c r="K497" s="9"/>
      <c r="L497" s="36"/>
      <c r="M497" s="32"/>
      <c r="U497" s="31"/>
    </row>
    <row r="498" spans="1:21" ht="15" x14ac:dyDescent="0.35">
      <c r="A498" s="33">
        <v>497</v>
      </c>
      <c r="B498" s="18" t="s">
        <v>4281</v>
      </c>
      <c r="C498" s="35" t="s">
        <v>4282</v>
      </c>
      <c r="D498" s="35" t="s">
        <v>4282</v>
      </c>
      <c r="E498" s="18" t="s">
        <v>4281</v>
      </c>
      <c r="F498" s="46"/>
      <c r="G498" s="18"/>
      <c r="H498" s="18"/>
      <c r="I498" s="7"/>
      <c r="J498" s="18"/>
      <c r="K498" s="18"/>
      <c r="L498" s="34"/>
      <c r="M498" s="32"/>
      <c r="U498" s="31"/>
    </row>
    <row r="499" spans="1:21" ht="28" x14ac:dyDescent="0.35">
      <c r="A499" s="33">
        <v>498</v>
      </c>
      <c r="B499" s="21" t="s">
        <v>4279</v>
      </c>
      <c r="C499" s="29" t="s">
        <v>4280</v>
      </c>
      <c r="D499" s="29" t="s">
        <v>4280</v>
      </c>
      <c r="E499" s="21" t="s">
        <v>4279</v>
      </c>
      <c r="F499" s="45"/>
      <c r="G499" s="21"/>
      <c r="H499" s="21"/>
      <c r="I499" s="7" t="s">
        <v>34</v>
      </c>
      <c r="J499" s="21"/>
      <c r="K499" s="21"/>
      <c r="L499" s="32"/>
      <c r="M499" s="30" t="s">
        <v>34</v>
      </c>
      <c r="N499" s="29" t="s">
        <v>34</v>
      </c>
      <c r="U499" s="31"/>
    </row>
    <row r="500" spans="1:21" ht="52" x14ac:dyDescent="0.35">
      <c r="A500" s="33">
        <v>499</v>
      </c>
      <c r="B500" s="21" t="s">
        <v>4277</v>
      </c>
      <c r="C500" s="29" t="s">
        <v>4278</v>
      </c>
      <c r="D500" s="29" t="s">
        <v>4278</v>
      </c>
      <c r="E500" s="21" t="s">
        <v>4277</v>
      </c>
      <c r="F500" s="45"/>
      <c r="G500" s="21"/>
      <c r="H500" s="21"/>
      <c r="I500" s="7" t="s">
        <v>34</v>
      </c>
      <c r="J500" s="21"/>
      <c r="K500" s="21"/>
      <c r="L500" s="32"/>
      <c r="M500" s="30" t="s">
        <v>34</v>
      </c>
      <c r="N500" s="29" t="s">
        <v>34</v>
      </c>
      <c r="U500" s="31"/>
    </row>
    <row r="501" spans="1:21" ht="41" x14ac:dyDescent="0.35">
      <c r="A501" s="33">
        <v>500</v>
      </c>
      <c r="B501" s="21" t="s">
        <v>4275</v>
      </c>
      <c r="C501" s="29" t="s">
        <v>4276</v>
      </c>
      <c r="D501" s="29" t="s">
        <v>4276</v>
      </c>
      <c r="E501" s="21" t="s">
        <v>4275</v>
      </c>
      <c r="F501" s="45"/>
      <c r="G501" s="21"/>
      <c r="H501" s="21"/>
      <c r="I501" s="7" t="s">
        <v>34</v>
      </c>
      <c r="J501" s="21"/>
      <c r="K501" s="21"/>
      <c r="L501" s="32"/>
      <c r="M501" s="30" t="s">
        <v>34</v>
      </c>
      <c r="N501" s="29" t="s">
        <v>34</v>
      </c>
      <c r="U501" s="31"/>
    </row>
    <row r="502" spans="1:21" x14ac:dyDescent="0.35">
      <c r="A502" s="33">
        <v>501</v>
      </c>
      <c r="B502" s="9" t="s">
        <v>4273</v>
      </c>
      <c r="C502" s="37" t="s">
        <v>4274</v>
      </c>
      <c r="D502" s="37" t="s">
        <v>4274</v>
      </c>
      <c r="E502" s="9" t="s">
        <v>4273</v>
      </c>
      <c r="F502" s="47"/>
      <c r="G502" s="9"/>
      <c r="H502" s="9"/>
      <c r="I502" s="7"/>
      <c r="J502" s="9"/>
      <c r="K502" s="9"/>
      <c r="L502" s="36"/>
      <c r="M502" s="32"/>
      <c r="U502" s="31"/>
    </row>
    <row r="503" spans="1:21" x14ac:dyDescent="0.35">
      <c r="A503" s="33">
        <v>502</v>
      </c>
      <c r="B503" s="18" t="s">
        <v>4271</v>
      </c>
      <c r="C503" s="35" t="s">
        <v>4272</v>
      </c>
      <c r="D503" s="35" t="s">
        <v>4272</v>
      </c>
      <c r="E503" s="18" t="s">
        <v>4271</v>
      </c>
      <c r="F503" s="46"/>
      <c r="G503" s="18"/>
      <c r="H503" s="18"/>
      <c r="I503" s="7"/>
      <c r="J503" s="18"/>
      <c r="K503" s="18"/>
      <c r="L503" s="34"/>
      <c r="M503" s="32"/>
      <c r="U503" s="31"/>
    </row>
    <row r="504" spans="1:21" ht="52" x14ac:dyDescent="0.35">
      <c r="A504" s="33">
        <v>503</v>
      </c>
      <c r="B504" s="21" t="s">
        <v>4269</v>
      </c>
      <c r="C504" s="29" t="s">
        <v>4270</v>
      </c>
      <c r="D504" s="29" t="s">
        <v>4270</v>
      </c>
      <c r="E504" s="21" t="s">
        <v>4269</v>
      </c>
      <c r="F504" s="45"/>
      <c r="G504" s="21"/>
      <c r="H504" s="21"/>
      <c r="I504" s="7" t="s">
        <v>34</v>
      </c>
      <c r="J504" s="21"/>
      <c r="K504" s="21"/>
      <c r="L504" s="32"/>
      <c r="M504" s="30" t="s">
        <v>34</v>
      </c>
      <c r="U504" s="31"/>
    </row>
    <row r="505" spans="1:21" x14ac:dyDescent="0.35">
      <c r="A505" s="33">
        <v>504</v>
      </c>
      <c r="B505" s="9" t="s">
        <v>4267</v>
      </c>
      <c r="C505" s="37" t="s">
        <v>4268</v>
      </c>
      <c r="D505" s="37" t="s">
        <v>4268</v>
      </c>
      <c r="E505" s="9" t="s">
        <v>4267</v>
      </c>
      <c r="F505" s="47"/>
      <c r="G505" s="9"/>
      <c r="H505" s="9"/>
      <c r="I505" s="7"/>
      <c r="J505" s="9"/>
      <c r="K505" s="9"/>
      <c r="L505" s="36"/>
      <c r="M505" s="32"/>
      <c r="U505" s="31"/>
    </row>
    <row r="506" spans="1:21" x14ac:dyDescent="0.35">
      <c r="A506" s="33">
        <v>505</v>
      </c>
      <c r="B506" s="18" t="s">
        <v>4265</v>
      </c>
      <c r="C506" s="35" t="s">
        <v>4266</v>
      </c>
      <c r="D506" s="35" t="s">
        <v>4266</v>
      </c>
      <c r="E506" s="18" t="s">
        <v>4265</v>
      </c>
      <c r="F506" s="46"/>
      <c r="G506" s="18"/>
      <c r="H506" s="18"/>
      <c r="I506" s="7"/>
      <c r="J506" s="18"/>
      <c r="K506" s="18"/>
      <c r="L506" s="34"/>
      <c r="M506" s="32"/>
      <c r="U506" s="31"/>
    </row>
    <row r="507" spans="1:21" x14ac:dyDescent="0.35">
      <c r="A507" s="33">
        <v>506</v>
      </c>
      <c r="B507" s="21" t="s">
        <v>4263</v>
      </c>
      <c r="C507" s="29" t="s">
        <v>4264</v>
      </c>
      <c r="D507" s="29" t="s">
        <v>4264</v>
      </c>
      <c r="E507" s="21" t="s">
        <v>4263</v>
      </c>
      <c r="F507" s="45"/>
      <c r="G507" s="21"/>
      <c r="H507" s="21"/>
      <c r="I507" s="7" t="s">
        <v>34</v>
      </c>
      <c r="J507" s="21"/>
      <c r="K507" s="21"/>
      <c r="L507" s="32"/>
      <c r="M507" s="30" t="s">
        <v>34</v>
      </c>
      <c r="N507" s="29" t="s">
        <v>34</v>
      </c>
      <c r="O507" s="29" t="s">
        <v>34</v>
      </c>
      <c r="P507" s="29" t="s">
        <v>34</v>
      </c>
      <c r="Q507" s="29" t="s">
        <v>34</v>
      </c>
      <c r="R507" s="29" t="s">
        <v>34</v>
      </c>
      <c r="U507" s="31"/>
    </row>
    <row r="508" spans="1:21" ht="26" x14ac:dyDescent="0.35">
      <c r="A508" s="33">
        <v>507</v>
      </c>
      <c r="B508" s="21" t="s">
        <v>4261</v>
      </c>
      <c r="C508" s="29" t="s">
        <v>4262</v>
      </c>
      <c r="D508" s="29" t="s">
        <v>4262</v>
      </c>
      <c r="E508" s="21" t="s">
        <v>4261</v>
      </c>
      <c r="F508" s="45"/>
      <c r="G508" s="21"/>
      <c r="H508" s="21"/>
      <c r="I508" s="7" t="s">
        <v>34</v>
      </c>
      <c r="J508" s="21"/>
      <c r="K508" s="21"/>
      <c r="L508" s="32"/>
      <c r="M508" s="30" t="s">
        <v>34</v>
      </c>
      <c r="N508" s="29" t="s">
        <v>34</v>
      </c>
      <c r="O508" s="29" t="s">
        <v>34</v>
      </c>
      <c r="P508" s="29" t="s">
        <v>34</v>
      </c>
      <c r="Q508" s="29" t="s">
        <v>34</v>
      </c>
      <c r="R508" s="29" t="s">
        <v>34</v>
      </c>
      <c r="U508" s="31"/>
    </row>
    <row r="509" spans="1:21" x14ac:dyDescent="0.35">
      <c r="A509" s="33">
        <v>508</v>
      </c>
      <c r="B509" s="9" t="s">
        <v>4259</v>
      </c>
      <c r="C509" s="37" t="s">
        <v>4260</v>
      </c>
      <c r="D509" s="37" t="s">
        <v>4260</v>
      </c>
      <c r="E509" s="9" t="s">
        <v>4259</v>
      </c>
      <c r="F509" s="47"/>
      <c r="G509" s="9"/>
      <c r="H509" s="9"/>
      <c r="I509" s="7"/>
      <c r="J509" s="9"/>
      <c r="K509" s="9"/>
      <c r="L509" s="36"/>
      <c r="M509" s="32"/>
      <c r="U509" s="31"/>
    </row>
    <row r="510" spans="1:21" x14ac:dyDescent="0.35">
      <c r="A510" s="33">
        <v>509</v>
      </c>
      <c r="B510" s="18" t="s">
        <v>4257</v>
      </c>
      <c r="C510" s="35" t="s">
        <v>4258</v>
      </c>
      <c r="D510" s="35" t="s">
        <v>4258</v>
      </c>
      <c r="E510" s="18" t="s">
        <v>4257</v>
      </c>
      <c r="F510" s="46"/>
      <c r="G510" s="18"/>
      <c r="H510" s="18"/>
      <c r="I510" s="7"/>
      <c r="J510" s="18"/>
      <c r="K510" s="18"/>
      <c r="L510" s="34"/>
      <c r="M510" s="32"/>
      <c r="U510" s="31"/>
    </row>
    <row r="511" spans="1:21" ht="26" x14ac:dyDescent="0.35">
      <c r="A511" s="33">
        <v>510</v>
      </c>
      <c r="B511" s="21" t="s">
        <v>4255</v>
      </c>
      <c r="C511" s="29" t="s">
        <v>4256</v>
      </c>
      <c r="D511" s="29" t="s">
        <v>4256</v>
      </c>
      <c r="E511" s="21" t="s">
        <v>4255</v>
      </c>
      <c r="F511" s="45"/>
      <c r="G511" s="21"/>
      <c r="H511" s="21"/>
      <c r="I511" s="7" t="s">
        <v>34</v>
      </c>
      <c r="J511" s="21"/>
      <c r="K511" s="21"/>
      <c r="L511" s="32"/>
      <c r="M511" s="30" t="s">
        <v>34</v>
      </c>
      <c r="N511" s="29" t="s">
        <v>34</v>
      </c>
      <c r="O511" s="29" t="s">
        <v>34</v>
      </c>
      <c r="P511" s="29" t="s">
        <v>34</v>
      </c>
      <c r="Q511" s="29" t="s">
        <v>34</v>
      </c>
      <c r="R511" s="29" t="s">
        <v>34</v>
      </c>
      <c r="U511" s="31"/>
    </row>
    <row r="512" spans="1:21" ht="26" x14ac:dyDescent="0.35">
      <c r="A512" s="33">
        <v>511</v>
      </c>
      <c r="B512" s="21" t="s">
        <v>4253</v>
      </c>
      <c r="C512" s="29" t="s">
        <v>4254</v>
      </c>
      <c r="D512" s="29" t="s">
        <v>4254</v>
      </c>
      <c r="E512" s="21" t="s">
        <v>4253</v>
      </c>
      <c r="F512" s="45"/>
      <c r="G512" s="21"/>
      <c r="H512" s="21"/>
      <c r="I512" s="7" t="s">
        <v>34</v>
      </c>
      <c r="J512" s="21"/>
      <c r="K512" s="21"/>
      <c r="L512" s="32"/>
      <c r="M512" s="30" t="s">
        <v>34</v>
      </c>
      <c r="N512" s="29" t="s">
        <v>34</v>
      </c>
      <c r="O512" s="29" t="s">
        <v>34</v>
      </c>
      <c r="P512" s="29" t="s">
        <v>34</v>
      </c>
      <c r="Q512" s="29" t="s">
        <v>34</v>
      </c>
      <c r="R512" s="29" t="s">
        <v>34</v>
      </c>
      <c r="U512" s="31"/>
    </row>
    <row r="513" spans="1:21" ht="26" x14ac:dyDescent="0.35">
      <c r="A513" s="33">
        <v>512</v>
      </c>
      <c r="B513" s="21" t="s">
        <v>4251</v>
      </c>
      <c r="C513" s="29" t="s">
        <v>4252</v>
      </c>
      <c r="D513" s="29" t="s">
        <v>4252</v>
      </c>
      <c r="E513" s="21" t="s">
        <v>4251</v>
      </c>
      <c r="F513" s="45"/>
      <c r="G513" s="21"/>
      <c r="H513" s="21"/>
      <c r="I513" s="7" t="s">
        <v>34</v>
      </c>
      <c r="J513" s="21"/>
      <c r="K513" s="21"/>
      <c r="L513" s="32"/>
      <c r="M513" s="30" t="s">
        <v>34</v>
      </c>
      <c r="N513" s="29" t="s">
        <v>34</v>
      </c>
      <c r="O513" s="29" t="s">
        <v>34</v>
      </c>
      <c r="P513" s="29" t="s">
        <v>34</v>
      </c>
      <c r="Q513" s="29" t="s">
        <v>34</v>
      </c>
      <c r="R513" s="29" t="s">
        <v>34</v>
      </c>
      <c r="U513" s="31"/>
    </row>
    <row r="514" spans="1:21" ht="39" x14ac:dyDescent="0.35">
      <c r="A514" s="33">
        <v>513</v>
      </c>
      <c r="B514" s="21" t="s">
        <v>4249</v>
      </c>
      <c r="C514" s="29" t="s">
        <v>4250</v>
      </c>
      <c r="D514" s="29" t="s">
        <v>4250</v>
      </c>
      <c r="E514" s="21" t="s">
        <v>4249</v>
      </c>
      <c r="F514" s="45"/>
      <c r="G514" s="21"/>
      <c r="H514" s="21"/>
      <c r="I514" s="7" t="s">
        <v>34</v>
      </c>
      <c r="J514" s="21"/>
      <c r="K514" s="21"/>
      <c r="L514" s="32"/>
      <c r="M514" s="30" t="s">
        <v>34</v>
      </c>
      <c r="N514" s="29" t="s">
        <v>34</v>
      </c>
      <c r="O514" s="29" t="s">
        <v>34</v>
      </c>
      <c r="P514" s="29" t="s">
        <v>34</v>
      </c>
      <c r="Q514" s="29" t="s">
        <v>34</v>
      </c>
      <c r="R514" s="29" t="s">
        <v>34</v>
      </c>
      <c r="U514" s="31"/>
    </row>
    <row r="515" spans="1:21" x14ac:dyDescent="0.35">
      <c r="A515" s="33">
        <v>514</v>
      </c>
      <c r="B515" s="21" t="s">
        <v>4247</v>
      </c>
      <c r="C515" s="29" t="s">
        <v>4248</v>
      </c>
      <c r="D515" s="29" t="s">
        <v>4248</v>
      </c>
      <c r="E515" s="21" t="s">
        <v>4247</v>
      </c>
      <c r="F515" s="45"/>
      <c r="G515" s="21"/>
      <c r="H515" s="21"/>
      <c r="I515" s="7" t="s">
        <v>34</v>
      </c>
      <c r="J515" s="21"/>
      <c r="K515" s="21"/>
      <c r="L515" s="32"/>
      <c r="M515" s="30" t="s">
        <v>34</v>
      </c>
      <c r="N515" s="29" t="s">
        <v>34</v>
      </c>
      <c r="O515" s="29" t="s">
        <v>34</v>
      </c>
      <c r="P515" s="29" t="s">
        <v>34</v>
      </c>
      <c r="Q515" s="29" t="s">
        <v>34</v>
      </c>
      <c r="R515" s="29" t="s">
        <v>34</v>
      </c>
      <c r="U515" s="31"/>
    </row>
    <row r="516" spans="1:21" ht="52" x14ac:dyDescent="0.35">
      <c r="A516" s="33">
        <v>515</v>
      </c>
      <c r="B516" s="21" t="s">
        <v>4245</v>
      </c>
      <c r="C516" s="29" t="s">
        <v>4246</v>
      </c>
      <c r="D516" s="29" t="s">
        <v>4246</v>
      </c>
      <c r="E516" s="21" t="s">
        <v>4245</v>
      </c>
      <c r="F516" s="45"/>
      <c r="G516" s="21"/>
      <c r="H516" s="21"/>
      <c r="I516" s="7" t="s">
        <v>34</v>
      </c>
      <c r="J516" s="21"/>
      <c r="K516" s="21"/>
      <c r="L516" s="32"/>
      <c r="M516" s="30" t="s">
        <v>34</v>
      </c>
      <c r="N516" s="29" t="s">
        <v>34</v>
      </c>
      <c r="R516" s="29" t="s">
        <v>34</v>
      </c>
      <c r="U516" s="31"/>
    </row>
    <row r="517" spans="1:21" x14ac:dyDescent="0.35">
      <c r="A517" s="33">
        <v>516</v>
      </c>
      <c r="B517" s="9" t="s">
        <v>4243</v>
      </c>
      <c r="C517" s="37" t="s">
        <v>4244</v>
      </c>
      <c r="D517" s="37" t="s">
        <v>4244</v>
      </c>
      <c r="E517" s="9" t="s">
        <v>4243</v>
      </c>
      <c r="F517" s="47"/>
      <c r="G517" s="9"/>
      <c r="H517" s="9"/>
      <c r="I517" s="7"/>
      <c r="J517" s="9"/>
      <c r="K517" s="9"/>
      <c r="L517" s="36"/>
      <c r="M517" s="32"/>
      <c r="U517" s="31"/>
    </row>
    <row r="518" spans="1:21" x14ac:dyDescent="0.35">
      <c r="A518" s="33">
        <v>517</v>
      </c>
      <c r="B518" s="18" t="s">
        <v>4241</v>
      </c>
      <c r="C518" s="35" t="s">
        <v>4242</v>
      </c>
      <c r="D518" s="35" t="s">
        <v>4242</v>
      </c>
      <c r="E518" s="18" t="s">
        <v>4241</v>
      </c>
      <c r="F518" s="46"/>
      <c r="G518" s="18"/>
      <c r="H518" s="18"/>
      <c r="I518" s="7"/>
      <c r="J518" s="18"/>
      <c r="K518" s="18"/>
      <c r="L518" s="34"/>
      <c r="M518" s="32"/>
      <c r="U518" s="31"/>
    </row>
    <row r="519" spans="1:21" x14ac:dyDescent="0.35">
      <c r="A519" s="33">
        <v>518</v>
      </c>
      <c r="B519" s="21" t="s">
        <v>4239</v>
      </c>
      <c r="C519" s="29" t="s">
        <v>4240</v>
      </c>
      <c r="D519" s="29" t="s">
        <v>4240</v>
      </c>
      <c r="E519" s="21" t="s">
        <v>4239</v>
      </c>
      <c r="F519" s="45"/>
      <c r="G519" s="21"/>
      <c r="H519" s="21"/>
      <c r="I519" s="7" t="s">
        <v>34</v>
      </c>
      <c r="J519" s="21"/>
      <c r="K519" s="21"/>
      <c r="L519" s="32"/>
      <c r="M519" s="30" t="s">
        <v>34</v>
      </c>
      <c r="O519" s="29" t="s">
        <v>34</v>
      </c>
      <c r="P519" s="29" t="s">
        <v>34</v>
      </c>
      <c r="U519" s="31"/>
    </row>
    <row r="520" spans="1:21" ht="26" x14ac:dyDescent="0.35">
      <c r="A520" s="33">
        <v>519</v>
      </c>
      <c r="B520" s="21" t="s">
        <v>4237</v>
      </c>
      <c r="C520" s="29" t="s">
        <v>4238</v>
      </c>
      <c r="D520" s="29" t="s">
        <v>4238</v>
      </c>
      <c r="E520" s="21" t="s">
        <v>4237</v>
      </c>
      <c r="F520" s="45"/>
      <c r="G520" s="21"/>
      <c r="H520" s="21"/>
      <c r="I520" s="7" t="s">
        <v>34</v>
      </c>
      <c r="J520" s="21"/>
      <c r="K520" s="21"/>
      <c r="L520" s="32"/>
      <c r="M520" s="30" t="s">
        <v>34</v>
      </c>
      <c r="O520" s="29" t="s">
        <v>34</v>
      </c>
      <c r="P520" s="29" t="s">
        <v>34</v>
      </c>
      <c r="U520" s="31"/>
    </row>
    <row r="521" spans="1:21" ht="26" x14ac:dyDescent="0.35">
      <c r="A521" s="33">
        <v>520</v>
      </c>
      <c r="B521" s="21" t="s">
        <v>4235</v>
      </c>
      <c r="C521" s="29" t="s">
        <v>4236</v>
      </c>
      <c r="D521" s="29" t="s">
        <v>4236</v>
      </c>
      <c r="E521" s="21" t="s">
        <v>4235</v>
      </c>
      <c r="F521" s="45"/>
      <c r="G521" s="21"/>
      <c r="H521" s="21"/>
      <c r="I521" s="7" t="s">
        <v>34</v>
      </c>
      <c r="J521" s="21"/>
      <c r="K521" s="21"/>
      <c r="L521" s="32"/>
      <c r="M521" s="30" t="s">
        <v>34</v>
      </c>
      <c r="O521" s="29" t="s">
        <v>34</v>
      </c>
      <c r="P521" s="29" t="s">
        <v>34</v>
      </c>
      <c r="U521" s="31"/>
    </row>
    <row r="522" spans="1:21" ht="26" x14ac:dyDescent="0.35">
      <c r="A522" s="33">
        <v>521</v>
      </c>
      <c r="B522" s="18" t="s">
        <v>4233</v>
      </c>
      <c r="C522" s="35" t="s">
        <v>4234</v>
      </c>
      <c r="D522" s="35" t="s">
        <v>4234</v>
      </c>
      <c r="E522" s="18" t="s">
        <v>4233</v>
      </c>
      <c r="F522" s="46"/>
      <c r="G522" s="18"/>
      <c r="H522" s="18"/>
      <c r="I522" s="7"/>
      <c r="J522" s="18"/>
      <c r="K522" s="18"/>
      <c r="L522" s="34"/>
      <c r="M522" s="32"/>
      <c r="U522" s="31"/>
    </row>
    <row r="523" spans="1:21" ht="39" x14ac:dyDescent="0.35">
      <c r="A523" s="33">
        <v>522</v>
      </c>
      <c r="B523" s="21" t="s">
        <v>4231</v>
      </c>
      <c r="C523" s="29" t="s">
        <v>4232</v>
      </c>
      <c r="D523" s="29" t="s">
        <v>4232</v>
      </c>
      <c r="E523" s="21" t="s">
        <v>4231</v>
      </c>
      <c r="F523" s="45"/>
      <c r="G523" s="21"/>
      <c r="H523" s="21"/>
      <c r="I523" s="7" t="s">
        <v>34</v>
      </c>
      <c r="J523" s="21"/>
      <c r="K523" s="21"/>
      <c r="L523" s="32"/>
      <c r="M523" s="30" t="s">
        <v>34</v>
      </c>
      <c r="O523" s="29" t="s">
        <v>34</v>
      </c>
      <c r="P523" s="29" t="s">
        <v>34</v>
      </c>
      <c r="U523" s="31"/>
    </row>
    <row r="524" spans="1:21" ht="26" x14ac:dyDescent="0.35">
      <c r="A524" s="33">
        <v>523</v>
      </c>
      <c r="B524" s="21" t="s">
        <v>4229</v>
      </c>
      <c r="C524" s="29" t="s">
        <v>4230</v>
      </c>
      <c r="D524" s="29" t="s">
        <v>4230</v>
      </c>
      <c r="E524" s="21" t="s">
        <v>4229</v>
      </c>
      <c r="F524" s="45"/>
      <c r="G524" s="21"/>
      <c r="H524" s="21"/>
      <c r="I524" s="7" t="s">
        <v>34</v>
      </c>
      <c r="J524" s="21"/>
      <c r="K524" s="21"/>
      <c r="L524" s="32"/>
      <c r="M524" s="30" t="s">
        <v>34</v>
      </c>
      <c r="O524" s="29" t="s">
        <v>34</v>
      </c>
      <c r="P524" s="29" t="s">
        <v>34</v>
      </c>
      <c r="U524" s="31"/>
    </row>
    <row r="525" spans="1:21" ht="26" x14ac:dyDescent="0.35">
      <c r="A525" s="33">
        <v>524</v>
      </c>
      <c r="B525" s="21" t="s">
        <v>4227</v>
      </c>
      <c r="C525" s="29" t="s">
        <v>4228</v>
      </c>
      <c r="D525" s="29" t="s">
        <v>4228</v>
      </c>
      <c r="E525" s="21" t="s">
        <v>4227</v>
      </c>
      <c r="F525" s="45"/>
      <c r="G525" s="21"/>
      <c r="H525" s="21"/>
      <c r="I525" s="7" t="s">
        <v>34</v>
      </c>
      <c r="J525" s="21"/>
      <c r="K525" s="21"/>
      <c r="L525" s="32"/>
      <c r="M525" s="30" t="s">
        <v>34</v>
      </c>
      <c r="O525" s="29" t="s">
        <v>34</v>
      </c>
      <c r="P525" s="29" t="s">
        <v>34</v>
      </c>
      <c r="U525" s="31"/>
    </row>
    <row r="526" spans="1:21" ht="39" x14ac:dyDescent="0.35">
      <c r="A526" s="33">
        <v>525</v>
      </c>
      <c r="B526" s="21" t="s">
        <v>4225</v>
      </c>
      <c r="C526" s="29" t="s">
        <v>4226</v>
      </c>
      <c r="D526" s="29" t="s">
        <v>4226</v>
      </c>
      <c r="E526" s="21" t="s">
        <v>4225</v>
      </c>
      <c r="F526" s="45"/>
      <c r="G526" s="21"/>
      <c r="H526" s="21"/>
      <c r="I526" s="7" t="s">
        <v>34</v>
      </c>
      <c r="J526" s="21"/>
      <c r="K526" s="21"/>
      <c r="L526" s="32"/>
      <c r="M526" s="30" t="s">
        <v>34</v>
      </c>
      <c r="O526" s="29" t="s">
        <v>34</v>
      </c>
      <c r="P526" s="29" t="s">
        <v>34</v>
      </c>
      <c r="U526" s="31"/>
    </row>
    <row r="527" spans="1:21" ht="26" x14ac:dyDescent="0.35">
      <c r="A527" s="33">
        <v>526</v>
      </c>
      <c r="B527" s="21" t="s">
        <v>4223</v>
      </c>
      <c r="C527" s="29" t="s">
        <v>4224</v>
      </c>
      <c r="D527" s="29" t="s">
        <v>4224</v>
      </c>
      <c r="E527" s="21" t="s">
        <v>4223</v>
      </c>
      <c r="F527" s="45"/>
      <c r="G527" s="21"/>
      <c r="H527" s="21"/>
      <c r="I527" s="7" t="s">
        <v>34</v>
      </c>
      <c r="J527" s="21"/>
      <c r="K527" s="21"/>
      <c r="L527" s="32"/>
      <c r="M527" s="30" t="s">
        <v>34</v>
      </c>
      <c r="O527" s="29" t="s">
        <v>34</v>
      </c>
      <c r="P527" s="29" t="s">
        <v>34</v>
      </c>
      <c r="U527" s="31"/>
    </row>
    <row r="528" spans="1:21" ht="65" x14ac:dyDescent="0.35">
      <c r="A528" s="33">
        <v>527</v>
      </c>
      <c r="B528" s="21" t="s">
        <v>4221</v>
      </c>
      <c r="C528" s="29" t="s">
        <v>4222</v>
      </c>
      <c r="D528" s="29" t="s">
        <v>4222</v>
      </c>
      <c r="E528" s="21" t="s">
        <v>4221</v>
      </c>
      <c r="F528" s="45"/>
      <c r="G528" s="21"/>
      <c r="H528" s="21"/>
      <c r="I528" s="7" t="s">
        <v>34</v>
      </c>
      <c r="J528" s="21"/>
      <c r="K528" s="21"/>
      <c r="L528" s="32"/>
      <c r="M528" s="30" t="s">
        <v>34</v>
      </c>
      <c r="O528" s="29" t="s">
        <v>34</v>
      </c>
      <c r="P528" s="29" t="s">
        <v>34</v>
      </c>
      <c r="U528" s="31"/>
    </row>
    <row r="529" spans="1:21" x14ac:dyDescent="0.35">
      <c r="A529" s="33">
        <v>528</v>
      </c>
      <c r="B529" s="18" t="s">
        <v>88</v>
      </c>
      <c r="C529" s="35" t="s">
        <v>4220</v>
      </c>
      <c r="D529" s="35" t="s">
        <v>4220</v>
      </c>
      <c r="E529" s="18" t="s">
        <v>88</v>
      </c>
      <c r="F529" s="46"/>
      <c r="G529" s="18"/>
      <c r="H529" s="18"/>
      <c r="I529" s="7"/>
      <c r="J529" s="18"/>
      <c r="K529" s="18"/>
      <c r="L529" s="34"/>
      <c r="M529" s="32"/>
      <c r="U529" s="31"/>
    </row>
    <row r="530" spans="1:21" x14ac:dyDescent="0.35">
      <c r="A530" s="33">
        <v>529</v>
      </c>
      <c r="B530" s="9" t="s">
        <v>4218</v>
      </c>
      <c r="C530" s="37" t="s">
        <v>4219</v>
      </c>
      <c r="D530" s="37" t="s">
        <v>4219</v>
      </c>
      <c r="E530" s="9" t="s">
        <v>4218</v>
      </c>
      <c r="F530" s="47"/>
      <c r="G530" s="9"/>
      <c r="H530" s="9"/>
      <c r="I530" s="7"/>
      <c r="J530" s="9"/>
      <c r="K530" s="9"/>
      <c r="L530" s="36"/>
      <c r="M530" s="32"/>
      <c r="U530" s="31"/>
    </row>
    <row r="531" spans="1:21" x14ac:dyDescent="0.35">
      <c r="A531" s="33">
        <v>530</v>
      </c>
      <c r="B531" s="18" t="s">
        <v>4216</v>
      </c>
      <c r="C531" s="35" t="s">
        <v>4217</v>
      </c>
      <c r="D531" s="35" t="s">
        <v>4217</v>
      </c>
      <c r="E531" s="18" t="s">
        <v>4216</v>
      </c>
      <c r="F531" s="46"/>
      <c r="G531" s="18"/>
      <c r="H531" s="18"/>
      <c r="I531" s="7"/>
      <c r="J531" s="18"/>
      <c r="K531" s="18"/>
      <c r="L531" s="34"/>
      <c r="M531" s="32"/>
      <c r="U531" s="31"/>
    </row>
    <row r="532" spans="1:21" ht="26" x14ac:dyDescent="0.35">
      <c r="A532" s="33">
        <v>531</v>
      </c>
      <c r="B532" s="21" t="s">
        <v>4214</v>
      </c>
      <c r="C532" s="29" t="s">
        <v>4215</v>
      </c>
      <c r="D532" s="29" t="s">
        <v>4215</v>
      </c>
      <c r="E532" s="21" t="s">
        <v>4214</v>
      </c>
      <c r="F532" s="45"/>
      <c r="G532" s="21"/>
      <c r="H532" s="21"/>
      <c r="I532" s="7" t="s">
        <v>34</v>
      </c>
      <c r="J532" s="21"/>
      <c r="K532" s="21"/>
      <c r="L532" s="32"/>
      <c r="M532" s="30" t="s">
        <v>34</v>
      </c>
      <c r="N532" s="29" t="s">
        <v>34</v>
      </c>
      <c r="O532" s="29" t="s">
        <v>34</v>
      </c>
      <c r="P532" s="29" t="s">
        <v>34</v>
      </c>
      <c r="Q532" s="29" t="s">
        <v>34</v>
      </c>
      <c r="R532" s="29" t="s">
        <v>34</v>
      </c>
      <c r="U532" s="31"/>
    </row>
    <row r="533" spans="1:21" ht="26" x14ac:dyDescent="0.35">
      <c r="A533" s="33">
        <v>532</v>
      </c>
      <c r="B533" s="21" t="s">
        <v>4212</v>
      </c>
      <c r="C533" s="29" t="s">
        <v>4213</v>
      </c>
      <c r="D533" s="29" t="s">
        <v>4213</v>
      </c>
      <c r="E533" s="21" t="s">
        <v>4212</v>
      </c>
      <c r="F533" s="45"/>
      <c r="G533" s="21"/>
      <c r="H533" s="21"/>
      <c r="I533" s="7" t="s">
        <v>34</v>
      </c>
      <c r="J533" s="21"/>
      <c r="K533" s="21"/>
      <c r="L533" s="32"/>
      <c r="M533" s="30" t="s">
        <v>34</v>
      </c>
      <c r="N533" s="29" t="s">
        <v>34</v>
      </c>
      <c r="O533" s="29" t="s">
        <v>34</v>
      </c>
      <c r="P533" s="29" t="s">
        <v>34</v>
      </c>
      <c r="Q533" s="29" t="s">
        <v>34</v>
      </c>
      <c r="R533" s="29" t="s">
        <v>34</v>
      </c>
      <c r="U533" s="31"/>
    </row>
    <row r="534" spans="1:21" ht="26" x14ac:dyDescent="0.35">
      <c r="A534" s="33">
        <v>533</v>
      </c>
      <c r="B534" s="21" t="s">
        <v>4210</v>
      </c>
      <c r="C534" s="29" t="s">
        <v>4211</v>
      </c>
      <c r="D534" s="29" t="s">
        <v>4211</v>
      </c>
      <c r="E534" s="21" t="s">
        <v>4210</v>
      </c>
      <c r="F534" s="45"/>
      <c r="G534" s="21"/>
      <c r="H534" s="21"/>
      <c r="I534" s="7" t="s">
        <v>34</v>
      </c>
      <c r="J534" s="21"/>
      <c r="K534" s="21"/>
      <c r="L534" s="32"/>
      <c r="M534" s="30" t="s">
        <v>34</v>
      </c>
      <c r="N534" s="29" t="s">
        <v>34</v>
      </c>
      <c r="O534" s="29" t="s">
        <v>34</v>
      </c>
      <c r="P534" s="29" t="s">
        <v>34</v>
      </c>
      <c r="Q534" s="29" t="s">
        <v>34</v>
      </c>
      <c r="R534" s="29" t="s">
        <v>34</v>
      </c>
      <c r="U534" s="31"/>
    </row>
    <row r="535" spans="1:21" ht="39" x14ac:dyDescent="0.35">
      <c r="A535" s="33">
        <v>534</v>
      </c>
      <c r="B535" s="21" t="s">
        <v>4208</v>
      </c>
      <c r="C535" s="29" t="s">
        <v>4209</v>
      </c>
      <c r="D535" s="29" t="s">
        <v>4209</v>
      </c>
      <c r="E535" s="21" t="s">
        <v>4208</v>
      </c>
      <c r="F535" s="45"/>
      <c r="G535" s="21"/>
      <c r="H535" s="21"/>
      <c r="I535" s="7" t="s">
        <v>34</v>
      </c>
      <c r="J535" s="21"/>
      <c r="K535" s="21"/>
      <c r="L535" s="32"/>
      <c r="M535" s="30" t="s">
        <v>34</v>
      </c>
      <c r="N535" s="29" t="s">
        <v>34</v>
      </c>
      <c r="O535" s="29" t="s">
        <v>34</v>
      </c>
      <c r="P535" s="29" t="s">
        <v>34</v>
      </c>
      <c r="Q535" s="29" t="s">
        <v>34</v>
      </c>
      <c r="R535" s="29" t="s">
        <v>34</v>
      </c>
      <c r="U535" s="31"/>
    </row>
    <row r="536" spans="1:21" ht="52" x14ac:dyDescent="0.35">
      <c r="A536" s="33">
        <v>535</v>
      </c>
      <c r="B536" s="21" t="s">
        <v>4206</v>
      </c>
      <c r="C536" s="29" t="s">
        <v>4207</v>
      </c>
      <c r="D536" s="29" t="s">
        <v>4207</v>
      </c>
      <c r="E536" s="21" t="s">
        <v>4206</v>
      </c>
      <c r="F536" s="45"/>
      <c r="G536" s="21"/>
      <c r="H536" s="21"/>
      <c r="I536" s="7" t="s">
        <v>34</v>
      </c>
      <c r="J536" s="21"/>
      <c r="K536" s="21"/>
      <c r="L536" s="32"/>
      <c r="M536" s="30" t="s">
        <v>34</v>
      </c>
      <c r="N536" s="29" t="s">
        <v>34</v>
      </c>
      <c r="O536" s="29" t="s">
        <v>34</v>
      </c>
      <c r="P536" s="29" t="s">
        <v>34</v>
      </c>
      <c r="Q536" s="29" t="s">
        <v>34</v>
      </c>
      <c r="R536" s="29" t="s">
        <v>34</v>
      </c>
      <c r="U536" s="31"/>
    </row>
    <row r="537" spans="1:21" ht="52" x14ac:dyDescent="0.35">
      <c r="A537" s="33">
        <v>536</v>
      </c>
      <c r="B537" s="21" t="s">
        <v>4204</v>
      </c>
      <c r="C537" s="29" t="s">
        <v>4205</v>
      </c>
      <c r="D537" s="29" t="s">
        <v>4205</v>
      </c>
      <c r="E537" s="21" t="s">
        <v>4204</v>
      </c>
      <c r="F537" s="45"/>
      <c r="G537" s="21"/>
      <c r="H537" s="21"/>
      <c r="I537" s="7" t="s">
        <v>34</v>
      </c>
      <c r="J537" s="21"/>
      <c r="K537" s="21"/>
      <c r="L537" s="32"/>
      <c r="M537" s="30" t="s">
        <v>34</v>
      </c>
      <c r="N537" s="29" t="s">
        <v>34</v>
      </c>
      <c r="O537" s="29" t="s">
        <v>34</v>
      </c>
      <c r="P537" s="29" t="s">
        <v>34</v>
      </c>
      <c r="Q537" s="29" t="s">
        <v>34</v>
      </c>
      <c r="R537" s="29" t="s">
        <v>34</v>
      </c>
      <c r="U537" s="31"/>
    </row>
    <row r="538" spans="1:21" ht="26" x14ac:dyDescent="0.35">
      <c r="A538" s="33">
        <v>537</v>
      </c>
      <c r="B538" s="21" t="s">
        <v>4202</v>
      </c>
      <c r="C538" s="29" t="s">
        <v>4203</v>
      </c>
      <c r="D538" s="29" t="s">
        <v>4203</v>
      </c>
      <c r="E538" s="21" t="s">
        <v>4202</v>
      </c>
      <c r="F538" s="45"/>
      <c r="G538" s="21"/>
      <c r="H538" s="21"/>
      <c r="I538" s="7" t="s">
        <v>34</v>
      </c>
      <c r="J538" s="21"/>
      <c r="K538" s="21"/>
      <c r="L538" s="32"/>
      <c r="M538" s="30" t="s">
        <v>34</v>
      </c>
      <c r="N538" s="29" t="s">
        <v>34</v>
      </c>
      <c r="O538" s="29" t="s">
        <v>34</v>
      </c>
      <c r="P538" s="29" t="s">
        <v>34</v>
      </c>
      <c r="Q538" s="29" t="s">
        <v>34</v>
      </c>
      <c r="R538" s="29" t="s">
        <v>34</v>
      </c>
      <c r="U538" s="31"/>
    </row>
    <row r="539" spans="1:21" ht="26" x14ac:dyDescent="0.35">
      <c r="A539" s="33">
        <v>538</v>
      </c>
      <c r="B539" s="21" t="s">
        <v>4200</v>
      </c>
      <c r="C539" s="29" t="s">
        <v>4201</v>
      </c>
      <c r="D539" s="29" t="s">
        <v>4201</v>
      </c>
      <c r="E539" s="21" t="s">
        <v>4200</v>
      </c>
      <c r="F539" s="45"/>
      <c r="G539" s="21"/>
      <c r="H539" s="21"/>
      <c r="I539" s="7" t="s">
        <v>34</v>
      </c>
      <c r="J539" s="21"/>
      <c r="K539" s="21"/>
      <c r="L539" s="32"/>
      <c r="M539" s="30" t="s">
        <v>34</v>
      </c>
      <c r="N539" s="29" t="s">
        <v>34</v>
      </c>
      <c r="O539" s="29" t="s">
        <v>34</v>
      </c>
      <c r="P539" s="29" t="s">
        <v>34</v>
      </c>
      <c r="Q539" s="29" t="s">
        <v>34</v>
      </c>
      <c r="R539" s="29" t="s">
        <v>34</v>
      </c>
      <c r="U539" s="31"/>
    </row>
    <row r="540" spans="1:21" ht="65" x14ac:dyDescent="0.35">
      <c r="A540" s="33">
        <v>539</v>
      </c>
      <c r="B540" s="21" t="s">
        <v>4198</v>
      </c>
      <c r="C540" s="29" t="s">
        <v>4199</v>
      </c>
      <c r="D540" s="29" t="s">
        <v>4199</v>
      </c>
      <c r="E540" s="21" t="s">
        <v>4198</v>
      </c>
      <c r="F540" s="45"/>
      <c r="G540" s="21"/>
      <c r="H540" s="21"/>
      <c r="I540" s="7" t="s">
        <v>34</v>
      </c>
      <c r="J540" s="21"/>
      <c r="K540" s="21"/>
      <c r="L540" s="32"/>
      <c r="M540" s="30" t="s">
        <v>34</v>
      </c>
      <c r="N540" s="29" t="s">
        <v>34</v>
      </c>
      <c r="O540" s="29" t="s">
        <v>34</v>
      </c>
      <c r="P540" s="29" t="s">
        <v>34</v>
      </c>
      <c r="Q540" s="29" t="s">
        <v>34</v>
      </c>
      <c r="R540" s="29" t="s">
        <v>34</v>
      </c>
      <c r="U540" s="31"/>
    </row>
    <row r="541" spans="1:21" ht="65" x14ac:dyDescent="0.35">
      <c r="A541" s="33">
        <v>540</v>
      </c>
      <c r="B541" s="21" t="s">
        <v>4196</v>
      </c>
      <c r="C541" s="29" t="s">
        <v>4197</v>
      </c>
      <c r="D541" s="29" t="s">
        <v>4197</v>
      </c>
      <c r="E541" s="21" t="s">
        <v>4196</v>
      </c>
      <c r="F541" s="45"/>
      <c r="G541" s="21"/>
      <c r="H541" s="21"/>
      <c r="I541" s="7" t="s">
        <v>34</v>
      </c>
      <c r="J541" s="21"/>
      <c r="K541" s="21"/>
      <c r="L541" s="32"/>
      <c r="M541" s="30" t="s">
        <v>34</v>
      </c>
      <c r="N541" s="29" t="s">
        <v>34</v>
      </c>
      <c r="O541" s="29" t="s">
        <v>34</v>
      </c>
      <c r="P541" s="29" t="s">
        <v>34</v>
      </c>
      <c r="Q541" s="29" t="s">
        <v>34</v>
      </c>
      <c r="R541" s="29" t="s">
        <v>34</v>
      </c>
      <c r="U541" s="31"/>
    </row>
    <row r="542" spans="1:21" x14ac:dyDescent="0.35">
      <c r="A542" s="33">
        <v>541</v>
      </c>
      <c r="B542" s="21" t="s">
        <v>4194</v>
      </c>
      <c r="C542" s="29" t="s">
        <v>4195</v>
      </c>
      <c r="D542" s="29" t="s">
        <v>4195</v>
      </c>
      <c r="E542" s="21" t="s">
        <v>4194</v>
      </c>
      <c r="F542" s="45"/>
      <c r="G542" s="21"/>
      <c r="H542" s="21"/>
      <c r="I542" s="7" t="s">
        <v>34</v>
      </c>
      <c r="J542" s="21"/>
      <c r="K542" s="21"/>
      <c r="L542" s="32"/>
      <c r="M542" s="30" t="s">
        <v>34</v>
      </c>
      <c r="N542" s="29" t="s">
        <v>34</v>
      </c>
      <c r="O542" s="29" t="s">
        <v>34</v>
      </c>
      <c r="P542" s="29" t="s">
        <v>34</v>
      </c>
      <c r="Q542" s="29" t="s">
        <v>34</v>
      </c>
      <c r="R542" s="29" t="s">
        <v>34</v>
      </c>
      <c r="U542" s="31"/>
    </row>
    <row r="543" spans="1:21" ht="65" x14ac:dyDescent="0.35">
      <c r="A543" s="33">
        <v>542</v>
      </c>
      <c r="B543" s="21" t="s">
        <v>4192</v>
      </c>
      <c r="C543" s="29" t="s">
        <v>4193</v>
      </c>
      <c r="D543" s="29" t="s">
        <v>4193</v>
      </c>
      <c r="E543" s="21" t="s">
        <v>4192</v>
      </c>
      <c r="F543" s="45"/>
      <c r="G543" s="21"/>
      <c r="H543" s="21"/>
      <c r="I543" s="7" t="s">
        <v>34</v>
      </c>
      <c r="J543" s="21"/>
      <c r="K543" s="21"/>
      <c r="L543" s="32"/>
      <c r="M543" s="30" t="s">
        <v>34</v>
      </c>
      <c r="N543" s="29" t="s">
        <v>34</v>
      </c>
      <c r="O543" s="29" t="s">
        <v>34</v>
      </c>
      <c r="P543" s="29" t="s">
        <v>34</v>
      </c>
      <c r="Q543" s="29" t="s">
        <v>34</v>
      </c>
      <c r="R543" s="29" t="s">
        <v>34</v>
      </c>
      <c r="U543" s="31"/>
    </row>
    <row r="544" spans="1:21" x14ac:dyDescent="0.35">
      <c r="A544" s="33">
        <v>543</v>
      </c>
      <c r="B544" s="21" t="s">
        <v>4190</v>
      </c>
      <c r="C544" s="29" t="s">
        <v>4191</v>
      </c>
      <c r="D544" s="29" t="s">
        <v>4191</v>
      </c>
      <c r="E544" s="21" t="s">
        <v>4190</v>
      </c>
      <c r="F544" s="45"/>
      <c r="G544" s="21"/>
      <c r="H544" s="21"/>
      <c r="I544" s="7" t="s">
        <v>34</v>
      </c>
      <c r="J544" s="21"/>
      <c r="K544" s="21"/>
      <c r="L544" s="32"/>
      <c r="M544" s="30" t="s">
        <v>34</v>
      </c>
      <c r="N544" s="29" t="s">
        <v>34</v>
      </c>
      <c r="O544" s="29" t="s">
        <v>34</v>
      </c>
      <c r="P544" s="29" t="s">
        <v>34</v>
      </c>
      <c r="Q544" s="29" t="s">
        <v>34</v>
      </c>
      <c r="R544" s="29" t="s">
        <v>34</v>
      </c>
      <c r="U544" s="31"/>
    </row>
    <row r="545" spans="1:21" ht="65" x14ac:dyDescent="0.35">
      <c r="A545" s="33">
        <v>544</v>
      </c>
      <c r="B545" s="21" t="s">
        <v>4188</v>
      </c>
      <c r="C545" s="29" t="s">
        <v>4189</v>
      </c>
      <c r="D545" s="29" t="s">
        <v>4189</v>
      </c>
      <c r="E545" s="21" t="s">
        <v>4188</v>
      </c>
      <c r="F545" s="45"/>
      <c r="G545" s="21"/>
      <c r="H545" s="21"/>
      <c r="I545" s="7" t="s">
        <v>34</v>
      </c>
      <c r="J545" s="21"/>
      <c r="K545" s="21"/>
      <c r="L545" s="32"/>
      <c r="M545" s="30" t="s">
        <v>34</v>
      </c>
      <c r="N545" s="29" t="s">
        <v>34</v>
      </c>
      <c r="O545" s="29" t="s">
        <v>34</v>
      </c>
      <c r="P545" s="29" t="s">
        <v>34</v>
      </c>
      <c r="Q545" s="29" t="s">
        <v>34</v>
      </c>
      <c r="R545" s="29" t="s">
        <v>34</v>
      </c>
      <c r="U545" s="31"/>
    </row>
    <row r="546" spans="1:21" ht="26" x14ac:dyDescent="0.35">
      <c r="A546" s="33">
        <v>545</v>
      </c>
      <c r="B546" s="21" t="s">
        <v>4186</v>
      </c>
      <c r="C546" s="29" t="s">
        <v>4187</v>
      </c>
      <c r="D546" s="29" t="s">
        <v>4187</v>
      </c>
      <c r="E546" s="21" t="s">
        <v>4186</v>
      </c>
      <c r="F546" s="45"/>
      <c r="G546" s="21"/>
      <c r="H546" s="21"/>
      <c r="I546" s="7" t="s">
        <v>34</v>
      </c>
      <c r="J546" s="21"/>
      <c r="K546" s="21"/>
      <c r="L546" s="32"/>
      <c r="M546" s="30" t="s">
        <v>34</v>
      </c>
      <c r="N546" s="29" t="s">
        <v>34</v>
      </c>
      <c r="O546" s="29" t="s">
        <v>34</v>
      </c>
      <c r="P546" s="29" t="s">
        <v>34</v>
      </c>
      <c r="Q546" s="29" t="s">
        <v>34</v>
      </c>
      <c r="R546" s="29" t="s">
        <v>34</v>
      </c>
      <c r="U546" s="31"/>
    </row>
    <row r="547" spans="1:21" ht="221" x14ac:dyDescent="0.35">
      <c r="A547" s="33">
        <v>546</v>
      </c>
      <c r="B547" s="21" t="s">
        <v>4184</v>
      </c>
      <c r="C547" s="29" t="s">
        <v>4185</v>
      </c>
      <c r="D547" s="29" t="s">
        <v>4185</v>
      </c>
      <c r="E547" s="21" t="s">
        <v>4184</v>
      </c>
      <c r="F547" s="45"/>
      <c r="G547" s="21"/>
      <c r="H547" s="21"/>
      <c r="I547" s="7" t="s">
        <v>34</v>
      </c>
      <c r="J547" s="21"/>
      <c r="K547" s="21"/>
      <c r="L547" s="32"/>
      <c r="M547" s="30" t="s">
        <v>34</v>
      </c>
      <c r="N547" s="29" t="s">
        <v>34</v>
      </c>
      <c r="O547" s="29" t="s">
        <v>34</v>
      </c>
      <c r="P547" s="29" t="s">
        <v>34</v>
      </c>
      <c r="Q547" s="29" t="s">
        <v>34</v>
      </c>
      <c r="R547" s="29" t="s">
        <v>34</v>
      </c>
      <c r="U547" s="31"/>
    </row>
    <row r="548" spans="1:21" ht="65" x14ac:dyDescent="0.35">
      <c r="A548" s="33">
        <v>547</v>
      </c>
      <c r="B548" s="21" t="s">
        <v>4182</v>
      </c>
      <c r="C548" s="29" t="s">
        <v>4183</v>
      </c>
      <c r="D548" s="29" t="s">
        <v>4183</v>
      </c>
      <c r="E548" s="21" t="s">
        <v>4182</v>
      </c>
      <c r="F548" s="45"/>
      <c r="G548" s="21"/>
      <c r="H548" s="21"/>
      <c r="I548" s="7" t="s">
        <v>34</v>
      </c>
      <c r="J548" s="21"/>
      <c r="K548" s="21"/>
      <c r="L548" s="32"/>
      <c r="M548" s="30" t="s">
        <v>34</v>
      </c>
      <c r="N548" s="29" t="s">
        <v>34</v>
      </c>
      <c r="O548" s="29" t="s">
        <v>34</v>
      </c>
      <c r="P548" s="29" t="s">
        <v>34</v>
      </c>
      <c r="Q548" s="29" t="s">
        <v>34</v>
      </c>
      <c r="R548" s="29" t="s">
        <v>34</v>
      </c>
      <c r="U548" s="31"/>
    </row>
    <row r="549" spans="1:21" ht="65" x14ac:dyDescent="0.35">
      <c r="A549" s="33">
        <v>548</v>
      </c>
      <c r="B549" s="21" t="s">
        <v>4180</v>
      </c>
      <c r="C549" s="29" t="s">
        <v>4181</v>
      </c>
      <c r="D549" s="29" t="s">
        <v>4181</v>
      </c>
      <c r="E549" s="21" t="s">
        <v>4180</v>
      </c>
      <c r="F549" s="45"/>
      <c r="G549" s="21"/>
      <c r="H549" s="21"/>
      <c r="I549" s="7" t="s">
        <v>34</v>
      </c>
      <c r="J549" s="21"/>
      <c r="K549" s="21"/>
      <c r="L549" s="32"/>
      <c r="M549" s="30" t="s">
        <v>34</v>
      </c>
      <c r="N549" s="29" t="s">
        <v>34</v>
      </c>
      <c r="O549" s="29" t="s">
        <v>34</v>
      </c>
      <c r="P549" s="29" t="s">
        <v>34</v>
      </c>
      <c r="Q549" s="29" t="s">
        <v>34</v>
      </c>
      <c r="R549" s="29" t="s">
        <v>34</v>
      </c>
      <c r="U549" s="31"/>
    </row>
    <row r="550" spans="1:21" ht="26" x14ac:dyDescent="0.35">
      <c r="A550" s="33">
        <v>549</v>
      </c>
      <c r="B550" s="21" t="s">
        <v>4178</v>
      </c>
      <c r="C550" s="29" t="s">
        <v>4179</v>
      </c>
      <c r="D550" s="29" t="s">
        <v>4179</v>
      </c>
      <c r="E550" s="21" t="s">
        <v>4178</v>
      </c>
      <c r="F550" s="45"/>
      <c r="G550" s="21"/>
      <c r="H550" s="21"/>
      <c r="I550" s="7" t="s">
        <v>34</v>
      </c>
      <c r="J550" s="21"/>
      <c r="K550" s="21"/>
      <c r="L550" s="32"/>
      <c r="M550" s="30" t="s">
        <v>34</v>
      </c>
      <c r="N550" s="29" t="s">
        <v>34</v>
      </c>
      <c r="O550" s="29" t="s">
        <v>34</v>
      </c>
      <c r="P550" s="29" t="s">
        <v>34</v>
      </c>
      <c r="Q550" s="29" t="s">
        <v>34</v>
      </c>
      <c r="R550" s="29" t="s">
        <v>34</v>
      </c>
      <c r="U550" s="31"/>
    </row>
    <row r="551" spans="1:21" x14ac:dyDescent="0.35">
      <c r="A551" s="33">
        <v>550</v>
      </c>
      <c r="B551" s="9" t="s">
        <v>4176</v>
      </c>
      <c r="C551" s="37" t="s">
        <v>4177</v>
      </c>
      <c r="D551" s="37" t="s">
        <v>4177</v>
      </c>
      <c r="E551" s="9" t="s">
        <v>4176</v>
      </c>
      <c r="F551" s="47"/>
      <c r="G551" s="9"/>
      <c r="H551" s="9"/>
      <c r="I551" s="7"/>
      <c r="J551" s="9"/>
      <c r="K551" s="9"/>
      <c r="L551" s="36"/>
      <c r="M551" s="32"/>
      <c r="U551" s="31"/>
    </row>
    <row r="552" spans="1:21" x14ac:dyDescent="0.35">
      <c r="A552" s="33">
        <v>551</v>
      </c>
      <c r="B552" s="18" t="s">
        <v>4174</v>
      </c>
      <c r="C552" s="35" t="s">
        <v>4175</v>
      </c>
      <c r="D552" s="35" t="s">
        <v>4175</v>
      </c>
      <c r="E552" s="18" t="s">
        <v>4174</v>
      </c>
      <c r="F552" s="46"/>
      <c r="G552" s="18"/>
      <c r="H552" s="18"/>
      <c r="I552" s="7"/>
      <c r="J552" s="18"/>
      <c r="K552" s="18"/>
      <c r="L552" s="34"/>
      <c r="M552" s="32"/>
      <c r="U552" s="31"/>
    </row>
    <row r="553" spans="1:21" ht="39" x14ac:dyDescent="0.35">
      <c r="A553" s="33">
        <v>552</v>
      </c>
      <c r="B553" s="21" t="s">
        <v>4172</v>
      </c>
      <c r="C553" s="29" t="s">
        <v>4173</v>
      </c>
      <c r="D553" s="29" t="s">
        <v>4173</v>
      </c>
      <c r="E553" s="21" t="s">
        <v>4172</v>
      </c>
      <c r="F553" s="45"/>
      <c r="G553" s="21"/>
      <c r="H553" s="21"/>
      <c r="I553" s="7" t="s">
        <v>34</v>
      </c>
      <c r="J553" s="21"/>
      <c r="K553" s="21"/>
      <c r="L553" s="32"/>
      <c r="M553" s="32"/>
      <c r="O553" s="29" t="s">
        <v>34</v>
      </c>
      <c r="P553" s="29" t="s">
        <v>34</v>
      </c>
      <c r="Q553" s="29" t="s">
        <v>34</v>
      </c>
      <c r="U553" s="31"/>
    </row>
    <row r="554" spans="1:21" x14ac:dyDescent="0.35">
      <c r="A554" s="33">
        <v>553</v>
      </c>
      <c r="B554" s="9" t="s">
        <v>4170</v>
      </c>
      <c r="C554" s="37" t="s">
        <v>4171</v>
      </c>
      <c r="D554" s="37" t="s">
        <v>4171</v>
      </c>
      <c r="E554" s="9" t="s">
        <v>4170</v>
      </c>
      <c r="F554" s="47"/>
      <c r="G554" s="9"/>
      <c r="H554" s="9"/>
      <c r="I554" s="7"/>
      <c r="J554" s="9"/>
      <c r="K554" s="9"/>
      <c r="L554" s="36"/>
      <c r="M554" s="32"/>
      <c r="U554" s="31"/>
    </row>
    <row r="555" spans="1:21" x14ac:dyDescent="0.35">
      <c r="A555" s="33">
        <v>554</v>
      </c>
      <c r="B555" s="9" t="s">
        <v>4168</v>
      </c>
      <c r="C555" s="37" t="s">
        <v>4169</v>
      </c>
      <c r="D555" s="37" t="s">
        <v>4169</v>
      </c>
      <c r="E555" s="9" t="s">
        <v>4168</v>
      </c>
      <c r="F555" s="47"/>
      <c r="G555" s="9"/>
      <c r="H555" s="9"/>
      <c r="I555" s="7"/>
      <c r="J555" s="9"/>
      <c r="K555" s="9"/>
      <c r="L555" s="36"/>
      <c r="M555" s="32"/>
      <c r="U555" s="31"/>
    </row>
    <row r="556" spans="1:21" x14ac:dyDescent="0.35">
      <c r="A556" s="33">
        <v>555</v>
      </c>
      <c r="B556" s="18" t="s">
        <v>4166</v>
      </c>
      <c r="C556" s="35" t="s">
        <v>4167</v>
      </c>
      <c r="D556" s="35" t="s">
        <v>4167</v>
      </c>
      <c r="E556" s="18" t="s">
        <v>4166</v>
      </c>
      <c r="F556" s="46"/>
      <c r="G556" s="18"/>
      <c r="H556" s="18"/>
      <c r="I556" s="7"/>
      <c r="J556" s="18"/>
      <c r="K556" s="18"/>
      <c r="L556" s="34"/>
      <c r="M556" s="32"/>
      <c r="U556" s="31"/>
    </row>
    <row r="557" spans="1:21" ht="39" x14ac:dyDescent="0.35">
      <c r="A557" s="33">
        <v>556</v>
      </c>
      <c r="B557" s="21" t="s">
        <v>4164</v>
      </c>
      <c r="C557" s="29" t="s">
        <v>4165</v>
      </c>
      <c r="D557" s="29" t="s">
        <v>4165</v>
      </c>
      <c r="E557" s="21" t="s">
        <v>4164</v>
      </c>
      <c r="F557" s="45"/>
      <c r="G557" s="21"/>
      <c r="H557" s="21"/>
      <c r="I557" s="7" t="s">
        <v>34</v>
      </c>
      <c r="J557" s="21"/>
      <c r="K557" s="21"/>
      <c r="L557" s="32"/>
      <c r="M557" s="30" t="s">
        <v>34</v>
      </c>
      <c r="N557" s="29" t="s">
        <v>34</v>
      </c>
      <c r="O557" s="29" t="s">
        <v>34</v>
      </c>
      <c r="P557" s="29" t="s">
        <v>34</v>
      </c>
      <c r="Q557" s="29" t="s">
        <v>34</v>
      </c>
      <c r="R557" s="29" t="s">
        <v>34</v>
      </c>
      <c r="S557" s="29" t="s">
        <v>34</v>
      </c>
      <c r="T557" s="27">
        <v>1</v>
      </c>
      <c r="U557" s="31"/>
    </row>
    <row r="558" spans="1:21" x14ac:dyDescent="0.35">
      <c r="A558" s="33">
        <v>557</v>
      </c>
      <c r="B558" s="9" t="s">
        <v>4162</v>
      </c>
      <c r="C558" s="37" t="s">
        <v>4163</v>
      </c>
      <c r="D558" s="37" t="s">
        <v>4163</v>
      </c>
      <c r="E558" s="9" t="s">
        <v>4162</v>
      </c>
      <c r="F558" s="47"/>
      <c r="G558" s="9"/>
      <c r="H558" s="9"/>
      <c r="I558" s="7"/>
      <c r="J558" s="9"/>
      <c r="K558" s="9"/>
      <c r="L558" s="36"/>
      <c r="M558" s="32"/>
      <c r="U558" s="31"/>
    </row>
    <row r="559" spans="1:21" ht="26" x14ac:dyDescent="0.35">
      <c r="A559" s="33">
        <v>558</v>
      </c>
      <c r="B559" s="18" t="s">
        <v>4160</v>
      </c>
      <c r="C559" s="35" t="s">
        <v>4161</v>
      </c>
      <c r="D559" s="35" t="s">
        <v>4161</v>
      </c>
      <c r="E559" s="18" t="s">
        <v>4160</v>
      </c>
      <c r="F559" s="46"/>
      <c r="G559" s="18"/>
      <c r="H559" s="18"/>
      <c r="I559" s="7"/>
      <c r="J559" s="18"/>
      <c r="K559" s="18"/>
      <c r="L559" s="34"/>
      <c r="M559" s="32"/>
      <c r="U559" s="31"/>
    </row>
    <row r="560" spans="1:21" x14ac:dyDescent="0.35">
      <c r="A560" s="33">
        <v>559</v>
      </c>
      <c r="B560" s="21" t="s">
        <v>4158</v>
      </c>
      <c r="C560" s="29" t="s">
        <v>4159</v>
      </c>
      <c r="D560" s="29" t="s">
        <v>4159</v>
      </c>
      <c r="E560" s="21" t="s">
        <v>4158</v>
      </c>
      <c r="F560" s="45"/>
      <c r="G560" s="21"/>
      <c r="H560" s="21"/>
      <c r="I560" s="7" t="s">
        <v>34</v>
      </c>
      <c r="J560" s="21"/>
      <c r="K560" s="21"/>
      <c r="L560" s="32"/>
      <c r="M560" s="30" t="s">
        <v>34</v>
      </c>
      <c r="N560" s="29" t="s">
        <v>34</v>
      </c>
      <c r="O560" s="29" t="s">
        <v>34</v>
      </c>
      <c r="P560" s="29" t="s">
        <v>34</v>
      </c>
      <c r="Q560" s="29" t="s">
        <v>34</v>
      </c>
      <c r="R560" s="29" t="s">
        <v>34</v>
      </c>
      <c r="S560" s="29" t="s">
        <v>34</v>
      </c>
      <c r="T560" s="27">
        <v>1</v>
      </c>
      <c r="U560" s="31"/>
    </row>
    <row r="561" spans="1:21" ht="26" x14ac:dyDescent="0.35">
      <c r="A561" s="33">
        <v>560</v>
      </c>
      <c r="B561" s="21" t="s">
        <v>4156</v>
      </c>
      <c r="C561" s="29" t="s">
        <v>4157</v>
      </c>
      <c r="D561" s="29" t="s">
        <v>4157</v>
      </c>
      <c r="E561" s="21" t="s">
        <v>4156</v>
      </c>
      <c r="F561" s="45"/>
      <c r="G561" s="21"/>
      <c r="H561" s="21"/>
      <c r="I561" s="7" t="s">
        <v>34</v>
      </c>
      <c r="J561" s="21"/>
      <c r="K561" s="21"/>
      <c r="L561" s="32"/>
      <c r="M561" s="30" t="s">
        <v>34</v>
      </c>
      <c r="N561" s="29" t="s">
        <v>34</v>
      </c>
      <c r="O561" s="29" t="s">
        <v>34</v>
      </c>
      <c r="P561" s="29" t="s">
        <v>34</v>
      </c>
      <c r="Q561" s="29" t="s">
        <v>34</v>
      </c>
      <c r="R561" s="29" t="s">
        <v>34</v>
      </c>
      <c r="S561" s="29" t="s">
        <v>34</v>
      </c>
      <c r="T561" s="27">
        <v>1</v>
      </c>
      <c r="U561" s="31"/>
    </row>
    <row r="562" spans="1:21" x14ac:dyDescent="0.35">
      <c r="A562" s="33">
        <v>561</v>
      </c>
      <c r="B562" s="9" t="s">
        <v>4154</v>
      </c>
      <c r="C562" s="37" t="s">
        <v>4155</v>
      </c>
      <c r="D562" s="37" t="s">
        <v>4155</v>
      </c>
      <c r="E562" s="9" t="s">
        <v>4154</v>
      </c>
      <c r="F562" s="47"/>
      <c r="G562" s="9"/>
      <c r="H562" s="9"/>
      <c r="I562" s="7"/>
      <c r="J562" s="9"/>
      <c r="K562" s="9"/>
      <c r="L562" s="36"/>
      <c r="M562" s="32"/>
      <c r="U562" s="31"/>
    </row>
    <row r="563" spans="1:21" x14ac:dyDescent="0.35">
      <c r="A563" s="33">
        <v>562</v>
      </c>
      <c r="B563" s="18" t="s">
        <v>3013</v>
      </c>
      <c r="C563" s="35" t="s">
        <v>4153</v>
      </c>
      <c r="D563" s="35" t="s">
        <v>4153</v>
      </c>
      <c r="E563" s="18" t="s">
        <v>3013</v>
      </c>
      <c r="F563" s="46"/>
      <c r="G563" s="18"/>
      <c r="H563" s="18"/>
      <c r="I563" s="7"/>
      <c r="J563" s="18"/>
      <c r="K563" s="18"/>
      <c r="L563" s="34"/>
      <c r="M563" s="32"/>
      <c r="U563" s="31"/>
    </row>
    <row r="564" spans="1:21" ht="26" x14ac:dyDescent="0.35">
      <c r="A564" s="33">
        <v>563</v>
      </c>
      <c r="B564" s="21" t="s">
        <v>4151</v>
      </c>
      <c r="C564" s="29" t="s">
        <v>4152</v>
      </c>
      <c r="D564" s="29" t="s">
        <v>4152</v>
      </c>
      <c r="E564" s="21" t="s">
        <v>4151</v>
      </c>
      <c r="F564" s="45"/>
      <c r="G564" s="21"/>
      <c r="H564" s="21"/>
      <c r="I564" s="7" t="s">
        <v>34</v>
      </c>
      <c r="J564" s="21"/>
      <c r="K564" s="21"/>
      <c r="L564" s="32"/>
      <c r="M564" s="30" t="s">
        <v>34</v>
      </c>
      <c r="N564" s="29" t="s">
        <v>34</v>
      </c>
      <c r="O564" s="29" t="s">
        <v>34</v>
      </c>
      <c r="P564" s="29" t="s">
        <v>34</v>
      </c>
      <c r="Q564" s="29" t="s">
        <v>34</v>
      </c>
      <c r="R564" s="29" t="s">
        <v>34</v>
      </c>
      <c r="T564" s="27">
        <v>1</v>
      </c>
      <c r="U564" s="31"/>
    </row>
    <row r="565" spans="1:21" ht="52" x14ac:dyDescent="0.35">
      <c r="A565" s="33">
        <v>564</v>
      </c>
      <c r="B565" s="21" t="s">
        <v>4149</v>
      </c>
      <c r="C565" s="29" t="s">
        <v>4150</v>
      </c>
      <c r="D565" s="29" t="s">
        <v>4150</v>
      </c>
      <c r="E565" s="21" t="s">
        <v>4149</v>
      </c>
      <c r="F565" s="45"/>
      <c r="G565" s="21"/>
      <c r="H565" s="21"/>
      <c r="I565" s="7" t="s">
        <v>34</v>
      </c>
      <c r="J565" s="21"/>
      <c r="K565" s="21"/>
      <c r="L565" s="32"/>
      <c r="M565" s="30" t="s">
        <v>34</v>
      </c>
      <c r="N565" s="29" t="s">
        <v>34</v>
      </c>
      <c r="O565" s="29" t="s">
        <v>34</v>
      </c>
      <c r="P565" s="29" t="s">
        <v>34</v>
      </c>
      <c r="Q565" s="29" t="s">
        <v>34</v>
      </c>
      <c r="R565" s="29" t="s">
        <v>34</v>
      </c>
      <c r="U565" s="31"/>
    </row>
    <row r="566" spans="1:21" ht="65" x14ac:dyDescent="0.35">
      <c r="A566" s="33">
        <v>565</v>
      </c>
      <c r="B566" s="21" t="s">
        <v>4147</v>
      </c>
      <c r="C566" s="29" t="s">
        <v>4148</v>
      </c>
      <c r="D566" s="29" t="s">
        <v>4148</v>
      </c>
      <c r="E566" s="21" t="s">
        <v>4147</v>
      </c>
      <c r="F566" s="45"/>
      <c r="G566" s="21"/>
      <c r="H566" s="21"/>
      <c r="I566" s="7" t="s">
        <v>34</v>
      </c>
      <c r="J566" s="21"/>
      <c r="K566" s="21"/>
      <c r="L566" s="32"/>
      <c r="M566" s="30" t="s">
        <v>34</v>
      </c>
      <c r="N566" s="29" t="s">
        <v>34</v>
      </c>
      <c r="O566" s="29" t="s">
        <v>34</v>
      </c>
      <c r="P566" s="29" t="s">
        <v>34</v>
      </c>
      <c r="Q566" s="29" t="s">
        <v>34</v>
      </c>
      <c r="R566" s="29" t="s">
        <v>34</v>
      </c>
      <c r="T566" s="27">
        <v>1</v>
      </c>
      <c r="U566" s="31"/>
    </row>
    <row r="567" spans="1:21" ht="52" x14ac:dyDescent="0.35">
      <c r="A567" s="33">
        <v>566</v>
      </c>
      <c r="B567" s="21" t="s">
        <v>4145</v>
      </c>
      <c r="C567" s="29" t="s">
        <v>4146</v>
      </c>
      <c r="D567" s="29" t="s">
        <v>4146</v>
      </c>
      <c r="E567" s="21" t="s">
        <v>4145</v>
      </c>
      <c r="F567" s="45"/>
      <c r="G567" s="21"/>
      <c r="H567" s="21"/>
      <c r="I567" s="7" t="s">
        <v>34</v>
      </c>
      <c r="J567" s="21"/>
      <c r="K567" s="21"/>
      <c r="L567" s="32"/>
      <c r="M567" s="30" t="s">
        <v>34</v>
      </c>
      <c r="N567" s="29" t="s">
        <v>34</v>
      </c>
      <c r="O567" s="29" t="s">
        <v>34</v>
      </c>
      <c r="P567" s="29" t="s">
        <v>34</v>
      </c>
      <c r="Q567" s="29" t="s">
        <v>34</v>
      </c>
      <c r="R567" s="29" t="s">
        <v>34</v>
      </c>
      <c r="T567" s="27">
        <v>1</v>
      </c>
      <c r="U567" s="31"/>
    </row>
    <row r="568" spans="1:21" ht="91" x14ac:dyDescent="0.35">
      <c r="A568" s="33">
        <v>567</v>
      </c>
      <c r="B568" s="21" t="s">
        <v>4143</v>
      </c>
      <c r="C568" s="29" t="s">
        <v>4144</v>
      </c>
      <c r="D568" s="29" t="s">
        <v>4144</v>
      </c>
      <c r="E568" s="21" t="s">
        <v>4143</v>
      </c>
      <c r="F568" s="45"/>
      <c r="G568" s="21"/>
      <c r="H568" s="21"/>
      <c r="I568" s="7" t="s">
        <v>34</v>
      </c>
      <c r="J568" s="21"/>
      <c r="K568" s="21"/>
      <c r="L568" s="32"/>
      <c r="M568" s="30" t="s">
        <v>34</v>
      </c>
      <c r="N568" s="29" t="s">
        <v>34</v>
      </c>
      <c r="O568" s="29" t="s">
        <v>34</v>
      </c>
      <c r="P568" s="29" t="s">
        <v>34</v>
      </c>
      <c r="Q568" s="29" t="s">
        <v>34</v>
      </c>
      <c r="R568" s="29" t="s">
        <v>34</v>
      </c>
      <c r="T568" s="27">
        <v>1</v>
      </c>
      <c r="U568" s="31"/>
    </row>
    <row r="569" spans="1:21" ht="26" x14ac:dyDescent="0.35">
      <c r="A569" s="33">
        <v>568</v>
      </c>
      <c r="B569" s="18" t="s">
        <v>4141</v>
      </c>
      <c r="C569" s="35" t="s">
        <v>4142</v>
      </c>
      <c r="D569" s="35" t="s">
        <v>4142</v>
      </c>
      <c r="E569" s="18" t="s">
        <v>4141</v>
      </c>
      <c r="F569" s="46"/>
      <c r="G569" s="18"/>
      <c r="H569" s="18"/>
      <c r="I569" s="7"/>
      <c r="J569" s="18"/>
      <c r="K569" s="18"/>
      <c r="L569" s="34"/>
      <c r="M569" s="32"/>
      <c r="U569" s="31"/>
    </row>
    <row r="570" spans="1:21" ht="130" x14ac:dyDescent="0.35">
      <c r="A570" s="33">
        <v>569</v>
      </c>
      <c r="B570" s="21" t="s">
        <v>4139</v>
      </c>
      <c r="C570" s="29" t="s">
        <v>4140</v>
      </c>
      <c r="D570" s="29" t="s">
        <v>4140</v>
      </c>
      <c r="E570" s="21" t="s">
        <v>4139</v>
      </c>
      <c r="F570" s="45"/>
      <c r="G570" s="21"/>
      <c r="H570" s="21"/>
      <c r="I570" s="7" t="s">
        <v>34</v>
      </c>
      <c r="J570" s="21"/>
      <c r="K570" s="21"/>
      <c r="L570" s="32"/>
      <c r="M570" s="30" t="s">
        <v>34</v>
      </c>
      <c r="N570" s="29" t="s">
        <v>34</v>
      </c>
      <c r="O570" s="29" t="s">
        <v>34</v>
      </c>
      <c r="P570" s="29" t="s">
        <v>34</v>
      </c>
      <c r="Q570" s="29" t="s">
        <v>34</v>
      </c>
      <c r="R570" s="29" t="s">
        <v>34</v>
      </c>
      <c r="S570" s="29" t="s">
        <v>34</v>
      </c>
      <c r="T570" s="27">
        <v>1</v>
      </c>
      <c r="U570" s="31"/>
    </row>
    <row r="571" spans="1:21" ht="39" x14ac:dyDescent="0.35">
      <c r="A571" s="33">
        <v>570</v>
      </c>
      <c r="B571" s="21" t="s">
        <v>4137</v>
      </c>
      <c r="C571" s="29" t="s">
        <v>4138</v>
      </c>
      <c r="D571" s="29" t="s">
        <v>4138</v>
      </c>
      <c r="E571" s="21" t="s">
        <v>4137</v>
      </c>
      <c r="F571" s="45"/>
      <c r="G571" s="21"/>
      <c r="H571" s="21"/>
      <c r="I571" s="7" t="s">
        <v>34</v>
      </c>
      <c r="J571" s="21"/>
      <c r="K571" s="21"/>
      <c r="L571" s="32"/>
      <c r="M571" s="30" t="s">
        <v>34</v>
      </c>
      <c r="N571" s="29" t="s">
        <v>34</v>
      </c>
      <c r="O571" s="29" t="s">
        <v>34</v>
      </c>
      <c r="P571" s="29" t="s">
        <v>34</v>
      </c>
      <c r="Q571" s="29" t="s">
        <v>34</v>
      </c>
      <c r="R571" s="29" t="s">
        <v>34</v>
      </c>
      <c r="S571" s="29" t="s">
        <v>34</v>
      </c>
      <c r="T571" s="27">
        <v>1</v>
      </c>
      <c r="U571" s="31"/>
    </row>
    <row r="572" spans="1:21" ht="65" x14ac:dyDescent="0.35">
      <c r="A572" s="33">
        <v>571</v>
      </c>
      <c r="B572" s="21" t="s">
        <v>4135</v>
      </c>
      <c r="C572" s="29" t="s">
        <v>4136</v>
      </c>
      <c r="D572" s="29" t="s">
        <v>4136</v>
      </c>
      <c r="E572" s="21" t="s">
        <v>4135</v>
      </c>
      <c r="F572" s="45"/>
      <c r="G572" s="21"/>
      <c r="H572" s="21"/>
      <c r="I572" s="7" t="s">
        <v>34</v>
      </c>
      <c r="J572" s="21"/>
      <c r="K572" s="21"/>
      <c r="L572" s="32"/>
      <c r="M572" s="30" t="s">
        <v>34</v>
      </c>
      <c r="N572" s="29" t="s">
        <v>34</v>
      </c>
      <c r="O572" s="29" t="s">
        <v>34</v>
      </c>
      <c r="P572" s="29" t="s">
        <v>34</v>
      </c>
      <c r="Q572" s="29" t="s">
        <v>34</v>
      </c>
      <c r="R572" s="29" t="s">
        <v>34</v>
      </c>
      <c r="S572" s="29" t="s">
        <v>34</v>
      </c>
      <c r="T572" s="27">
        <v>1</v>
      </c>
      <c r="U572" s="31"/>
    </row>
    <row r="573" spans="1:21" ht="65" x14ac:dyDescent="0.35">
      <c r="A573" s="33">
        <v>572</v>
      </c>
      <c r="B573" s="21" t="s">
        <v>4133</v>
      </c>
      <c r="C573" s="29" t="s">
        <v>4134</v>
      </c>
      <c r="D573" s="29" t="s">
        <v>4134</v>
      </c>
      <c r="E573" s="21" t="s">
        <v>4133</v>
      </c>
      <c r="F573" s="45"/>
      <c r="G573" s="21"/>
      <c r="H573" s="21"/>
      <c r="I573" s="7" t="s">
        <v>34</v>
      </c>
      <c r="J573" s="21"/>
      <c r="K573" s="21"/>
      <c r="L573" s="32"/>
      <c r="M573" s="30" t="s">
        <v>34</v>
      </c>
      <c r="U573" s="31"/>
    </row>
    <row r="574" spans="1:21" ht="65" x14ac:dyDescent="0.35">
      <c r="A574" s="33">
        <v>573</v>
      </c>
      <c r="B574" s="21" t="s">
        <v>4131</v>
      </c>
      <c r="C574" s="29" t="s">
        <v>4132</v>
      </c>
      <c r="D574" s="29" t="s">
        <v>4132</v>
      </c>
      <c r="E574" s="21" t="s">
        <v>4131</v>
      </c>
      <c r="F574" s="45"/>
      <c r="G574" s="21"/>
      <c r="H574" s="21"/>
      <c r="I574" s="7" t="s">
        <v>34</v>
      </c>
      <c r="J574" s="21"/>
      <c r="K574" s="21"/>
      <c r="L574" s="32"/>
      <c r="M574" s="30" t="s">
        <v>34</v>
      </c>
      <c r="N574" s="29" t="s">
        <v>34</v>
      </c>
      <c r="O574" s="29" t="s">
        <v>34</v>
      </c>
      <c r="P574" s="29" t="s">
        <v>34</v>
      </c>
      <c r="Q574" s="29" t="s">
        <v>34</v>
      </c>
      <c r="R574" s="29" t="s">
        <v>34</v>
      </c>
      <c r="S574" s="29" t="s">
        <v>34</v>
      </c>
      <c r="T574" s="27">
        <v>1</v>
      </c>
      <c r="U574" s="31"/>
    </row>
    <row r="575" spans="1:21" ht="52" x14ac:dyDescent="0.35">
      <c r="A575" s="33">
        <v>574</v>
      </c>
      <c r="B575" s="21" t="s">
        <v>4129</v>
      </c>
      <c r="C575" s="29" t="s">
        <v>4130</v>
      </c>
      <c r="D575" s="29" t="s">
        <v>4130</v>
      </c>
      <c r="E575" s="21" t="s">
        <v>4129</v>
      </c>
      <c r="F575" s="45"/>
      <c r="G575" s="21"/>
      <c r="H575" s="21"/>
      <c r="I575" s="7" t="s">
        <v>34</v>
      </c>
      <c r="J575" s="21"/>
      <c r="K575" s="21"/>
      <c r="L575" s="32"/>
      <c r="M575" s="30" t="s">
        <v>34</v>
      </c>
      <c r="N575" s="29" t="s">
        <v>34</v>
      </c>
      <c r="O575" s="29" t="s">
        <v>34</v>
      </c>
      <c r="P575" s="29" t="s">
        <v>34</v>
      </c>
      <c r="Q575" s="29" t="s">
        <v>34</v>
      </c>
      <c r="R575" s="29" t="s">
        <v>34</v>
      </c>
      <c r="S575" s="29" t="s">
        <v>34</v>
      </c>
      <c r="T575" s="27">
        <v>1</v>
      </c>
      <c r="U575" s="31"/>
    </row>
    <row r="576" spans="1:21" ht="91" x14ac:dyDescent="0.35">
      <c r="A576" s="33">
        <v>575</v>
      </c>
      <c r="B576" s="21" t="s">
        <v>4127</v>
      </c>
      <c r="C576" s="29" t="s">
        <v>4128</v>
      </c>
      <c r="D576" s="29" t="s">
        <v>4128</v>
      </c>
      <c r="E576" s="21" t="s">
        <v>4127</v>
      </c>
      <c r="F576" s="45"/>
      <c r="G576" s="21"/>
      <c r="H576" s="21"/>
      <c r="I576" s="7" t="s">
        <v>34</v>
      </c>
      <c r="J576" s="21"/>
      <c r="K576" s="21"/>
      <c r="L576" s="32"/>
      <c r="M576" s="30" t="s">
        <v>34</v>
      </c>
      <c r="N576" s="29" t="s">
        <v>34</v>
      </c>
      <c r="O576" s="29" t="s">
        <v>34</v>
      </c>
      <c r="P576" s="29" t="s">
        <v>34</v>
      </c>
      <c r="Q576" s="29" t="s">
        <v>34</v>
      </c>
      <c r="R576" s="29" t="s">
        <v>34</v>
      </c>
      <c r="S576" s="29" t="s">
        <v>34</v>
      </c>
      <c r="T576" s="27">
        <v>1</v>
      </c>
      <c r="U576" s="31">
        <v>3</v>
      </c>
    </row>
    <row r="577" spans="1:21" ht="26" x14ac:dyDescent="0.35">
      <c r="A577" s="33">
        <v>576</v>
      </c>
      <c r="B577" s="18" t="s">
        <v>4125</v>
      </c>
      <c r="C577" s="35" t="s">
        <v>4126</v>
      </c>
      <c r="D577" s="35" t="s">
        <v>4126</v>
      </c>
      <c r="E577" s="18" t="s">
        <v>4125</v>
      </c>
      <c r="F577" s="46"/>
      <c r="G577" s="18"/>
      <c r="H577" s="18"/>
      <c r="I577" s="7"/>
      <c r="J577" s="18"/>
      <c r="K577" s="18"/>
      <c r="L577" s="34"/>
      <c r="M577" s="32"/>
      <c r="U577" s="31"/>
    </row>
    <row r="578" spans="1:21" ht="26" x14ac:dyDescent="0.35">
      <c r="A578" s="33">
        <v>577</v>
      </c>
      <c r="B578" s="21" t="s">
        <v>4123</v>
      </c>
      <c r="C578" s="29" t="s">
        <v>4124</v>
      </c>
      <c r="D578" s="29" t="s">
        <v>4124</v>
      </c>
      <c r="E578" s="21" t="s">
        <v>4123</v>
      </c>
      <c r="F578" s="45"/>
      <c r="G578" s="21"/>
      <c r="H578" s="21"/>
      <c r="I578" s="7" t="s">
        <v>34</v>
      </c>
      <c r="J578" s="21"/>
      <c r="K578" s="21"/>
      <c r="L578" s="32"/>
      <c r="M578" s="30" t="s">
        <v>34</v>
      </c>
      <c r="N578" s="29" t="s">
        <v>34</v>
      </c>
      <c r="O578" s="29" t="s">
        <v>34</v>
      </c>
      <c r="P578" s="29" t="s">
        <v>34</v>
      </c>
      <c r="Q578" s="29" t="s">
        <v>34</v>
      </c>
      <c r="R578" s="29" t="s">
        <v>34</v>
      </c>
      <c r="S578" s="29" t="s">
        <v>34</v>
      </c>
      <c r="T578" s="27">
        <v>1</v>
      </c>
      <c r="U578" s="31"/>
    </row>
    <row r="579" spans="1:21" ht="39" x14ac:dyDescent="0.35">
      <c r="A579" s="33">
        <v>578</v>
      </c>
      <c r="B579" s="21" t="s">
        <v>4121</v>
      </c>
      <c r="C579" s="29" t="s">
        <v>4122</v>
      </c>
      <c r="D579" s="29" t="s">
        <v>4122</v>
      </c>
      <c r="E579" s="21" t="s">
        <v>4121</v>
      </c>
      <c r="F579" s="45"/>
      <c r="G579" s="21"/>
      <c r="H579" s="21"/>
      <c r="I579" s="7" t="s">
        <v>34</v>
      </c>
      <c r="J579" s="21"/>
      <c r="K579" s="21"/>
      <c r="L579" s="32"/>
      <c r="M579" s="30" t="s">
        <v>34</v>
      </c>
      <c r="N579" s="29" t="s">
        <v>34</v>
      </c>
      <c r="O579" s="29" t="s">
        <v>34</v>
      </c>
      <c r="P579" s="29" t="s">
        <v>34</v>
      </c>
      <c r="Q579" s="29" t="s">
        <v>34</v>
      </c>
      <c r="R579" s="29" t="s">
        <v>34</v>
      </c>
      <c r="T579" s="27">
        <v>1</v>
      </c>
      <c r="U579" s="31"/>
    </row>
    <row r="580" spans="1:21" ht="221" x14ac:dyDescent="0.35">
      <c r="A580" s="33">
        <v>579</v>
      </c>
      <c r="B580" s="21" t="s">
        <v>4119</v>
      </c>
      <c r="C580" s="29" t="s">
        <v>4120</v>
      </c>
      <c r="D580" s="29" t="s">
        <v>4120</v>
      </c>
      <c r="E580" s="21" t="s">
        <v>4119</v>
      </c>
      <c r="F580" s="45"/>
      <c r="G580" s="21"/>
      <c r="H580" s="21"/>
      <c r="I580" s="7" t="s">
        <v>34</v>
      </c>
      <c r="J580" s="21"/>
      <c r="K580" s="21"/>
      <c r="L580" s="32"/>
      <c r="M580" s="30" t="s">
        <v>34</v>
      </c>
      <c r="N580" s="29" t="s">
        <v>34</v>
      </c>
      <c r="O580" s="29" t="s">
        <v>34</v>
      </c>
      <c r="P580" s="29" t="s">
        <v>34</v>
      </c>
      <c r="Q580" s="29" t="s">
        <v>34</v>
      </c>
      <c r="R580" s="29" t="s">
        <v>34</v>
      </c>
      <c r="T580" s="27">
        <v>1</v>
      </c>
      <c r="U580" s="31"/>
    </row>
    <row r="581" spans="1:21" ht="208" x14ac:dyDescent="0.35">
      <c r="A581" s="33">
        <v>580</v>
      </c>
      <c r="B581" s="21" t="s">
        <v>4117</v>
      </c>
      <c r="C581" s="29" t="s">
        <v>4118</v>
      </c>
      <c r="D581" s="29" t="s">
        <v>4118</v>
      </c>
      <c r="E581" s="21" t="s">
        <v>4117</v>
      </c>
      <c r="F581" s="45"/>
      <c r="G581" s="21"/>
      <c r="H581" s="21"/>
      <c r="I581" s="7" t="s">
        <v>34</v>
      </c>
      <c r="J581" s="21"/>
      <c r="K581" s="21"/>
      <c r="L581" s="32"/>
      <c r="M581" s="30" t="s">
        <v>34</v>
      </c>
      <c r="N581" s="29" t="s">
        <v>34</v>
      </c>
      <c r="O581" s="29" t="s">
        <v>34</v>
      </c>
      <c r="P581" s="29" t="s">
        <v>34</v>
      </c>
      <c r="Q581" s="29" t="s">
        <v>34</v>
      </c>
      <c r="R581" s="29" t="s">
        <v>34</v>
      </c>
      <c r="U581" s="31"/>
    </row>
    <row r="582" spans="1:21" ht="130" x14ac:dyDescent="0.35">
      <c r="A582" s="33">
        <v>581</v>
      </c>
      <c r="B582" s="21" t="s">
        <v>4115</v>
      </c>
      <c r="C582" s="29" t="s">
        <v>4116</v>
      </c>
      <c r="D582" s="29" t="s">
        <v>4116</v>
      </c>
      <c r="E582" s="21" t="s">
        <v>4115</v>
      </c>
      <c r="F582" s="45"/>
      <c r="G582" s="21"/>
      <c r="H582" s="21"/>
      <c r="I582" s="7" t="s">
        <v>34</v>
      </c>
      <c r="J582" s="21"/>
      <c r="K582" s="21"/>
      <c r="L582" s="32"/>
      <c r="M582" s="30" t="s">
        <v>34</v>
      </c>
      <c r="N582" s="29" t="s">
        <v>34</v>
      </c>
      <c r="O582" s="29" t="s">
        <v>34</v>
      </c>
      <c r="P582" s="29" t="s">
        <v>34</v>
      </c>
      <c r="Q582" s="29" t="s">
        <v>34</v>
      </c>
      <c r="R582" s="29" t="s">
        <v>34</v>
      </c>
      <c r="U582" s="31"/>
    </row>
    <row r="583" spans="1:21" ht="130" x14ac:dyDescent="0.35">
      <c r="A583" s="33">
        <v>582</v>
      </c>
      <c r="B583" s="21" t="s">
        <v>4113</v>
      </c>
      <c r="C583" s="29" t="s">
        <v>4114</v>
      </c>
      <c r="D583" s="29" t="s">
        <v>4114</v>
      </c>
      <c r="E583" s="21" t="s">
        <v>4113</v>
      </c>
      <c r="F583" s="45"/>
      <c r="G583" s="21"/>
      <c r="H583" s="21"/>
      <c r="I583" s="7" t="s">
        <v>34</v>
      </c>
      <c r="J583" s="21"/>
      <c r="K583" s="21"/>
      <c r="L583" s="32"/>
      <c r="M583" s="30" t="s">
        <v>34</v>
      </c>
      <c r="N583" s="29" t="s">
        <v>34</v>
      </c>
      <c r="O583" s="29" t="s">
        <v>34</v>
      </c>
      <c r="P583" s="29" t="s">
        <v>34</v>
      </c>
      <c r="Q583" s="29" t="s">
        <v>34</v>
      </c>
      <c r="R583" s="29" t="s">
        <v>34</v>
      </c>
      <c r="U583" s="31"/>
    </row>
    <row r="584" spans="1:21" ht="39" x14ac:dyDescent="0.35">
      <c r="A584" s="33">
        <v>583</v>
      </c>
      <c r="B584" s="21" t="s">
        <v>4111</v>
      </c>
      <c r="C584" s="29" t="s">
        <v>4112</v>
      </c>
      <c r="D584" s="29" t="s">
        <v>4112</v>
      </c>
      <c r="E584" s="21" t="s">
        <v>4111</v>
      </c>
      <c r="F584" s="45"/>
      <c r="G584" s="21"/>
      <c r="H584" s="21"/>
      <c r="I584" s="7" t="s">
        <v>34</v>
      </c>
      <c r="J584" s="21"/>
      <c r="K584" s="21"/>
      <c r="L584" s="32"/>
      <c r="M584" s="30" t="s">
        <v>34</v>
      </c>
      <c r="N584" s="29" t="s">
        <v>34</v>
      </c>
      <c r="O584" s="29" t="s">
        <v>34</v>
      </c>
      <c r="P584" s="29" t="s">
        <v>34</v>
      </c>
      <c r="Q584" s="29" t="s">
        <v>34</v>
      </c>
      <c r="R584" s="29" t="s">
        <v>34</v>
      </c>
      <c r="U584" s="31"/>
    </row>
    <row r="585" spans="1:21" ht="52" x14ac:dyDescent="0.35">
      <c r="A585" s="33">
        <v>584</v>
      </c>
      <c r="B585" s="21" t="s">
        <v>4109</v>
      </c>
      <c r="C585" s="29" t="s">
        <v>4110</v>
      </c>
      <c r="D585" s="29" t="s">
        <v>4110</v>
      </c>
      <c r="E585" s="21" t="s">
        <v>4109</v>
      </c>
      <c r="F585" s="45"/>
      <c r="G585" s="21"/>
      <c r="H585" s="21"/>
      <c r="I585" s="7" t="s">
        <v>34</v>
      </c>
      <c r="J585" s="21"/>
      <c r="K585" s="21"/>
      <c r="L585" s="32"/>
      <c r="M585" s="30" t="s">
        <v>34</v>
      </c>
      <c r="N585" s="29" t="s">
        <v>34</v>
      </c>
      <c r="O585" s="29" t="s">
        <v>34</v>
      </c>
      <c r="P585" s="29" t="s">
        <v>34</v>
      </c>
      <c r="Q585" s="29" t="s">
        <v>34</v>
      </c>
      <c r="R585" s="29" t="s">
        <v>34</v>
      </c>
      <c r="U585" s="31"/>
    </row>
    <row r="586" spans="1:21" ht="26" x14ac:dyDescent="0.35">
      <c r="A586" s="33">
        <v>585</v>
      </c>
      <c r="B586" s="9" t="s">
        <v>4107</v>
      </c>
      <c r="C586" s="37" t="s">
        <v>4108</v>
      </c>
      <c r="D586" s="37" t="s">
        <v>4108</v>
      </c>
      <c r="E586" s="9" t="s">
        <v>4107</v>
      </c>
      <c r="F586" s="47"/>
      <c r="G586" s="9"/>
      <c r="H586" s="9"/>
      <c r="I586" s="7"/>
      <c r="J586" s="9"/>
      <c r="K586" s="9"/>
      <c r="L586" s="36"/>
      <c r="M586" s="32"/>
      <c r="U586" s="31"/>
    </row>
    <row r="587" spans="1:21" x14ac:dyDescent="0.35">
      <c r="A587" s="33">
        <v>586</v>
      </c>
      <c r="B587" s="18" t="s">
        <v>4105</v>
      </c>
      <c r="C587" s="35" t="s">
        <v>4106</v>
      </c>
      <c r="D587" s="35" t="s">
        <v>4106</v>
      </c>
      <c r="E587" s="18" t="s">
        <v>4105</v>
      </c>
      <c r="F587" s="46"/>
      <c r="G587" s="18"/>
      <c r="H587" s="18"/>
      <c r="I587" s="7"/>
      <c r="J587" s="18"/>
      <c r="K587" s="18"/>
      <c r="L587" s="34"/>
      <c r="M587" s="32"/>
      <c r="U587" s="31"/>
    </row>
    <row r="588" spans="1:21" ht="117" x14ac:dyDescent="0.35">
      <c r="A588" s="33">
        <v>587</v>
      </c>
      <c r="B588" s="21" t="s">
        <v>4103</v>
      </c>
      <c r="C588" s="29" t="s">
        <v>4104</v>
      </c>
      <c r="D588" s="29" t="s">
        <v>4104</v>
      </c>
      <c r="E588" s="21" t="s">
        <v>4103</v>
      </c>
      <c r="F588" s="45"/>
      <c r="G588" s="21"/>
      <c r="H588" s="21"/>
      <c r="I588" s="7" t="s">
        <v>34</v>
      </c>
      <c r="J588" s="21"/>
      <c r="K588" s="21"/>
      <c r="L588" s="32"/>
      <c r="M588" s="30" t="s">
        <v>34</v>
      </c>
      <c r="O588" s="29" t="s">
        <v>34</v>
      </c>
      <c r="P588" s="29" t="s">
        <v>34</v>
      </c>
      <c r="U588" s="31"/>
    </row>
    <row r="589" spans="1:21" ht="26" x14ac:dyDescent="0.35">
      <c r="A589" s="33">
        <v>588</v>
      </c>
      <c r="B589" s="21" t="s">
        <v>4101</v>
      </c>
      <c r="C589" s="29" t="s">
        <v>4102</v>
      </c>
      <c r="D589" s="29" t="s">
        <v>4102</v>
      </c>
      <c r="E589" s="21" t="s">
        <v>4101</v>
      </c>
      <c r="F589" s="45"/>
      <c r="G589" s="21"/>
      <c r="H589" s="21"/>
      <c r="I589" s="7" t="s">
        <v>34</v>
      </c>
      <c r="J589" s="21"/>
      <c r="K589" s="21"/>
      <c r="L589" s="32"/>
      <c r="M589" s="30" t="s">
        <v>34</v>
      </c>
      <c r="O589" s="29" t="s">
        <v>34</v>
      </c>
      <c r="P589" s="29" t="s">
        <v>34</v>
      </c>
      <c r="U589" s="31"/>
    </row>
    <row r="590" spans="1:21" ht="91" x14ac:dyDescent="0.35">
      <c r="A590" s="33">
        <v>589</v>
      </c>
      <c r="B590" s="21" t="s">
        <v>4099</v>
      </c>
      <c r="C590" s="29" t="s">
        <v>4100</v>
      </c>
      <c r="D590" s="29" t="s">
        <v>4100</v>
      </c>
      <c r="E590" s="21" t="s">
        <v>4099</v>
      </c>
      <c r="F590" s="45"/>
      <c r="G590" s="21"/>
      <c r="H590" s="21"/>
      <c r="I590" s="7" t="s">
        <v>34</v>
      </c>
      <c r="J590" s="21"/>
      <c r="K590" s="21"/>
      <c r="L590" s="32"/>
      <c r="M590" s="30" t="s">
        <v>34</v>
      </c>
      <c r="U590" s="31"/>
    </row>
    <row r="591" spans="1:21" ht="52" x14ac:dyDescent="0.35">
      <c r="A591" s="33">
        <v>590</v>
      </c>
      <c r="B591" s="21" t="s">
        <v>4097</v>
      </c>
      <c r="C591" s="29" t="s">
        <v>4098</v>
      </c>
      <c r="D591" s="29" t="s">
        <v>4098</v>
      </c>
      <c r="E591" s="21" t="s">
        <v>4097</v>
      </c>
      <c r="F591" s="45"/>
      <c r="G591" s="21"/>
      <c r="H591" s="21"/>
      <c r="I591" s="7" t="s">
        <v>34</v>
      </c>
      <c r="J591" s="21"/>
      <c r="K591" s="21"/>
      <c r="L591" s="32"/>
      <c r="M591" s="32"/>
      <c r="O591" s="29" t="s">
        <v>34</v>
      </c>
      <c r="P591" s="29" t="s">
        <v>34</v>
      </c>
      <c r="U591" s="31"/>
    </row>
    <row r="592" spans="1:21" x14ac:dyDescent="0.35">
      <c r="A592" s="33">
        <v>591</v>
      </c>
      <c r="B592" s="21" t="s">
        <v>4095</v>
      </c>
      <c r="C592" s="29" t="s">
        <v>4096</v>
      </c>
      <c r="D592" s="29" t="s">
        <v>4096</v>
      </c>
      <c r="E592" s="21" t="s">
        <v>4095</v>
      </c>
      <c r="F592" s="45"/>
      <c r="G592" s="21"/>
      <c r="H592" s="21"/>
      <c r="I592" s="7" t="s">
        <v>34</v>
      </c>
      <c r="J592" s="21"/>
      <c r="K592" s="21"/>
      <c r="L592" s="32"/>
      <c r="M592" s="32"/>
      <c r="O592" s="29" t="s">
        <v>34</v>
      </c>
      <c r="P592" s="29" t="s">
        <v>34</v>
      </c>
      <c r="U592" s="31"/>
    </row>
    <row r="593" spans="1:21" ht="26" x14ac:dyDescent="0.35">
      <c r="A593" s="33">
        <v>592</v>
      </c>
      <c r="B593" s="21" t="s">
        <v>4093</v>
      </c>
      <c r="C593" s="29" t="s">
        <v>4094</v>
      </c>
      <c r="D593" s="29" t="s">
        <v>4094</v>
      </c>
      <c r="E593" s="21" t="s">
        <v>4093</v>
      </c>
      <c r="F593" s="45"/>
      <c r="G593" s="21"/>
      <c r="H593" s="21"/>
      <c r="I593" s="7" t="s">
        <v>34</v>
      </c>
      <c r="J593" s="21"/>
      <c r="K593" s="21"/>
      <c r="L593" s="32"/>
      <c r="M593" s="32"/>
      <c r="O593" s="29" t="s">
        <v>34</v>
      </c>
      <c r="P593" s="29" t="s">
        <v>34</v>
      </c>
      <c r="U593" s="31"/>
    </row>
    <row r="594" spans="1:21" ht="39" x14ac:dyDescent="0.35">
      <c r="A594" s="33">
        <v>593</v>
      </c>
      <c r="B594" s="21" t="s">
        <v>4091</v>
      </c>
      <c r="C594" s="29" t="s">
        <v>4092</v>
      </c>
      <c r="D594" s="29" t="s">
        <v>4092</v>
      </c>
      <c r="E594" s="21" t="s">
        <v>4091</v>
      </c>
      <c r="F594" s="45"/>
      <c r="G594" s="21"/>
      <c r="H594" s="21"/>
      <c r="I594" s="7" t="s">
        <v>34</v>
      </c>
      <c r="J594" s="21"/>
      <c r="K594" s="21"/>
      <c r="L594" s="32"/>
      <c r="M594" s="30" t="s">
        <v>34</v>
      </c>
      <c r="O594" s="29" t="s">
        <v>34</v>
      </c>
      <c r="P594" s="29" t="s">
        <v>34</v>
      </c>
      <c r="U594" s="31"/>
    </row>
    <row r="595" spans="1:21" ht="52" x14ac:dyDescent="0.35">
      <c r="A595" s="33">
        <v>594</v>
      </c>
      <c r="B595" s="21" t="s">
        <v>4089</v>
      </c>
      <c r="C595" s="29" t="s">
        <v>4090</v>
      </c>
      <c r="D595" s="29" t="s">
        <v>4090</v>
      </c>
      <c r="E595" s="21" t="s">
        <v>4089</v>
      </c>
      <c r="F595" s="45"/>
      <c r="G595" s="21"/>
      <c r="H595" s="21"/>
      <c r="I595" s="7" t="s">
        <v>34</v>
      </c>
      <c r="J595" s="21"/>
      <c r="K595" s="21"/>
      <c r="L595" s="32"/>
      <c r="M595" s="30" t="s">
        <v>34</v>
      </c>
      <c r="O595" s="29" t="s">
        <v>34</v>
      </c>
      <c r="P595" s="29" t="s">
        <v>34</v>
      </c>
      <c r="U595" s="31"/>
    </row>
    <row r="596" spans="1:21" ht="143" x14ac:dyDescent="0.35">
      <c r="A596" s="33">
        <v>595</v>
      </c>
      <c r="B596" s="21" t="s">
        <v>4087</v>
      </c>
      <c r="C596" s="29" t="s">
        <v>4088</v>
      </c>
      <c r="D596" s="29" t="s">
        <v>4088</v>
      </c>
      <c r="E596" s="21" t="s">
        <v>4087</v>
      </c>
      <c r="F596" s="45"/>
      <c r="G596" s="21"/>
      <c r="H596" s="21"/>
      <c r="I596" s="7" t="s">
        <v>34</v>
      </c>
      <c r="J596" s="21"/>
      <c r="K596" s="21"/>
      <c r="L596" s="32"/>
      <c r="M596" s="30" t="s">
        <v>34</v>
      </c>
      <c r="O596" s="29" t="s">
        <v>34</v>
      </c>
      <c r="P596" s="29" t="s">
        <v>34</v>
      </c>
      <c r="U596" s="31"/>
    </row>
    <row r="597" spans="1:21" x14ac:dyDescent="0.35">
      <c r="A597" s="33">
        <v>596</v>
      </c>
      <c r="B597" s="9" t="s">
        <v>4085</v>
      </c>
      <c r="C597" s="37" t="s">
        <v>4086</v>
      </c>
      <c r="D597" s="37" t="s">
        <v>4086</v>
      </c>
      <c r="E597" s="9" t="s">
        <v>4085</v>
      </c>
      <c r="F597" s="47"/>
      <c r="G597" s="9"/>
      <c r="H597" s="9"/>
      <c r="I597" s="7"/>
      <c r="J597" s="9"/>
      <c r="K597" s="9"/>
      <c r="L597" s="36"/>
      <c r="M597" s="32"/>
      <c r="U597" s="31"/>
    </row>
    <row r="598" spans="1:21" x14ac:dyDescent="0.35">
      <c r="A598" s="33">
        <v>597</v>
      </c>
      <c r="B598" s="18" t="s">
        <v>4083</v>
      </c>
      <c r="C598" s="35" t="s">
        <v>4084</v>
      </c>
      <c r="D598" s="35" t="s">
        <v>4084</v>
      </c>
      <c r="E598" s="18" t="s">
        <v>4083</v>
      </c>
      <c r="F598" s="46"/>
      <c r="G598" s="18"/>
      <c r="H598" s="18"/>
      <c r="I598" s="7"/>
      <c r="J598" s="18"/>
      <c r="K598" s="18"/>
      <c r="L598" s="34"/>
      <c r="M598" s="32"/>
      <c r="U598" s="31"/>
    </row>
    <row r="599" spans="1:21" ht="39" x14ac:dyDescent="0.35">
      <c r="A599" s="33">
        <v>598</v>
      </c>
      <c r="B599" s="21" t="s">
        <v>4081</v>
      </c>
      <c r="C599" s="29" t="s">
        <v>4082</v>
      </c>
      <c r="D599" s="29" t="s">
        <v>4082</v>
      </c>
      <c r="E599" s="21" t="s">
        <v>4081</v>
      </c>
      <c r="F599" s="45"/>
      <c r="G599" s="21"/>
      <c r="H599" s="21"/>
      <c r="I599" s="7" t="s">
        <v>34</v>
      </c>
      <c r="J599" s="21"/>
      <c r="K599" s="21"/>
      <c r="L599" s="32"/>
      <c r="M599" s="32"/>
      <c r="O599" s="29" t="s">
        <v>34</v>
      </c>
      <c r="P599" s="29" t="s">
        <v>34</v>
      </c>
      <c r="Q599" s="29" t="s">
        <v>34</v>
      </c>
      <c r="U599" s="31"/>
    </row>
    <row r="600" spans="1:21" ht="39" x14ac:dyDescent="0.35">
      <c r="A600" s="33">
        <v>599</v>
      </c>
      <c r="B600" s="21" t="s">
        <v>4079</v>
      </c>
      <c r="C600" s="29" t="s">
        <v>4080</v>
      </c>
      <c r="D600" s="29" t="s">
        <v>4080</v>
      </c>
      <c r="E600" s="21" t="s">
        <v>4079</v>
      </c>
      <c r="F600" s="45"/>
      <c r="G600" s="21"/>
      <c r="H600" s="21"/>
      <c r="I600" s="7" t="s">
        <v>34</v>
      </c>
      <c r="J600" s="21"/>
      <c r="K600" s="21"/>
      <c r="L600" s="32"/>
      <c r="M600" s="32"/>
      <c r="O600" s="29" t="s">
        <v>34</v>
      </c>
      <c r="P600" s="29" t="s">
        <v>34</v>
      </c>
      <c r="Q600" s="29" t="s">
        <v>34</v>
      </c>
      <c r="U600" s="31"/>
    </row>
    <row r="601" spans="1:21" x14ac:dyDescent="0.35">
      <c r="A601" s="33">
        <v>600</v>
      </c>
      <c r="B601" s="9" t="s">
        <v>4077</v>
      </c>
      <c r="C601" s="37" t="s">
        <v>4078</v>
      </c>
      <c r="D601" s="37" t="s">
        <v>4078</v>
      </c>
      <c r="E601" s="9" t="s">
        <v>4077</v>
      </c>
      <c r="F601" s="47"/>
      <c r="G601" s="9"/>
      <c r="H601" s="9"/>
      <c r="I601" s="7"/>
      <c r="J601" s="9"/>
      <c r="K601" s="9"/>
      <c r="L601" s="36"/>
      <c r="M601" s="32"/>
      <c r="U601" s="31"/>
    </row>
    <row r="602" spans="1:21" x14ac:dyDescent="0.35">
      <c r="A602" s="33">
        <v>601</v>
      </c>
      <c r="B602" s="18" t="s">
        <v>4075</v>
      </c>
      <c r="C602" s="35" t="s">
        <v>4076</v>
      </c>
      <c r="D602" s="35" t="s">
        <v>4076</v>
      </c>
      <c r="E602" s="18" t="s">
        <v>4075</v>
      </c>
      <c r="F602" s="46"/>
      <c r="G602" s="18"/>
      <c r="H602" s="18"/>
      <c r="I602" s="7"/>
      <c r="J602" s="18"/>
      <c r="K602" s="18"/>
      <c r="L602" s="34"/>
      <c r="M602" s="32"/>
      <c r="U602" s="31"/>
    </row>
    <row r="603" spans="1:21" ht="39" x14ac:dyDescent="0.35">
      <c r="A603" s="33">
        <v>602</v>
      </c>
      <c r="B603" s="21" t="s">
        <v>4073</v>
      </c>
      <c r="C603" s="29" t="s">
        <v>4074</v>
      </c>
      <c r="D603" s="29" t="s">
        <v>4074</v>
      </c>
      <c r="E603" s="21" t="s">
        <v>4073</v>
      </c>
      <c r="F603" s="45"/>
      <c r="G603" s="21"/>
      <c r="H603" s="21"/>
      <c r="I603" s="7" t="s">
        <v>34</v>
      </c>
      <c r="J603" s="21"/>
      <c r="K603" s="21"/>
      <c r="L603" s="32"/>
      <c r="M603" s="30" t="s">
        <v>34</v>
      </c>
      <c r="N603" s="29" t="s">
        <v>34</v>
      </c>
      <c r="O603" s="29" t="s">
        <v>34</v>
      </c>
      <c r="P603" s="29" t="s">
        <v>34</v>
      </c>
      <c r="Q603" s="29" t="s">
        <v>34</v>
      </c>
      <c r="R603" s="29" t="s">
        <v>34</v>
      </c>
      <c r="T603" s="27">
        <v>1</v>
      </c>
      <c r="U603" s="31"/>
    </row>
    <row r="604" spans="1:21" ht="117" x14ac:dyDescent="0.35">
      <c r="A604" s="33">
        <v>603</v>
      </c>
      <c r="B604" s="21" t="s">
        <v>4071</v>
      </c>
      <c r="C604" s="29" t="s">
        <v>4072</v>
      </c>
      <c r="D604" s="29" t="s">
        <v>4072</v>
      </c>
      <c r="E604" s="21" t="s">
        <v>4071</v>
      </c>
      <c r="F604" s="45"/>
      <c r="G604" s="21"/>
      <c r="H604" s="21"/>
      <c r="I604" s="7" t="s">
        <v>34</v>
      </c>
      <c r="J604" s="21"/>
      <c r="K604" s="21"/>
      <c r="L604" s="32"/>
      <c r="M604" s="30" t="s">
        <v>34</v>
      </c>
      <c r="O604" s="29" t="s">
        <v>34</v>
      </c>
      <c r="P604" s="29" t="s">
        <v>34</v>
      </c>
      <c r="U604" s="31"/>
    </row>
    <row r="605" spans="1:21" ht="65" x14ac:dyDescent="0.35">
      <c r="A605" s="33">
        <v>604</v>
      </c>
      <c r="B605" s="21" t="s">
        <v>4069</v>
      </c>
      <c r="C605" s="29" t="s">
        <v>4070</v>
      </c>
      <c r="D605" s="29" t="s">
        <v>4070</v>
      </c>
      <c r="E605" s="21" t="s">
        <v>4069</v>
      </c>
      <c r="F605" s="45"/>
      <c r="G605" s="21"/>
      <c r="H605" s="21"/>
      <c r="I605" s="7" t="s">
        <v>34</v>
      </c>
      <c r="J605" s="21"/>
      <c r="K605" s="21"/>
      <c r="L605" s="32"/>
      <c r="M605" s="30" t="s">
        <v>34</v>
      </c>
      <c r="O605" s="29" t="s">
        <v>34</v>
      </c>
      <c r="P605" s="29" t="s">
        <v>34</v>
      </c>
      <c r="U605" s="31"/>
    </row>
    <row r="606" spans="1:21" ht="65" x14ac:dyDescent="0.35">
      <c r="A606" s="33">
        <v>605</v>
      </c>
      <c r="B606" s="21" t="s">
        <v>4067</v>
      </c>
      <c r="C606" s="29" t="s">
        <v>4068</v>
      </c>
      <c r="D606" s="29" t="s">
        <v>4068</v>
      </c>
      <c r="E606" s="21" t="s">
        <v>4067</v>
      </c>
      <c r="F606" s="45"/>
      <c r="G606" s="21"/>
      <c r="H606" s="21"/>
      <c r="I606" s="7" t="s">
        <v>34</v>
      </c>
      <c r="J606" s="21"/>
      <c r="K606" s="21"/>
      <c r="L606" s="32"/>
      <c r="M606" s="30" t="s">
        <v>34</v>
      </c>
      <c r="O606" s="29" t="s">
        <v>34</v>
      </c>
      <c r="P606" s="29" t="s">
        <v>34</v>
      </c>
      <c r="U606" s="31"/>
    </row>
    <row r="607" spans="1:21" ht="26" x14ac:dyDescent="0.35">
      <c r="A607" s="33">
        <v>606</v>
      </c>
      <c r="B607" s="9" t="s">
        <v>4065</v>
      </c>
      <c r="C607" s="37" t="s">
        <v>4066</v>
      </c>
      <c r="D607" s="37" t="s">
        <v>4066</v>
      </c>
      <c r="E607" s="9" t="s">
        <v>4065</v>
      </c>
      <c r="F607" s="47"/>
      <c r="G607" s="9"/>
      <c r="H607" s="9"/>
      <c r="I607" s="7"/>
      <c r="J607" s="9"/>
      <c r="K607" s="9"/>
      <c r="L607" s="36"/>
      <c r="M607" s="32"/>
      <c r="U607" s="31"/>
    </row>
    <row r="608" spans="1:21" x14ac:dyDescent="0.35">
      <c r="A608" s="33">
        <v>607</v>
      </c>
      <c r="B608" s="18" t="s">
        <v>4063</v>
      </c>
      <c r="C608" s="35" t="s">
        <v>4064</v>
      </c>
      <c r="D608" s="35" t="s">
        <v>4064</v>
      </c>
      <c r="E608" s="18" t="s">
        <v>4063</v>
      </c>
      <c r="F608" s="46"/>
      <c r="G608" s="18"/>
      <c r="H608" s="18"/>
      <c r="I608" s="7"/>
      <c r="J608" s="18"/>
      <c r="K608" s="18"/>
      <c r="L608" s="34"/>
      <c r="M608" s="32"/>
      <c r="U608" s="31"/>
    </row>
    <row r="609" spans="1:23" ht="39" x14ac:dyDescent="0.35">
      <c r="A609" s="33">
        <v>608</v>
      </c>
      <c r="B609" s="21" t="s">
        <v>4061</v>
      </c>
      <c r="C609" s="29" t="s">
        <v>4062</v>
      </c>
      <c r="D609" s="29" t="s">
        <v>4062</v>
      </c>
      <c r="E609" s="21" t="s">
        <v>4061</v>
      </c>
      <c r="F609" s="45"/>
      <c r="G609" s="21"/>
      <c r="H609" s="21"/>
      <c r="I609" s="7" t="s">
        <v>34</v>
      </c>
      <c r="J609" s="21"/>
      <c r="K609" s="21"/>
      <c r="L609" s="32"/>
      <c r="M609" s="30" t="s">
        <v>34</v>
      </c>
      <c r="O609" s="29" t="s">
        <v>34</v>
      </c>
      <c r="P609" s="29" t="s">
        <v>34</v>
      </c>
      <c r="U609" s="31"/>
    </row>
    <row r="610" spans="1:23" ht="78" x14ac:dyDescent="0.35">
      <c r="A610" s="33">
        <v>609</v>
      </c>
      <c r="B610" s="21" t="s">
        <v>4059</v>
      </c>
      <c r="C610" s="29" t="s">
        <v>4060</v>
      </c>
      <c r="D610" s="29" t="s">
        <v>4060</v>
      </c>
      <c r="E610" s="21" t="s">
        <v>4059</v>
      </c>
      <c r="F610" s="45"/>
      <c r="G610" s="21"/>
      <c r="H610" s="21"/>
      <c r="I610" s="7" t="s">
        <v>34</v>
      </c>
      <c r="J610" s="21"/>
      <c r="K610" s="21"/>
      <c r="L610" s="32"/>
      <c r="M610" s="30" t="s">
        <v>34</v>
      </c>
      <c r="O610" s="29" t="s">
        <v>34</v>
      </c>
      <c r="P610" s="29" t="s">
        <v>34</v>
      </c>
      <c r="U610" s="31"/>
    </row>
    <row r="611" spans="1:23" ht="78" x14ac:dyDescent="0.35">
      <c r="A611" s="33">
        <v>610</v>
      </c>
      <c r="B611" s="21" t="s">
        <v>4057</v>
      </c>
      <c r="C611" s="29" t="s">
        <v>4058</v>
      </c>
      <c r="D611" s="29" t="s">
        <v>4058</v>
      </c>
      <c r="E611" s="21" t="s">
        <v>4057</v>
      </c>
      <c r="F611" s="45"/>
      <c r="G611" s="21"/>
      <c r="H611" s="21"/>
      <c r="I611" s="7" t="s">
        <v>34</v>
      </c>
      <c r="J611" s="21"/>
      <c r="K611" s="21"/>
      <c r="L611" s="32"/>
      <c r="M611" s="30" t="s">
        <v>34</v>
      </c>
      <c r="O611" s="29" t="s">
        <v>34</v>
      </c>
      <c r="P611" s="29" t="s">
        <v>34</v>
      </c>
      <c r="U611" s="31"/>
    </row>
    <row r="612" spans="1:23" ht="52" x14ac:dyDescent="0.35">
      <c r="A612" s="33">
        <v>611</v>
      </c>
      <c r="B612" s="21" t="s">
        <v>4055</v>
      </c>
      <c r="C612" s="29" t="s">
        <v>4056</v>
      </c>
      <c r="D612" s="29" t="s">
        <v>4056</v>
      </c>
      <c r="E612" s="21" t="s">
        <v>4055</v>
      </c>
      <c r="F612" s="45"/>
      <c r="G612" s="21"/>
      <c r="H612" s="21"/>
      <c r="I612" s="7" t="s">
        <v>34</v>
      </c>
      <c r="J612" s="21"/>
      <c r="K612" s="21"/>
      <c r="L612" s="32"/>
      <c r="M612" s="30" t="s">
        <v>34</v>
      </c>
      <c r="O612" s="29" t="s">
        <v>34</v>
      </c>
      <c r="P612" s="29" t="s">
        <v>34</v>
      </c>
      <c r="U612" s="31"/>
    </row>
    <row r="613" spans="1:23" ht="91" x14ac:dyDescent="0.35">
      <c r="A613" s="33">
        <v>612</v>
      </c>
      <c r="B613" s="21" t="s">
        <v>4053</v>
      </c>
      <c r="C613" s="29" t="s">
        <v>4054</v>
      </c>
      <c r="D613" s="29" t="s">
        <v>4054</v>
      </c>
      <c r="E613" s="21" t="s">
        <v>4053</v>
      </c>
      <c r="F613" s="45"/>
      <c r="G613" s="21"/>
      <c r="H613" s="21"/>
      <c r="I613" s="7" t="s">
        <v>34</v>
      </c>
      <c r="J613" s="21"/>
      <c r="K613" s="21"/>
      <c r="L613" s="32"/>
      <c r="M613" s="30" t="s">
        <v>34</v>
      </c>
      <c r="O613" s="29" t="s">
        <v>34</v>
      </c>
      <c r="P613" s="29" t="s">
        <v>34</v>
      </c>
      <c r="U613" s="31"/>
    </row>
    <row r="614" spans="1:23" ht="104" x14ac:dyDescent="0.35">
      <c r="A614" s="33">
        <v>613</v>
      </c>
      <c r="B614" s="21" t="s">
        <v>4051</v>
      </c>
      <c r="C614" s="29" t="s">
        <v>4052</v>
      </c>
      <c r="D614" s="29" t="s">
        <v>4052</v>
      </c>
      <c r="E614" s="21" t="s">
        <v>4051</v>
      </c>
      <c r="F614" s="45"/>
      <c r="G614" s="21"/>
      <c r="H614" s="21"/>
      <c r="I614" s="7" t="s">
        <v>34</v>
      </c>
      <c r="J614" s="21"/>
      <c r="K614" s="21"/>
      <c r="L614" s="32"/>
      <c r="M614" s="30" t="s">
        <v>34</v>
      </c>
      <c r="O614" s="29" t="s">
        <v>34</v>
      </c>
      <c r="P614" s="29" t="s">
        <v>34</v>
      </c>
      <c r="U614" s="31"/>
    </row>
    <row r="615" spans="1:23" ht="26" x14ac:dyDescent="0.35">
      <c r="A615" s="33">
        <v>614</v>
      </c>
      <c r="B615" s="9" t="s">
        <v>4049</v>
      </c>
      <c r="C615" s="37" t="s">
        <v>4050</v>
      </c>
      <c r="D615" s="37" t="s">
        <v>4050</v>
      </c>
      <c r="E615" s="9" t="s">
        <v>4049</v>
      </c>
      <c r="F615" s="47"/>
      <c r="G615" s="9"/>
      <c r="H615" s="9"/>
      <c r="I615" s="7"/>
      <c r="J615" s="9"/>
      <c r="K615" s="9"/>
      <c r="L615" s="36"/>
      <c r="M615" s="32"/>
      <c r="U615" s="31"/>
    </row>
    <row r="616" spans="1:23" ht="26" x14ac:dyDescent="0.35">
      <c r="A616" s="33">
        <v>615</v>
      </c>
      <c r="B616" s="9" t="s">
        <v>4047</v>
      </c>
      <c r="C616" s="37" t="s">
        <v>4048</v>
      </c>
      <c r="D616" s="37" t="s">
        <v>4048</v>
      </c>
      <c r="E616" s="9" t="s">
        <v>4047</v>
      </c>
      <c r="F616" s="47"/>
      <c r="G616" s="9"/>
      <c r="H616" s="9"/>
      <c r="I616" s="7"/>
      <c r="J616" s="9"/>
      <c r="K616" s="9"/>
      <c r="L616" s="36"/>
      <c r="M616" s="32"/>
      <c r="U616" s="31"/>
      <c r="V616" s="7" t="s">
        <v>6717</v>
      </c>
      <c r="W616" s="27">
        <v>6</v>
      </c>
    </row>
    <row r="617" spans="1:23" x14ac:dyDescent="0.35">
      <c r="A617" s="33">
        <v>616</v>
      </c>
      <c r="B617" s="18" t="s">
        <v>4036</v>
      </c>
      <c r="C617" s="35" t="s">
        <v>4046</v>
      </c>
      <c r="D617" s="35" t="s">
        <v>4046</v>
      </c>
      <c r="E617" s="18" t="s">
        <v>4036</v>
      </c>
      <c r="F617" s="46"/>
      <c r="G617" s="18"/>
      <c r="H617" s="18"/>
      <c r="I617" s="7"/>
      <c r="J617" s="18"/>
      <c r="K617" s="18"/>
      <c r="L617" s="34"/>
      <c r="M617" s="32"/>
      <c r="U617" s="31"/>
    </row>
    <row r="618" spans="1:23" ht="39" x14ac:dyDescent="0.35">
      <c r="A618" s="33">
        <v>617</v>
      </c>
      <c r="B618" s="21" t="s">
        <v>4044</v>
      </c>
      <c r="C618" s="29" t="s">
        <v>4045</v>
      </c>
      <c r="D618" s="29" t="s">
        <v>4045</v>
      </c>
      <c r="E618" s="21" t="s">
        <v>4044</v>
      </c>
      <c r="F618" s="45"/>
      <c r="G618" s="21"/>
      <c r="H618" s="21"/>
      <c r="I618" s="7" t="s">
        <v>34</v>
      </c>
      <c r="J618" s="21"/>
      <c r="K618" s="21"/>
      <c r="L618" s="32"/>
      <c r="M618" s="30" t="s">
        <v>34</v>
      </c>
      <c r="N618" s="29" t="s">
        <v>34</v>
      </c>
      <c r="O618" s="29" t="s">
        <v>34</v>
      </c>
      <c r="P618" s="29" t="s">
        <v>34</v>
      </c>
      <c r="Q618" s="29" t="s">
        <v>34</v>
      </c>
      <c r="U618" s="31"/>
    </row>
    <row r="619" spans="1:23" ht="91" x14ac:dyDescent="0.35">
      <c r="A619" s="33">
        <v>618</v>
      </c>
      <c r="B619" s="21" t="s">
        <v>4042</v>
      </c>
      <c r="C619" s="29" t="s">
        <v>4043</v>
      </c>
      <c r="D619" s="29" t="s">
        <v>4043</v>
      </c>
      <c r="E619" s="21" t="s">
        <v>4042</v>
      </c>
      <c r="F619" s="45"/>
      <c r="G619" s="21"/>
      <c r="H619" s="21"/>
      <c r="I619" s="7" t="s">
        <v>34</v>
      </c>
      <c r="J619" s="21"/>
      <c r="K619" s="21"/>
      <c r="L619" s="32"/>
      <c r="M619" s="30" t="s">
        <v>34</v>
      </c>
      <c r="N619" s="29" t="s">
        <v>34</v>
      </c>
      <c r="O619" s="29" t="s">
        <v>34</v>
      </c>
      <c r="P619" s="29" t="s">
        <v>34</v>
      </c>
      <c r="Q619" s="29" t="s">
        <v>34</v>
      </c>
      <c r="U619" s="31"/>
    </row>
    <row r="620" spans="1:23" ht="117" x14ac:dyDescent="0.35">
      <c r="A620" s="33">
        <v>619</v>
      </c>
      <c r="B620" s="21" t="s">
        <v>4040</v>
      </c>
      <c r="C620" s="29" t="s">
        <v>4041</v>
      </c>
      <c r="D620" s="29" t="s">
        <v>4041</v>
      </c>
      <c r="E620" s="21" t="s">
        <v>4040</v>
      </c>
      <c r="F620" s="45"/>
      <c r="G620" s="21"/>
      <c r="H620" s="21"/>
      <c r="I620" s="7" t="s">
        <v>34</v>
      </c>
      <c r="J620" s="21"/>
      <c r="K620" s="21"/>
      <c r="L620" s="32"/>
      <c r="M620" s="30" t="s">
        <v>34</v>
      </c>
      <c r="N620" s="29" t="s">
        <v>34</v>
      </c>
      <c r="O620" s="29" t="s">
        <v>34</v>
      </c>
      <c r="P620" s="29" t="s">
        <v>34</v>
      </c>
      <c r="Q620" s="29" t="s">
        <v>34</v>
      </c>
      <c r="U620" s="31"/>
    </row>
    <row r="621" spans="1:23" ht="65" x14ac:dyDescent="0.35">
      <c r="A621" s="33">
        <v>620</v>
      </c>
      <c r="B621" s="9" t="s">
        <v>4038</v>
      </c>
      <c r="C621" s="37" t="s">
        <v>4039</v>
      </c>
      <c r="D621" s="37" t="s">
        <v>4039</v>
      </c>
      <c r="E621" s="9" t="s">
        <v>4038</v>
      </c>
      <c r="F621" s="47"/>
      <c r="G621" s="9"/>
      <c r="H621" s="9"/>
      <c r="I621" s="7"/>
      <c r="J621" s="9"/>
      <c r="K621" s="9"/>
      <c r="L621" s="36"/>
      <c r="M621" s="32"/>
      <c r="U621" s="31"/>
      <c r="V621" s="7" t="s">
        <v>6718</v>
      </c>
      <c r="W621" s="27">
        <v>6</v>
      </c>
    </row>
    <row r="622" spans="1:23" x14ac:dyDescent="0.35">
      <c r="A622" s="33">
        <v>621</v>
      </c>
      <c r="B622" s="18" t="s">
        <v>4036</v>
      </c>
      <c r="C622" s="35" t="s">
        <v>4037</v>
      </c>
      <c r="D622" s="35" t="s">
        <v>4037</v>
      </c>
      <c r="E622" s="18" t="s">
        <v>4036</v>
      </c>
      <c r="F622" s="46"/>
      <c r="G622" s="18"/>
      <c r="H622" s="18"/>
      <c r="I622" s="7"/>
      <c r="J622" s="18"/>
      <c r="K622" s="18"/>
      <c r="L622" s="34"/>
      <c r="M622" s="32"/>
      <c r="U622" s="31"/>
    </row>
    <row r="623" spans="1:23" ht="26" x14ac:dyDescent="0.35">
      <c r="A623" s="33">
        <v>622</v>
      </c>
      <c r="B623" s="21" t="s">
        <v>4034</v>
      </c>
      <c r="C623" s="29" t="s">
        <v>4035</v>
      </c>
      <c r="D623" s="29" t="s">
        <v>4035</v>
      </c>
      <c r="E623" s="21" t="s">
        <v>4034</v>
      </c>
      <c r="F623" s="45"/>
      <c r="G623" s="21"/>
      <c r="H623" s="21"/>
      <c r="I623" s="7" t="s">
        <v>34</v>
      </c>
      <c r="J623" s="21"/>
      <c r="K623" s="21"/>
      <c r="L623" s="32"/>
      <c r="M623" s="30" t="s">
        <v>34</v>
      </c>
      <c r="N623" s="29" t="s">
        <v>34</v>
      </c>
      <c r="U623" s="31"/>
    </row>
    <row r="624" spans="1:23" ht="78" x14ac:dyDescent="0.35">
      <c r="A624" s="33">
        <v>623</v>
      </c>
      <c r="B624" s="21" t="s">
        <v>4032</v>
      </c>
      <c r="C624" s="29" t="s">
        <v>4033</v>
      </c>
      <c r="D624" s="29" t="s">
        <v>4033</v>
      </c>
      <c r="E624" s="21" t="s">
        <v>4032</v>
      </c>
      <c r="F624" s="45"/>
      <c r="G624" s="21"/>
      <c r="H624" s="21"/>
      <c r="I624" s="7" t="s">
        <v>34</v>
      </c>
      <c r="J624" s="21"/>
      <c r="K624" s="21"/>
      <c r="L624" s="32"/>
      <c r="M624" s="30" t="s">
        <v>34</v>
      </c>
      <c r="N624" s="29" t="s">
        <v>34</v>
      </c>
      <c r="U624" s="31"/>
    </row>
    <row r="625" spans="1:21" ht="91" x14ac:dyDescent="0.35">
      <c r="A625" s="33">
        <v>624</v>
      </c>
      <c r="B625" s="21" t="s">
        <v>4030</v>
      </c>
      <c r="C625" s="29" t="s">
        <v>4031</v>
      </c>
      <c r="D625" s="29" t="s">
        <v>4031</v>
      </c>
      <c r="E625" s="21" t="s">
        <v>4030</v>
      </c>
      <c r="F625" s="45"/>
      <c r="G625" s="21"/>
      <c r="H625" s="21"/>
      <c r="I625" s="7" t="s">
        <v>34</v>
      </c>
      <c r="J625" s="21"/>
      <c r="K625" s="21"/>
      <c r="L625" s="32"/>
      <c r="M625" s="30" t="s">
        <v>34</v>
      </c>
      <c r="N625" s="29" t="s">
        <v>34</v>
      </c>
      <c r="U625" s="31"/>
    </row>
    <row r="626" spans="1:21" ht="39" x14ac:dyDescent="0.35">
      <c r="A626" s="33">
        <v>625</v>
      </c>
      <c r="B626" s="21" t="s">
        <v>4028</v>
      </c>
      <c r="C626" s="29" t="s">
        <v>4029</v>
      </c>
      <c r="D626" s="29" t="s">
        <v>4029</v>
      </c>
      <c r="E626" s="21" t="s">
        <v>4028</v>
      </c>
      <c r="F626" s="45"/>
      <c r="G626" s="21"/>
      <c r="H626" s="21"/>
      <c r="I626" s="7" t="s">
        <v>34</v>
      </c>
      <c r="J626" s="21"/>
      <c r="K626" s="21"/>
      <c r="L626" s="32"/>
      <c r="M626" s="30" t="s">
        <v>34</v>
      </c>
      <c r="U626" s="31"/>
    </row>
    <row r="627" spans="1:21" x14ac:dyDescent="0.35">
      <c r="A627" s="33">
        <v>626</v>
      </c>
      <c r="B627" s="9" t="s">
        <v>4026</v>
      </c>
      <c r="C627" s="37" t="s">
        <v>4027</v>
      </c>
      <c r="D627" s="37" t="s">
        <v>4027</v>
      </c>
      <c r="E627" s="9" t="s">
        <v>4026</v>
      </c>
      <c r="F627" s="47"/>
      <c r="G627" s="9"/>
      <c r="H627" s="9"/>
      <c r="I627" s="7"/>
      <c r="J627" s="9"/>
      <c r="K627" s="9"/>
      <c r="L627" s="36"/>
      <c r="M627" s="32"/>
      <c r="U627" s="31"/>
    </row>
    <row r="628" spans="1:21" ht="26" x14ac:dyDescent="0.35">
      <c r="A628" s="33">
        <v>627</v>
      </c>
      <c r="B628" s="18" t="s">
        <v>4024</v>
      </c>
      <c r="C628" s="35" t="s">
        <v>4025</v>
      </c>
      <c r="D628" s="35" t="s">
        <v>4025</v>
      </c>
      <c r="E628" s="18" t="s">
        <v>4024</v>
      </c>
      <c r="F628" s="46"/>
      <c r="G628" s="18"/>
      <c r="H628" s="18"/>
      <c r="I628" s="7"/>
      <c r="J628" s="18"/>
      <c r="K628" s="18"/>
      <c r="L628" s="34"/>
      <c r="M628" s="32"/>
      <c r="U628" s="31"/>
    </row>
    <row r="629" spans="1:21" ht="26" x14ac:dyDescent="0.35">
      <c r="A629" s="33">
        <v>628</v>
      </c>
      <c r="B629" s="21" t="s">
        <v>4022</v>
      </c>
      <c r="C629" s="29" t="s">
        <v>4023</v>
      </c>
      <c r="D629" s="29" t="s">
        <v>4023</v>
      </c>
      <c r="E629" s="21" t="s">
        <v>4022</v>
      </c>
      <c r="F629" s="45"/>
      <c r="G629" s="21"/>
      <c r="H629" s="21"/>
      <c r="I629" s="7" t="s">
        <v>34</v>
      </c>
      <c r="J629" s="21"/>
      <c r="K629" s="21"/>
      <c r="L629" s="32"/>
      <c r="M629" s="32"/>
      <c r="O629" s="29" t="s">
        <v>34</v>
      </c>
      <c r="P629" s="29" t="s">
        <v>34</v>
      </c>
      <c r="U629" s="31"/>
    </row>
    <row r="630" spans="1:21" ht="39" x14ac:dyDescent="0.35">
      <c r="A630" s="33">
        <v>629</v>
      </c>
      <c r="B630" s="21" t="s">
        <v>4020</v>
      </c>
      <c r="C630" s="29" t="s">
        <v>4021</v>
      </c>
      <c r="D630" s="29" t="s">
        <v>4021</v>
      </c>
      <c r="E630" s="21" t="s">
        <v>4020</v>
      </c>
      <c r="F630" s="45"/>
      <c r="G630" s="21"/>
      <c r="H630" s="21"/>
      <c r="I630" s="7" t="s">
        <v>34</v>
      </c>
      <c r="J630" s="21"/>
      <c r="K630" s="21"/>
      <c r="L630" s="32"/>
      <c r="M630" s="32"/>
      <c r="O630" s="29" t="s">
        <v>34</v>
      </c>
      <c r="P630" s="29" t="s">
        <v>34</v>
      </c>
      <c r="U630" s="31"/>
    </row>
    <row r="631" spans="1:21" ht="26" x14ac:dyDescent="0.35">
      <c r="A631" s="33">
        <v>630</v>
      </c>
      <c r="B631" s="21" t="s">
        <v>4018</v>
      </c>
      <c r="C631" s="29" t="s">
        <v>4019</v>
      </c>
      <c r="D631" s="29" t="s">
        <v>4019</v>
      </c>
      <c r="E631" s="21" t="s">
        <v>4018</v>
      </c>
      <c r="F631" s="45"/>
      <c r="G631" s="21"/>
      <c r="H631" s="21"/>
      <c r="I631" s="7" t="s">
        <v>34</v>
      </c>
      <c r="J631" s="21"/>
      <c r="K631" s="21"/>
      <c r="L631" s="32"/>
      <c r="M631" s="32"/>
      <c r="O631" s="29" t="s">
        <v>34</v>
      </c>
      <c r="P631" s="29" t="s">
        <v>34</v>
      </c>
      <c r="U631" s="31"/>
    </row>
    <row r="632" spans="1:21" ht="26" x14ac:dyDescent="0.35">
      <c r="A632" s="33">
        <v>631</v>
      </c>
      <c r="B632" s="21" t="s">
        <v>4016</v>
      </c>
      <c r="C632" s="29" t="s">
        <v>4017</v>
      </c>
      <c r="D632" s="29" t="s">
        <v>4017</v>
      </c>
      <c r="E632" s="21" t="s">
        <v>4016</v>
      </c>
      <c r="F632" s="45"/>
      <c r="G632" s="21"/>
      <c r="H632" s="21"/>
      <c r="I632" s="7" t="s">
        <v>34</v>
      </c>
      <c r="J632" s="21"/>
      <c r="K632" s="21"/>
      <c r="L632" s="32"/>
      <c r="M632" s="32"/>
      <c r="O632" s="29" t="s">
        <v>34</v>
      </c>
      <c r="P632" s="29" t="s">
        <v>34</v>
      </c>
      <c r="U632" s="31"/>
    </row>
    <row r="633" spans="1:21" ht="26" x14ac:dyDescent="0.35">
      <c r="A633" s="33">
        <v>632</v>
      </c>
      <c r="B633" s="18" t="s">
        <v>4014</v>
      </c>
      <c r="C633" s="35" t="s">
        <v>4015</v>
      </c>
      <c r="D633" s="35" t="s">
        <v>4015</v>
      </c>
      <c r="E633" s="18" t="s">
        <v>4014</v>
      </c>
      <c r="F633" s="46"/>
      <c r="G633" s="18"/>
      <c r="H633" s="18"/>
      <c r="I633" s="7"/>
      <c r="J633" s="18"/>
      <c r="K633" s="18"/>
      <c r="L633" s="34"/>
      <c r="M633" s="32"/>
      <c r="U633" s="31"/>
    </row>
    <row r="634" spans="1:21" ht="91" x14ac:dyDescent="0.35">
      <c r="A634" s="33">
        <v>633</v>
      </c>
      <c r="B634" s="21" t="s">
        <v>4012</v>
      </c>
      <c r="C634" s="29" t="s">
        <v>4013</v>
      </c>
      <c r="D634" s="29" t="s">
        <v>4013</v>
      </c>
      <c r="E634" s="21" t="s">
        <v>4012</v>
      </c>
      <c r="F634" s="45"/>
      <c r="G634" s="21"/>
      <c r="H634" s="21"/>
      <c r="I634" s="7" t="s">
        <v>34</v>
      </c>
      <c r="J634" s="21"/>
      <c r="K634" s="21"/>
      <c r="L634" s="32"/>
      <c r="M634" s="32"/>
      <c r="O634" s="29" t="s">
        <v>34</v>
      </c>
      <c r="P634" s="29" t="s">
        <v>34</v>
      </c>
      <c r="U634" s="31"/>
    </row>
    <row r="635" spans="1:21" x14ac:dyDescent="0.35">
      <c r="A635" s="33">
        <v>634</v>
      </c>
      <c r="B635" s="21" t="s">
        <v>4010</v>
      </c>
      <c r="C635" s="29" t="s">
        <v>4011</v>
      </c>
      <c r="D635" s="29" t="s">
        <v>4011</v>
      </c>
      <c r="E635" s="21" t="s">
        <v>4010</v>
      </c>
      <c r="F635" s="45"/>
      <c r="G635" s="21"/>
      <c r="H635" s="21"/>
      <c r="I635" s="7" t="s">
        <v>34</v>
      </c>
      <c r="J635" s="21"/>
      <c r="K635" s="21"/>
      <c r="L635" s="32"/>
      <c r="M635" s="32"/>
      <c r="O635" s="29" t="s">
        <v>34</v>
      </c>
      <c r="P635" s="29" t="s">
        <v>34</v>
      </c>
      <c r="U635" s="31"/>
    </row>
    <row r="636" spans="1:21" ht="91" x14ac:dyDescent="0.35">
      <c r="A636" s="33">
        <v>635</v>
      </c>
      <c r="B636" s="21" t="s">
        <v>4008</v>
      </c>
      <c r="C636" s="29" t="s">
        <v>4009</v>
      </c>
      <c r="D636" s="29" t="s">
        <v>4009</v>
      </c>
      <c r="E636" s="21" t="s">
        <v>4008</v>
      </c>
      <c r="F636" s="45"/>
      <c r="G636" s="21"/>
      <c r="H636" s="21"/>
      <c r="I636" s="7" t="s">
        <v>34</v>
      </c>
      <c r="J636" s="21"/>
      <c r="K636" s="21"/>
      <c r="L636" s="32"/>
      <c r="M636" s="32"/>
      <c r="O636" s="29" t="s">
        <v>34</v>
      </c>
      <c r="P636" s="29" t="s">
        <v>34</v>
      </c>
      <c r="U636" s="31"/>
    </row>
    <row r="637" spans="1:21" x14ac:dyDescent="0.35">
      <c r="A637" s="33">
        <v>636</v>
      </c>
      <c r="B637" s="21" t="s">
        <v>4006</v>
      </c>
      <c r="C637" s="29" t="s">
        <v>4007</v>
      </c>
      <c r="D637" s="29" t="s">
        <v>4007</v>
      </c>
      <c r="E637" s="21" t="s">
        <v>4006</v>
      </c>
      <c r="F637" s="45"/>
      <c r="G637" s="21"/>
      <c r="H637" s="21"/>
      <c r="I637" s="7" t="s">
        <v>34</v>
      </c>
      <c r="J637" s="21"/>
      <c r="K637" s="21"/>
      <c r="L637" s="32"/>
      <c r="M637" s="32"/>
      <c r="O637" s="29" t="s">
        <v>34</v>
      </c>
      <c r="P637" s="29" t="s">
        <v>34</v>
      </c>
      <c r="U637" s="31"/>
    </row>
    <row r="638" spans="1:21" ht="26" x14ac:dyDescent="0.35">
      <c r="A638" s="33">
        <v>637</v>
      </c>
      <c r="B638" s="18" t="s">
        <v>4004</v>
      </c>
      <c r="C638" s="35" t="s">
        <v>4005</v>
      </c>
      <c r="D638" s="35" t="s">
        <v>4005</v>
      </c>
      <c r="E638" s="18" t="s">
        <v>4004</v>
      </c>
      <c r="F638" s="46"/>
      <c r="G638" s="18"/>
      <c r="H638" s="18"/>
      <c r="I638" s="7"/>
      <c r="J638" s="18"/>
      <c r="K638" s="18"/>
      <c r="L638" s="34"/>
      <c r="M638" s="32"/>
      <c r="U638" s="31"/>
    </row>
    <row r="639" spans="1:21" x14ac:dyDescent="0.35">
      <c r="A639" s="33">
        <v>638</v>
      </c>
      <c r="B639" s="21" t="s">
        <v>4002</v>
      </c>
      <c r="C639" s="29" t="s">
        <v>4003</v>
      </c>
      <c r="D639" s="29" t="s">
        <v>4003</v>
      </c>
      <c r="E639" s="21" t="s">
        <v>4002</v>
      </c>
      <c r="F639" s="45"/>
      <c r="G639" s="21"/>
      <c r="H639" s="21"/>
      <c r="I639" s="7" t="s">
        <v>34</v>
      </c>
      <c r="J639" s="21"/>
      <c r="K639" s="21"/>
      <c r="L639" s="32"/>
      <c r="M639" s="30" t="s">
        <v>34</v>
      </c>
      <c r="U639" s="31"/>
    </row>
    <row r="640" spans="1:21" ht="78" x14ac:dyDescent="0.35">
      <c r="A640" s="33">
        <v>639</v>
      </c>
      <c r="B640" s="21" t="s">
        <v>4000</v>
      </c>
      <c r="C640" s="29" t="s">
        <v>4001</v>
      </c>
      <c r="D640" s="29" t="s">
        <v>4001</v>
      </c>
      <c r="E640" s="21" t="s">
        <v>4000</v>
      </c>
      <c r="F640" s="45"/>
      <c r="G640" s="21"/>
      <c r="H640" s="21"/>
      <c r="I640" s="7" t="s">
        <v>34</v>
      </c>
      <c r="J640" s="21"/>
      <c r="K640" s="21"/>
      <c r="L640" s="32"/>
      <c r="M640" s="30" t="s">
        <v>34</v>
      </c>
      <c r="U640" s="31"/>
    </row>
    <row r="641" spans="1:23" ht="26" x14ac:dyDescent="0.35">
      <c r="A641" s="33">
        <v>640</v>
      </c>
      <c r="B641" s="21" t="s">
        <v>3998</v>
      </c>
      <c r="C641" s="29" t="s">
        <v>3999</v>
      </c>
      <c r="D641" s="29" t="s">
        <v>3999</v>
      </c>
      <c r="E641" s="21" t="s">
        <v>3998</v>
      </c>
      <c r="F641" s="45"/>
      <c r="G641" s="21"/>
      <c r="H641" s="21"/>
      <c r="I641" s="7" t="s">
        <v>34</v>
      </c>
      <c r="J641" s="21"/>
      <c r="K641" s="21"/>
      <c r="L641" s="32"/>
      <c r="M641" s="30" t="s">
        <v>34</v>
      </c>
      <c r="U641" s="31"/>
    </row>
    <row r="642" spans="1:23" ht="26" x14ac:dyDescent="0.35">
      <c r="A642" s="33">
        <v>641</v>
      </c>
      <c r="B642" s="21" t="s">
        <v>3996</v>
      </c>
      <c r="C642" s="29" t="s">
        <v>3997</v>
      </c>
      <c r="D642" s="29" t="s">
        <v>3997</v>
      </c>
      <c r="E642" s="21" t="s">
        <v>3996</v>
      </c>
      <c r="F642" s="45"/>
      <c r="G642" s="21"/>
      <c r="H642" s="21"/>
      <c r="I642" s="7" t="s">
        <v>34</v>
      </c>
      <c r="J642" s="21"/>
      <c r="K642" s="21"/>
      <c r="L642" s="32"/>
      <c r="M642" s="30" t="s">
        <v>34</v>
      </c>
      <c r="U642" s="31"/>
    </row>
    <row r="643" spans="1:23" ht="52" x14ac:dyDescent="0.35">
      <c r="A643" s="33">
        <v>642</v>
      </c>
      <c r="B643" s="21" t="s">
        <v>3994</v>
      </c>
      <c r="C643" s="29" t="s">
        <v>3995</v>
      </c>
      <c r="D643" s="29" t="s">
        <v>3995</v>
      </c>
      <c r="E643" s="21" t="s">
        <v>3994</v>
      </c>
      <c r="F643" s="45"/>
      <c r="G643" s="21"/>
      <c r="H643" s="21"/>
      <c r="I643" s="7" t="s">
        <v>34</v>
      </c>
      <c r="J643" s="21"/>
      <c r="K643" s="21"/>
      <c r="L643" s="32"/>
      <c r="M643" s="30" t="s">
        <v>34</v>
      </c>
      <c r="U643" s="31"/>
    </row>
    <row r="644" spans="1:23" ht="52" x14ac:dyDescent="0.35">
      <c r="A644" s="33">
        <v>643</v>
      </c>
      <c r="B644" s="21" t="s">
        <v>3992</v>
      </c>
      <c r="C644" s="29" t="s">
        <v>3993</v>
      </c>
      <c r="D644" s="29" t="s">
        <v>3993</v>
      </c>
      <c r="E644" s="21" t="s">
        <v>3992</v>
      </c>
      <c r="F644" s="45"/>
      <c r="G644" s="21"/>
      <c r="H644" s="21"/>
      <c r="I644" s="7" t="s">
        <v>34</v>
      </c>
      <c r="J644" s="21"/>
      <c r="K644" s="21"/>
      <c r="L644" s="32"/>
      <c r="M644" s="30" t="s">
        <v>34</v>
      </c>
      <c r="U644" s="31"/>
    </row>
    <row r="645" spans="1:23" x14ac:dyDescent="0.35">
      <c r="A645" s="33">
        <v>644</v>
      </c>
      <c r="B645" s="9" t="s">
        <v>3990</v>
      </c>
      <c r="C645" s="37" t="s">
        <v>3991</v>
      </c>
      <c r="D645" s="37" t="s">
        <v>3991</v>
      </c>
      <c r="E645" s="9" t="s">
        <v>3990</v>
      </c>
      <c r="F645" s="47"/>
      <c r="G645" s="9"/>
      <c r="H645" s="9"/>
      <c r="I645" s="7"/>
      <c r="J645" s="9"/>
      <c r="K645" s="9"/>
      <c r="L645" s="36"/>
      <c r="M645" s="32"/>
      <c r="U645" s="31"/>
    </row>
    <row r="646" spans="1:23" x14ac:dyDescent="0.35">
      <c r="A646" s="33">
        <v>645</v>
      </c>
      <c r="B646" s="9" t="s">
        <v>3988</v>
      </c>
      <c r="C646" s="37" t="s">
        <v>3989</v>
      </c>
      <c r="D646" s="37" t="s">
        <v>3989</v>
      </c>
      <c r="E646" s="9" t="s">
        <v>3988</v>
      </c>
      <c r="F646" s="47"/>
      <c r="G646" s="9"/>
      <c r="H646" s="9"/>
      <c r="I646" s="7"/>
      <c r="J646" s="9"/>
      <c r="K646" s="9"/>
      <c r="L646" s="36"/>
      <c r="M646" s="32"/>
      <c r="U646" s="31"/>
    </row>
    <row r="647" spans="1:23" x14ac:dyDescent="0.35">
      <c r="A647" s="33">
        <v>646</v>
      </c>
      <c r="B647" s="18" t="s">
        <v>3986</v>
      </c>
      <c r="C647" s="35" t="s">
        <v>3987</v>
      </c>
      <c r="D647" s="35" t="s">
        <v>3987</v>
      </c>
      <c r="E647" s="18" t="s">
        <v>3986</v>
      </c>
      <c r="F647" s="46"/>
      <c r="G647" s="18"/>
      <c r="H647" s="18"/>
      <c r="I647" s="7"/>
      <c r="J647" s="18"/>
      <c r="K647" s="18"/>
      <c r="L647" s="34"/>
      <c r="M647" s="32"/>
      <c r="U647" s="31"/>
    </row>
    <row r="648" spans="1:23" ht="26" x14ac:dyDescent="0.35">
      <c r="A648" s="33">
        <v>647</v>
      </c>
      <c r="B648" s="21" t="s">
        <v>3984</v>
      </c>
      <c r="C648" s="29" t="s">
        <v>3985</v>
      </c>
      <c r="D648" s="29" t="s">
        <v>3985</v>
      </c>
      <c r="E648" s="21" t="s">
        <v>3984</v>
      </c>
      <c r="F648" s="45"/>
      <c r="G648" s="21"/>
      <c r="H648" s="21"/>
      <c r="I648" s="7" t="s">
        <v>34</v>
      </c>
      <c r="J648" s="21"/>
      <c r="K648" s="21"/>
      <c r="L648" s="32"/>
      <c r="M648" s="30" t="s">
        <v>34</v>
      </c>
      <c r="O648" s="29" t="s">
        <v>34</v>
      </c>
      <c r="P648" s="29" t="s">
        <v>34</v>
      </c>
      <c r="R648" s="29" t="s">
        <v>34</v>
      </c>
      <c r="S648" s="29" t="s">
        <v>34</v>
      </c>
      <c r="U648" s="31">
        <v>1</v>
      </c>
    </row>
    <row r="649" spans="1:23" ht="52" x14ac:dyDescent="0.35">
      <c r="A649" s="33">
        <v>648</v>
      </c>
      <c r="B649" s="21" t="s">
        <v>3982</v>
      </c>
      <c r="C649" s="29" t="s">
        <v>3983</v>
      </c>
      <c r="D649" s="29" t="s">
        <v>3983</v>
      </c>
      <c r="E649" s="21" t="s">
        <v>3982</v>
      </c>
      <c r="F649" s="45"/>
      <c r="G649" s="21"/>
      <c r="H649" s="21"/>
      <c r="I649" s="7" t="s">
        <v>34</v>
      </c>
      <c r="J649" s="21"/>
      <c r="K649" s="21"/>
      <c r="L649" s="32"/>
      <c r="M649" s="30" t="s">
        <v>34</v>
      </c>
      <c r="O649" s="29" t="s">
        <v>34</v>
      </c>
      <c r="P649" s="29" t="s">
        <v>34</v>
      </c>
      <c r="R649" s="29" t="s">
        <v>34</v>
      </c>
      <c r="S649" s="29" t="s">
        <v>34</v>
      </c>
      <c r="U649" s="31">
        <v>1</v>
      </c>
    </row>
    <row r="650" spans="1:23" x14ac:dyDescent="0.35">
      <c r="A650" s="33">
        <v>649</v>
      </c>
      <c r="B650" s="21" t="s">
        <v>3980</v>
      </c>
      <c r="C650" s="29" t="s">
        <v>3981</v>
      </c>
      <c r="D650" s="29" t="s">
        <v>3981</v>
      </c>
      <c r="E650" s="21" t="s">
        <v>3980</v>
      </c>
      <c r="F650" s="45"/>
      <c r="G650" s="21"/>
      <c r="H650" s="21"/>
      <c r="I650" s="7" t="s">
        <v>34</v>
      </c>
      <c r="J650" s="21"/>
      <c r="K650" s="21"/>
      <c r="L650" s="32"/>
      <c r="M650" s="30" t="s">
        <v>34</v>
      </c>
      <c r="O650" s="29" t="s">
        <v>34</v>
      </c>
      <c r="P650" s="29" t="s">
        <v>34</v>
      </c>
      <c r="R650" s="29" t="s">
        <v>34</v>
      </c>
      <c r="S650" s="29" t="s">
        <v>34</v>
      </c>
      <c r="U650" s="31">
        <v>1</v>
      </c>
    </row>
    <row r="651" spans="1:23" ht="78" x14ac:dyDescent="0.35">
      <c r="A651" s="33">
        <v>650</v>
      </c>
      <c r="B651" s="21" t="s">
        <v>3978</v>
      </c>
      <c r="C651" s="29" t="s">
        <v>3979</v>
      </c>
      <c r="D651" s="29" t="s">
        <v>3979</v>
      </c>
      <c r="E651" s="21" t="s">
        <v>3978</v>
      </c>
      <c r="F651" s="45"/>
      <c r="G651" s="21"/>
      <c r="H651" s="21"/>
      <c r="I651" s="7" t="s">
        <v>34</v>
      </c>
      <c r="J651" s="21"/>
      <c r="K651" s="21"/>
      <c r="L651" s="30" t="s">
        <v>34</v>
      </c>
      <c r="M651" s="30" t="s">
        <v>34</v>
      </c>
      <c r="O651" s="29" t="s">
        <v>34</v>
      </c>
      <c r="P651" s="29" t="s">
        <v>34</v>
      </c>
      <c r="R651" s="29" t="s">
        <v>34</v>
      </c>
      <c r="S651" s="29" t="s">
        <v>34</v>
      </c>
      <c r="U651" s="31">
        <v>1</v>
      </c>
    </row>
    <row r="652" spans="1:23" x14ac:dyDescent="0.35">
      <c r="A652" s="33" t="s">
        <v>2200</v>
      </c>
      <c r="B652" s="21"/>
      <c r="C652" s="29"/>
      <c r="D652" s="29"/>
      <c r="E652" s="21"/>
      <c r="F652" s="16">
        <f>SUBTOTAL(103,Table14[Renumbered])</f>
        <v>0</v>
      </c>
      <c r="G652" s="7">
        <f>SUBTOTAL(103,Table14[New])</f>
        <v>0</v>
      </c>
      <c r="H652" s="7">
        <f>SUBTOTAL(103,Table14[Deleted])</f>
        <v>0</v>
      </c>
      <c r="I652" s="7">
        <f>SUBTOTAL(103,Table14[Text unmodified])</f>
        <v>471</v>
      </c>
      <c r="J652" s="7">
        <f>SUBTOTAL(103,Table14[Reworded, intent the same])</f>
        <v>0</v>
      </c>
      <c r="K652" s="7">
        <f>SUBTOTAL(103,Table14[Reworded, intent modified])</f>
        <v>0</v>
      </c>
      <c r="L652" s="30">
        <f>SUBTOTAL(103,Table14[BK])</f>
        <v>30</v>
      </c>
      <c r="M652" s="30">
        <f>SUBTOTAL(103,Table14[ATPL(A)])</f>
        <v>409</v>
      </c>
      <c r="N652" s="29">
        <f>SUBTOTAL(103,Table14[CPL(A)])</f>
        <v>272</v>
      </c>
      <c r="O652" s="29">
        <f>SUBTOTAL(103,Table14[ATPL(H)/IR])</f>
        <v>327</v>
      </c>
      <c r="P652" s="29">
        <f>SUBTOTAL(103,Table14[ATPL(H)/VFR])</f>
        <v>327</v>
      </c>
      <c r="Q652" s="29">
        <f>SUBTOTAL(103,Table14[CPL(H)])</f>
        <v>236</v>
      </c>
      <c r="R652" s="29">
        <f>SUBTOTAL(103,Table14[IR])</f>
        <v>204</v>
      </c>
      <c r="S652" s="29">
        <f>SUBTOTAL(103,Table14[CBIR(A)])</f>
        <v>65</v>
      </c>
      <c r="T652" s="29">
        <f>SUBTOTAL(103,Table14[BIR exam])</f>
        <v>50</v>
      </c>
      <c r="U652" s="30">
        <f>SUBTOTAL(103,Table14[BIR BK])</f>
        <v>29</v>
      </c>
      <c r="V652" s="29"/>
      <c r="W652" s="29"/>
    </row>
    <row r="653" spans="1:23" x14ac:dyDescent="0.35">
      <c r="B653" s="29"/>
    </row>
  </sheetData>
  <conditionalFormatting sqref="M1:T1">
    <cfRule type="expression" dxfId="47" priority="1">
      <formula>H1="x"</formula>
    </cfRule>
  </conditionalFormatting>
  <pageMargins left="0.70866141732283472" right="0.70866141732283472" top="0.74803149606299213" bottom="0.74803149606299213" header="0.31496062992125984" footer="0.31496062992125984"/>
  <pageSetup paperSize="9" scale="78" fitToHeight="0" orientation="portrait" r:id="rId1"/>
  <headerFooter>
    <oddHeader>&amp;LTK Syllabus Comparison Doc v.6</oddHeader>
    <oddFooter>&amp;LEASA&amp;R17/12/2025</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64F68-8209-4DFB-AAF9-A74448E717B6}">
  <sheetPr>
    <pageSetUpPr fitToPage="1"/>
  </sheetPr>
  <dimension ref="A1:W148"/>
  <sheetViews>
    <sheetView zoomScaleNormal="100" workbookViewId="0">
      <pane ySplit="1" topLeftCell="A2" activePane="bottomLeft" state="frozen"/>
      <selection pane="bottomLeft" activeCell="V2" sqref="V2"/>
    </sheetView>
  </sheetViews>
  <sheetFormatPr defaultRowHeight="14.5" outlineLevelCol="1" x14ac:dyDescent="0.35"/>
  <cols>
    <col min="1" max="1" width="4.453125" customWidth="1"/>
    <col min="2" max="2" width="41.81640625" hidden="1" customWidth="1" outlineLevel="1"/>
    <col min="3" max="3" width="13.81640625" hidden="1" customWidth="1" outlineLevel="1"/>
    <col min="4" max="4" width="13.81640625" style="50" customWidth="1" collapsed="1"/>
    <col min="5" max="5" width="41.81640625" customWidth="1"/>
    <col min="6" max="11" width="3.81640625" hidden="1" customWidth="1" outlineLevel="1"/>
    <col min="12" max="12" width="2.1796875" customWidth="1" collapsed="1"/>
    <col min="13" max="21" width="2.1796875" customWidth="1"/>
    <col min="22" max="22" width="20.81640625" style="49" customWidth="1"/>
  </cols>
  <sheetData>
    <row r="1" spans="1:23" ht="83.15" customHeight="1" x14ac:dyDescent="0.35">
      <c r="A1" s="1" t="s">
        <v>0</v>
      </c>
      <c r="B1" s="2" t="s">
        <v>1</v>
      </c>
      <c r="C1" s="2" t="s">
        <v>2</v>
      </c>
      <c r="D1" s="2" t="s">
        <v>3</v>
      </c>
      <c r="E1" s="2" t="s">
        <v>4</v>
      </c>
      <c r="F1" s="3" t="s">
        <v>5</v>
      </c>
      <c r="G1" s="3" t="s">
        <v>6</v>
      </c>
      <c r="H1" s="3" t="s">
        <v>7</v>
      </c>
      <c r="I1" s="3" t="s">
        <v>8</v>
      </c>
      <c r="J1" s="3" t="s">
        <v>9</v>
      </c>
      <c r="K1" s="4" t="s">
        <v>10</v>
      </c>
      <c r="L1" s="5" t="s">
        <v>11</v>
      </c>
      <c r="M1" s="6" t="s">
        <v>12</v>
      </c>
      <c r="N1" s="6" t="s">
        <v>13</v>
      </c>
      <c r="O1" s="6" t="s">
        <v>14</v>
      </c>
      <c r="P1" s="6" t="s">
        <v>15</v>
      </c>
      <c r="Q1" s="6" t="s">
        <v>16</v>
      </c>
      <c r="R1" s="6" t="s">
        <v>17</v>
      </c>
      <c r="S1" s="6" t="s">
        <v>18</v>
      </c>
      <c r="T1" s="6" t="s">
        <v>19</v>
      </c>
      <c r="U1" s="5" t="s">
        <v>20</v>
      </c>
      <c r="V1" s="2" t="s">
        <v>3977</v>
      </c>
      <c r="W1" s="2" t="s">
        <v>14757</v>
      </c>
    </row>
    <row r="2" spans="1:23" ht="26" x14ac:dyDescent="0.35">
      <c r="A2" s="33">
        <v>1</v>
      </c>
      <c r="B2" s="9" t="s">
        <v>5546</v>
      </c>
      <c r="C2" s="37" t="s">
        <v>5547</v>
      </c>
      <c r="D2" s="37" t="s">
        <v>5547</v>
      </c>
      <c r="E2" s="9" t="s">
        <v>5546</v>
      </c>
      <c r="F2" s="48"/>
      <c r="G2" s="9"/>
      <c r="H2" s="9"/>
      <c r="I2" s="7"/>
      <c r="J2" s="9"/>
      <c r="K2" s="9"/>
      <c r="L2" s="43"/>
      <c r="M2" s="42"/>
      <c r="N2" s="27"/>
      <c r="O2" s="27"/>
      <c r="P2" s="27"/>
      <c r="Q2" s="27"/>
      <c r="R2" s="27"/>
      <c r="S2" s="27"/>
      <c r="T2" s="27"/>
      <c r="U2" s="41"/>
      <c r="V2" s="7" t="s">
        <v>12231</v>
      </c>
      <c r="W2" s="29">
        <v>6</v>
      </c>
    </row>
    <row r="3" spans="1:23" x14ac:dyDescent="0.35">
      <c r="A3" s="33">
        <v>2</v>
      </c>
      <c r="B3" s="9" t="s">
        <v>5544</v>
      </c>
      <c r="C3" s="37" t="s">
        <v>5545</v>
      </c>
      <c r="D3" s="37" t="s">
        <v>5545</v>
      </c>
      <c r="E3" s="9" t="s">
        <v>5544</v>
      </c>
      <c r="F3" s="47"/>
      <c r="G3" s="9"/>
      <c r="H3" s="9"/>
      <c r="I3" s="7"/>
      <c r="J3" s="9"/>
      <c r="K3" s="9"/>
      <c r="L3" s="36"/>
      <c r="M3" s="32"/>
      <c r="N3" s="27"/>
      <c r="O3" s="27"/>
      <c r="P3" s="27"/>
      <c r="Q3" s="27"/>
      <c r="R3" s="27"/>
      <c r="S3" s="27"/>
      <c r="T3" s="27"/>
      <c r="U3" s="31"/>
      <c r="V3" s="29"/>
      <c r="W3" s="29"/>
    </row>
    <row r="4" spans="1:23" x14ac:dyDescent="0.35">
      <c r="A4" s="33">
        <v>3</v>
      </c>
      <c r="B4" s="9" t="s">
        <v>5542</v>
      </c>
      <c r="C4" s="37" t="s">
        <v>5543</v>
      </c>
      <c r="D4" s="37" t="s">
        <v>5543</v>
      </c>
      <c r="E4" s="9" t="s">
        <v>5542</v>
      </c>
      <c r="F4" s="47"/>
      <c r="G4" s="9"/>
      <c r="H4" s="9"/>
      <c r="I4" s="7"/>
      <c r="J4" s="9"/>
      <c r="K4" s="9"/>
      <c r="L4" s="36"/>
      <c r="M4" s="32"/>
      <c r="N4" s="27"/>
      <c r="O4" s="27"/>
      <c r="P4" s="27"/>
      <c r="Q4" s="27"/>
      <c r="R4" s="27"/>
      <c r="S4" s="27"/>
      <c r="T4" s="27"/>
      <c r="U4" s="31"/>
      <c r="V4" s="29"/>
      <c r="W4" s="29"/>
    </row>
    <row r="5" spans="1:23" x14ac:dyDescent="0.35">
      <c r="A5" s="33">
        <v>4</v>
      </c>
      <c r="B5" s="18" t="s">
        <v>5540</v>
      </c>
      <c r="C5" s="35" t="s">
        <v>5541</v>
      </c>
      <c r="D5" s="35" t="s">
        <v>5541</v>
      </c>
      <c r="E5" s="18" t="s">
        <v>5540</v>
      </c>
      <c r="F5" s="46"/>
      <c r="G5" s="18"/>
      <c r="H5" s="18"/>
      <c r="I5" s="7"/>
      <c r="J5" s="18"/>
      <c r="K5" s="18"/>
      <c r="L5" s="34"/>
      <c r="M5" s="32"/>
      <c r="N5" s="27"/>
      <c r="O5" s="27"/>
      <c r="P5" s="27"/>
      <c r="Q5" s="27"/>
      <c r="R5" s="27"/>
      <c r="S5" s="27"/>
      <c r="T5" s="27"/>
      <c r="U5" s="31"/>
      <c r="V5" s="29"/>
      <c r="W5" s="29"/>
    </row>
    <row r="6" spans="1:23" ht="39" x14ac:dyDescent="0.35">
      <c r="A6" s="33">
        <v>5</v>
      </c>
      <c r="B6" s="21" t="s">
        <v>5538</v>
      </c>
      <c r="C6" s="29" t="s">
        <v>5539</v>
      </c>
      <c r="D6" s="29" t="s">
        <v>5539</v>
      </c>
      <c r="E6" s="21" t="s">
        <v>5538</v>
      </c>
      <c r="F6" s="45"/>
      <c r="G6" s="21"/>
      <c r="H6" s="21"/>
      <c r="I6" s="7" t="s">
        <v>34</v>
      </c>
      <c r="J6" s="21"/>
      <c r="K6" s="21"/>
      <c r="L6" s="30" t="s">
        <v>34</v>
      </c>
      <c r="M6" s="30" t="s">
        <v>34</v>
      </c>
      <c r="N6" s="29" t="s">
        <v>34</v>
      </c>
      <c r="O6" s="29" t="s">
        <v>34</v>
      </c>
      <c r="P6" s="29" t="s">
        <v>34</v>
      </c>
      <c r="Q6" s="29" t="s">
        <v>34</v>
      </c>
      <c r="R6" s="27"/>
      <c r="S6" s="27"/>
      <c r="T6" s="27"/>
      <c r="U6" s="31"/>
      <c r="V6" s="29"/>
      <c r="W6" s="29"/>
    </row>
    <row r="7" spans="1:23" ht="26" x14ac:dyDescent="0.35">
      <c r="A7" s="33">
        <v>6</v>
      </c>
      <c r="B7" s="21" t="s">
        <v>5536</v>
      </c>
      <c r="C7" s="29" t="s">
        <v>5537</v>
      </c>
      <c r="D7" s="29" t="s">
        <v>5537</v>
      </c>
      <c r="E7" s="21" t="s">
        <v>5536</v>
      </c>
      <c r="F7" s="45"/>
      <c r="G7" s="21"/>
      <c r="H7" s="21"/>
      <c r="I7" s="7" t="s">
        <v>34</v>
      </c>
      <c r="J7" s="21"/>
      <c r="K7" s="21"/>
      <c r="L7" s="30" t="s">
        <v>34</v>
      </c>
      <c r="M7" s="30" t="s">
        <v>34</v>
      </c>
      <c r="N7" s="29" t="s">
        <v>34</v>
      </c>
      <c r="O7" s="29" t="s">
        <v>34</v>
      </c>
      <c r="P7" s="29" t="s">
        <v>34</v>
      </c>
      <c r="Q7" s="29" t="s">
        <v>34</v>
      </c>
      <c r="R7" s="27"/>
      <c r="S7" s="27"/>
      <c r="T7" s="27"/>
      <c r="U7" s="31"/>
      <c r="V7" s="29"/>
      <c r="W7" s="29"/>
    </row>
    <row r="8" spans="1:23" ht="26" x14ac:dyDescent="0.35">
      <c r="A8" s="33">
        <v>7</v>
      </c>
      <c r="B8" s="18" t="s">
        <v>5519</v>
      </c>
      <c r="C8" s="35" t="s">
        <v>5535</v>
      </c>
      <c r="D8" s="35" t="s">
        <v>5535</v>
      </c>
      <c r="E8" s="18" t="s">
        <v>5519</v>
      </c>
      <c r="F8" s="46"/>
      <c r="G8" s="18"/>
      <c r="H8" s="18"/>
      <c r="I8" s="7"/>
      <c r="J8" s="18"/>
      <c r="K8" s="18"/>
      <c r="L8" s="34"/>
      <c r="M8" s="32"/>
      <c r="N8" s="27"/>
      <c r="O8" s="27"/>
      <c r="P8" s="27"/>
      <c r="Q8" s="27"/>
      <c r="R8" s="27"/>
      <c r="S8" s="27"/>
      <c r="T8" s="27"/>
      <c r="U8" s="31"/>
      <c r="V8" s="29"/>
      <c r="W8" s="29"/>
    </row>
    <row r="9" spans="1:23" ht="26" x14ac:dyDescent="0.35">
      <c r="A9" s="33">
        <v>8</v>
      </c>
      <c r="B9" s="21" t="s">
        <v>5533</v>
      </c>
      <c r="C9" s="29" t="s">
        <v>5534</v>
      </c>
      <c r="D9" s="29" t="s">
        <v>5534</v>
      </c>
      <c r="E9" s="21" t="s">
        <v>5533</v>
      </c>
      <c r="F9" s="45"/>
      <c r="G9" s="21"/>
      <c r="H9" s="21"/>
      <c r="I9" s="7" t="s">
        <v>34</v>
      </c>
      <c r="J9" s="21"/>
      <c r="K9" s="21"/>
      <c r="L9" s="32"/>
      <c r="M9" s="30" t="s">
        <v>34</v>
      </c>
      <c r="N9" s="29" t="s">
        <v>34</v>
      </c>
      <c r="O9" s="29" t="s">
        <v>34</v>
      </c>
      <c r="P9" s="29" t="s">
        <v>34</v>
      </c>
      <c r="Q9" s="29" t="s">
        <v>34</v>
      </c>
      <c r="R9" s="27"/>
      <c r="S9" s="27"/>
      <c r="T9" s="27"/>
      <c r="U9" s="31"/>
      <c r="V9" s="29"/>
      <c r="W9" s="29"/>
    </row>
    <row r="10" spans="1:23" ht="26" x14ac:dyDescent="0.35">
      <c r="A10" s="33">
        <v>9</v>
      </c>
      <c r="B10" s="21" t="s">
        <v>5531</v>
      </c>
      <c r="C10" s="29" t="s">
        <v>5532</v>
      </c>
      <c r="D10" s="29" t="s">
        <v>5532</v>
      </c>
      <c r="E10" s="21" t="s">
        <v>5531</v>
      </c>
      <c r="F10" s="45"/>
      <c r="G10" s="21"/>
      <c r="H10" s="21"/>
      <c r="I10" s="7" t="s">
        <v>34</v>
      </c>
      <c r="J10" s="21"/>
      <c r="K10" s="21"/>
      <c r="L10" s="30" t="s">
        <v>34</v>
      </c>
      <c r="M10" s="30" t="s">
        <v>34</v>
      </c>
      <c r="N10" s="29" t="s">
        <v>34</v>
      </c>
      <c r="O10" s="29" t="s">
        <v>34</v>
      </c>
      <c r="P10" s="29" t="s">
        <v>34</v>
      </c>
      <c r="Q10" s="29" t="s">
        <v>34</v>
      </c>
      <c r="R10" s="27"/>
      <c r="S10" s="27"/>
      <c r="T10" s="27"/>
      <c r="U10" s="31"/>
      <c r="V10" s="29"/>
      <c r="W10" s="29"/>
    </row>
    <row r="11" spans="1:23" x14ac:dyDescent="0.35">
      <c r="A11" s="33">
        <v>10</v>
      </c>
      <c r="B11" s="9" t="s">
        <v>5529</v>
      </c>
      <c r="C11" s="37" t="s">
        <v>5530</v>
      </c>
      <c r="D11" s="37" t="s">
        <v>5530</v>
      </c>
      <c r="E11" s="9" t="s">
        <v>5529</v>
      </c>
      <c r="F11" s="47"/>
      <c r="G11" s="9"/>
      <c r="H11" s="9"/>
      <c r="I11" s="7"/>
      <c r="J11" s="9"/>
      <c r="K11" s="9"/>
      <c r="L11" s="36"/>
      <c r="M11" s="32"/>
      <c r="N11" s="27"/>
      <c r="O11" s="27"/>
      <c r="P11" s="27"/>
      <c r="Q11" s="27"/>
      <c r="R11" s="27"/>
      <c r="S11" s="27"/>
      <c r="T11" s="27"/>
      <c r="U11" s="31"/>
      <c r="V11" s="29"/>
      <c r="W11" s="29"/>
    </row>
    <row r="12" spans="1:23" ht="26" x14ac:dyDescent="0.35">
      <c r="A12" s="33">
        <v>11</v>
      </c>
      <c r="B12" s="18" t="s">
        <v>5527</v>
      </c>
      <c r="C12" s="35" t="s">
        <v>5528</v>
      </c>
      <c r="D12" s="35" t="s">
        <v>5528</v>
      </c>
      <c r="E12" s="18" t="s">
        <v>5527</v>
      </c>
      <c r="F12" s="46"/>
      <c r="G12" s="18"/>
      <c r="H12" s="18"/>
      <c r="I12" s="7"/>
      <c r="J12" s="18"/>
      <c r="K12" s="18"/>
      <c r="L12" s="34"/>
      <c r="M12" s="32"/>
      <c r="N12" s="27"/>
      <c r="O12" s="27"/>
      <c r="P12" s="27"/>
      <c r="Q12" s="27"/>
      <c r="R12" s="27"/>
      <c r="S12" s="27"/>
      <c r="T12" s="27"/>
      <c r="U12" s="31"/>
      <c r="V12" s="29"/>
      <c r="W12" s="29"/>
    </row>
    <row r="13" spans="1:23" ht="26" x14ac:dyDescent="0.35">
      <c r="A13" s="33">
        <v>12</v>
      </c>
      <c r="B13" s="21" t="s">
        <v>5525</v>
      </c>
      <c r="C13" s="29" t="s">
        <v>5526</v>
      </c>
      <c r="D13" s="29" t="s">
        <v>5526</v>
      </c>
      <c r="E13" s="21" t="s">
        <v>5525</v>
      </c>
      <c r="F13" s="45"/>
      <c r="G13" s="21"/>
      <c r="H13" s="21"/>
      <c r="I13" s="7" t="s">
        <v>34</v>
      </c>
      <c r="J13" s="21"/>
      <c r="K13" s="21"/>
      <c r="L13" s="30" t="s">
        <v>34</v>
      </c>
      <c r="M13" s="30" t="s">
        <v>34</v>
      </c>
      <c r="N13" s="29" t="s">
        <v>34</v>
      </c>
      <c r="O13" s="29" t="s">
        <v>34</v>
      </c>
      <c r="P13" s="29" t="s">
        <v>34</v>
      </c>
      <c r="Q13" s="29" t="s">
        <v>34</v>
      </c>
      <c r="R13" s="27"/>
      <c r="S13" s="27"/>
      <c r="T13" s="27"/>
      <c r="U13" s="31"/>
      <c r="V13" s="29"/>
      <c r="W13" s="29"/>
    </row>
    <row r="14" spans="1:23" ht="26" x14ac:dyDescent="0.35">
      <c r="A14" s="33">
        <v>13</v>
      </c>
      <c r="B14" s="21" t="s">
        <v>5523</v>
      </c>
      <c r="C14" s="29" t="s">
        <v>5524</v>
      </c>
      <c r="D14" s="29" t="s">
        <v>5524</v>
      </c>
      <c r="E14" s="21" t="s">
        <v>5523</v>
      </c>
      <c r="F14" s="45"/>
      <c r="G14" s="21"/>
      <c r="H14" s="21"/>
      <c r="I14" s="7" t="s">
        <v>34</v>
      </c>
      <c r="J14" s="21"/>
      <c r="K14" s="21"/>
      <c r="L14" s="32"/>
      <c r="M14" s="30" t="s">
        <v>34</v>
      </c>
      <c r="N14" s="29" t="s">
        <v>34</v>
      </c>
      <c r="O14" s="29" t="s">
        <v>34</v>
      </c>
      <c r="P14" s="29" t="s">
        <v>34</v>
      </c>
      <c r="Q14" s="29" t="s">
        <v>34</v>
      </c>
      <c r="R14" s="27"/>
      <c r="S14" s="27"/>
      <c r="T14" s="27"/>
      <c r="U14" s="31"/>
      <c r="V14" s="29"/>
      <c r="W14" s="29"/>
    </row>
    <row r="15" spans="1:23" ht="26" x14ac:dyDescent="0.35">
      <c r="A15" s="33">
        <v>14</v>
      </c>
      <c r="B15" s="21" t="s">
        <v>5521</v>
      </c>
      <c r="C15" s="29" t="s">
        <v>5522</v>
      </c>
      <c r="D15" s="29" t="s">
        <v>5522</v>
      </c>
      <c r="E15" s="21" t="s">
        <v>5521</v>
      </c>
      <c r="F15" s="45"/>
      <c r="G15" s="21"/>
      <c r="H15" s="21"/>
      <c r="I15" s="7" t="s">
        <v>34</v>
      </c>
      <c r="J15" s="21"/>
      <c r="K15" s="21"/>
      <c r="L15" s="32"/>
      <c r="M15" s="30" t="s">
        <v>34</v>
      </c>
      <c r="N15" s="29" t="s">
        <v>34</v>
      </c>
      <c r="O15" s="29" t="s">
        <v>34</v>
      </c>
      <c r="P15" s="29" t="s">
        <v>34</v>
      </c>
      <c r="Q15" s="29" t="s">
        <v>34</v>
      </c>
      <c r="R15" s="27"/>
      <c r="S15" s="27"/>
      <c r="T15" s="27"/>
      <c r="U15" s="31"/>
      <c r="V15" s="29"/>
      <c r="W15" s="29"/>
    </row>
    <row r="16" spans="1:23" ht="26" x14ac:dyDescent="0.35">
      <c r="A16" s="33">
        <v>15</v>
      </c>
      <c r="B16" s="18" t="s">
        <v>5519</v>
      </c>
      <c r="C16" s="35" t="s">
        <v>5520</v>
      </c>
      <c r="D16" s="35" t="s">
        <v>5520</v>
      </c>
      <c r="E16" s="18" t="s">
        <v>5519</v>
      </c>
      <c r="F16" s="46"/>
      <c r="G16" s="18"/>
      <c r="H16" s="18"/>
      <c r="I16" s="7"/>
      <c r="J16" s="18"/>
      <c r="K16" s="18"/>
      <c r="L16" s="34"/>
      <c r="M16" s="32"/>
      <c r="N16" s="27"/>
      <c r="O16" s="27"/>
      <c r="P16" s="27"/>
      <c r="Q16" s="27"/>
      <c r="R16" s="27"/>
      <c r="S16" s="27"/>
      <c r="T16" s="27"/>
      <c r="U16" s="31"/>
      <c r="V16" s="29"/>
      <c r="W16" s="29"/>
    </row>
    <row r="17" spans="1:23" ht="26" x14ac:dyDescent="0.35">
      <c r="A17" s="33">
        <v>16</v>
      </c>
      <c r="B17" s="21" t="s">
        <v>5517</v>
      </c>
      <c r="C17" s="29" t="s">
        <v>5518</v>
      </c>
      <c r="D17" s="29" t="s">
        <v>5518</v>
      </c>
      <c r="E17" s="21" t="s">
        <v>5517</v>
      </c>
      <c r="F17" s="45"/>
      <c r="G17" s="21"/>
      <c r="H17" s="21"/>
      <c r="I17" s="7" t="s">
        <v>34</v>
      </c>
      <c r="J17" s="21"/>
      <c r="K17" s="21"/>
      <c r="L17" s="30" t="s">
        <v>34</v>
      </c>
      <c r="M17" s="30" t="s">
        <v>34</v>
      </c>
      <c r="N17" s="29" t="s">
        <v>34</v>
      </c>
      <c r="O17" s="29" t="s">
        <v>34</v>
      </c>
      <c r="P17" s="29" t="s">
        <v>34</v>
      </c>
      <c r="Q17" s="29" t="s">
        <v>34</v>
      </c>
      <c r="R17" s="27"/>
      <c r="S17" s="27"/>
      <c r="T17" s="27"/>
      <c r="U17" s="31"/>
      <c r="V17" s="29"/>
      <c r="W17" s="29"/>
    </row>
    <row r="18" spans="1:23" ht="26" x14ac:dyDescent="0.35">
      <c r="A18" s="33">
        <v>17</v>
      </c>
      <c r="B18" s="21" t="s">
        <v>5515</v>
      </c>
      <c r="C18" s="29" t="s">
        <v>5516</v>
      </c>
      <c r="D18" s="29" t="s">
        <v>5516</v>
      </c>
      <c r="E18" s="21" t="s">
        <v>5515</v>
      </c>
      <c r="F18" s="45"/>
      <c r="G18" s="21"/>
      <c r="H18" s="21"/>
      <c r="I18" s="7" t="s">
        <v>34</v>
      </c>
      <c r="J18" s="21"/>
      <c r="K18" s="21"/>
      <c r="L18" s="32"/>
      <c r="M18" s="30" t="s">
        <v>34</v>
      </c>
      <c r="N18" s="29" t="s">
        <v>34</v>
      </c>
      <c r="O18" s="29" t="s">
        <v>34</v>
      </c>
      <c r="P18" s="29" t="s">
        <v>34</v>
      </c>
      <c r="Q18" s="29" t="s">
        <v>34</v>
      </c>
      <c r="R18" s="27"/>
      <c r="S18" s="27"/>
      <c r="T18" s="27"/>
      <c r="U18" s="31"/>
      <c r="V18" s="29"/>
      <c r="W18" s="29"/>
    </row>
    <row r="19" spans="1:23" x14ac:dyDescent="0.35">
      <c r="A19" s="33">
        <v>18</v>
      </c>
      <c r="B19" s="9" t="s">
        <v>5513</v>
      </c>
      <c r="C19" s="37" t="s">
        <v>5514</v>
      </c>
      <c r="D19" s="37" t="s">
        <v>5514</v>
      </c>
      <c r="E19" s="9" t="s">
        <v>5513</v>
      </c>
      <c r="F19" s="47"/>
      <c r="G19" s="9"/>
      <c r="H19" s="9"/>
      <c r="I19" s="7"/>
      <c r="J19" s="9"/>
      <c r="K19" s="9"/>
      <c r="L19" s="36"/>
      <c r="M19" s="32"/>
      <c r="N19" s="27"/>
      <c r="O19" s="27"/>
      <c r="P19" s="27"/>
      <c r="Q19" s="27"/>
      <c r="R19" s="27"/>
      <c r="S19" s="27"/>
      <c r="T19" s="27"/>
      <c r="U19" s="31"/>
      <c r="V19" s="29"/>
      <c r="W19" s="29"/>
    </row>
    <row r="20" spans="1:23" x14ac:dyDescent="0.35">
      <c r="A20" s="33">
        <v>19</v>
      </c>
      <c r="B20" s="9" t="s">
        <v>5511</v>
      </c>
      <c r="C20" s="37" t="s">
        <v>5512</v>
      </c>
      <c r="D20" s="37" t="s">
        <v>5512</v>
      </c>
      <c r="E20" s="9" t="s">
        <v>5511</v>
      </c>
      <c r="F20" s="47"/>
      <c r="G20" s="9"/>
      <c r="H20" s="9"/>
      <c r="I20" s="7"/>
      <c r="J20" s="9"/>
      <c r="K20" s="9"/>
      <c r="L20" s="36"/>
      <c r="M20" s="32"/>
      <c r="N20" s="27"/>
      <c r="O20" s="27"/>
      <c r="P20" s="27"/>
      <c r="Q20" s="27"/>
      <c r="R20" s="27"/>
      <c r="S20" s="27"/>
      <c r="T20" s="27"/>
      <c r="U20" s="31"/>
      <c r="V20" s="29"/>
      <c r="W20" s="29"/>
    </row>
    <row r="21" spans="1:23" x14ac:dyDescent="0.35">
      <c r="A21" s="33">
        <v>20</v>
      </c>
      <c r="B21" s="18" t="s">
        <v>5509</v>
      </c>
      <c r="C21" s="35" t="s">
        <v>5510</v>
      </c>
      <c r="D21" s="35" t="s">
        <v>5510</v>
      </c>
      <c r="E21" s="18" t="s">
        <v>5509</v>
      </c>
      <c r="F21" s="46"/>
      <c r="G21" s="18"/>
      <c r="H21" s="18"/>
      <c r="I21" s="7"/>
      <c r="J21" s="18"/>
      <c r="K21" s="18"/>
      <c r="L21" s="34"/>
      <c r="M21" s="32"/>
      <c r="N21" s="27"/>
      <c r="O21" s="27"/>
      <c r="P21" s="27"/>
      <c r="Q21" s="27"/>
      <c r="R21" s="27"/>
      <c r="S21" s="27"/>
      <c r="T21" s="27"/>
      <c r="U21" s="31"/>
      <c r="V21" s="29"/>
      <c r="W21" s="29"/>
    </row>
    <row r="22" spans="1:23" ht="58" x14ac:dyDescent="0.35">
      <c r="A22" s="33">
        <v>21</v>
      </c>
      <c r="B22" s="44" t="s">
        <v>5507</v>
      </c>
      <c r="C22" s="29" t="s">
        <v>5508</v>
      </c>
      <c r="D22" s="29" t="s">
        <v>5508</v>
      </c>
      <c r="E22" s="44" t="s">
        <v>5507</v>
      </c>
      <c r="F22" s="52"/>
      <c r="G22" s="44"/>
      <c r="H22" s="44"/>
      <c r="I22" s="7" t="s">
        <v>34</v>
      </c>
      <c r="J22" s="44"/>
      <c r="K22" s="44"/>
      <c r="L22" s="32" t="s">
        <v>34</v>
      </c>
      <c r="M22" s="32" t="s">
        <v>34</v>
      </c>
      <c r="N22" s="27" t="s">
        <v>34</v>
      </c>
      <c r="O22" s="27" t="s">
        <v>34</v>
      </c>
      <c r="P22" s="27" t="s">
        <v>34</v>
      </c>
      <c r="Q22" s="27" t="s">
        <v>34</v>
      </c>
      <c r="R22" s="27"/>
      <c r="S22" s="27"/>
      <c r="T22" s="27"/>
      <c r="U22" s="31"/>
      <c r="V22" s="29"/>
      <c r="W22" s="29"/>
    </row>
    <row r="23" spans="1:23" ht="104" x14ac:dyDescent="0.35">
      <c r="A23" s="33">
        <v>22</v>
      </c>
      <c r="B23" s="18" t="s">
        <v>5505</v>
      </c>
      <c r="C23" s="35" t="s">
        <v>5506</v>
      </c>
      <c r="D23" s="35" t="s">
        <v>5506</v>
      </c>
      <c r="E23" s="18" t="s">
        <v>5505</v>
      </c>
      <c r="F23" s="46"/>
      <c r="G23" s="18"/>
      <c r="H23" s="18"/>
      <c r="I23" s="7"/>
      <c r="J23" s="18"/>
      <c r="K23" s="18"/>
      <c r="L23" s="34"/>
      <c r="M23" s="32"/>
      <c r="N23" s="27"/>
      <c r="O23" s="27"/>
      <c r="P23" s="27"/>
      <c r="Q23" s="27"/>
      <c r="R23" s="27"/>
      <c r="S23" s="27"/>
      <c r="T23" s="27"/>
      <c r="U23" s="31"/>
      <c r="V23" s="7" t="s">
        <v>6713</v>
      </c>
      <c r="W23" s="29">
        <v>4</v>
      </c>
    </row>
    <row r="24" spans="1:23" ht="52" x14ac:dyDescent="0.35">
      <c r="A24" s="33">
        <v>23</v>
      </c>
      <c r="B24" s="21" t="s">
        <v>5503</v>
      </c>
      <c r="C24" s="29" t="s">
        <v>5504</v>
      </c>
      <c r="D24" s="29" t="s">
        <v>5504</v>
      </c>
      <c r="E24" s="21" t="s">
        <v>5503</v>
      </c>
      <c r="F24" s="45"/>
      <c r="G24" s="21"/>
      <c r="H24" s="21"/>
      <c r="I24" s="7" t="s">
        <v>34</v>
      </c>
      <c r="J24" s="21"/>
      <c r="K24" s="21"/>
      <c r="L24" s="30" t="s">
        <v>34</v>
      </c>
      <c r="M24" s="30" t="s">
        <v>34</v>
      </c>
      <c r="N24" s="29" t="s">
        <v>34</v>
      </c>
      <c r="O24" s="29" t="s">
        <v>34</v>
      </c>
      <c r="P24" s="29" t="s">
        <v>34</v>
      </c>
      <c r="Q24" s="29" t="s">
        <v>34</v>
      </c>
      <c r="R24" s="27"/>
      <c r="S24" s="27"/>
      <c r="T24" s="27"/>
      <c r="U24" s="31"/>
      <c r="V24" s="29"/>
      <c r="W24" s="29"/>
    </row>
    <row r="25" spans="1:23" ht="52" x14ac:dyDescent="0.35">
      <c r="A25" s="33">
        <v>24</v>
      </c>
      <c r="B25" s="21" t="s">
        <v>5501</v>
      </c>
      <c r="C25" s="29" t="s">
        <v>5502</v>
      </c>
      <c r="D25" s="29" t="s">
        <v>5502</v>
      </c>
      <c r="E25" s="21" t="s">
        <v>5501</v>
      </c>
      <c r="F25" s="45"/>
      <c r="G25" s="21"/>
      <c r="H25" s="21"/>
      <c r="I25" s="7" t="s">
        <v>34</v>
      </c>
      <c r="J25" s="21"/>
      <c r="K25" s="21"/>
      <c r="L25" s="32"/>
      <c r="M25" s="30" t="s">
        <v>34</v>
      </c>
      <c r="N25" s="29" t="s">
        <v>34</v>
      </c>
      <c r="O25" s="29" t="s">
        <v>34</v>
      </c>
      <c r="P25" s="29" t="s">
        <v>34</v>
      </c>
      <c r="Q25" s="29" t="s">
        <v>34</v>
      </c>
      <c r="R25" s="27"/>
      <c r="S25" s="27"/>
      <c r="T25" s="27"/>
      <c r="U25" s="31"/>
      <c r="V25" s="7" t="s">
        <v>5494</v>
      </c>
      <c r="W25" s="29">
        <v>6</v>
      </c>
    </row>
    <row r="26" spans="1:23" ht="26" x14ac:dyDescent="0.35">
      <c r="A26" s="33">
        <v>25</v>
      </c>
      <c r="B26" s="21" t="s">
        <v>5499</v>
      </c>
      <c r="C26" s="29" t="s">
        <v>5500</v>
      </c>
      <c r="D26" s="29" t="s">
        <v>5500</v>
      </c>
      <c r="E26" s="21" t="s">
        <v>5499</v>
      </c>
      <c r="F26" s="45"/>
      <c r="G26" s="21"/>
      <c r="H26" s="21"/>
      <c r="I26" s="7" t="s">
        <v>34</v>
      </c>
      <c r="J26" s="21"/>
      <c r="K26" s="21"/>
      <c r="L26" s="32"/>
      <c r="M26" s="30" t="s">
        <v>34</v>
      </c>
      <c r="N26" s="29" t="s">
        <v>34</v>
      </c>
      <c r="O26" s="29" t="s">
        <v>34</v>
      </c>
      <c r="P26" s="29" t="s">
        <v>34</v>
      </c>
      <c r="Q26" s="29" t="s">
        <v>34</v>
      </c>
      <c r="R26" s="27"/>
      <c r="S26" s="27"/>
      <c r="T26" s="27"/>
      <c r="U26" s="31"/>
      <c r="V26" s="29"/>
      <c r="W26" s="29"/>
    </row>
    <row r="27" spans="1:23" ht="26" x14ac:dyDescent="0.35">
      <c r="A27" s="33">
        <v>26</v>
      </c>
      <c r="B27" s="21" t="s">
        <v>5497</v>
      </c>
      <c r="C27" s="29" t="s">
        <v>5498</v>
      </c>
      <c r="D27" s="29" t="s">
        <v>5498</v>
      </c>
      <c r="E27" s="21" t="s">
        <v>5497</v>
      </c>
      <c r="F27" s="45"/>
      <c r="G27" s="21"/>
      <c r="H27" s="21"/>
      <c r="I27" s="7" t="s">
        <v>34</v>
      </c>
      <c r="J27" s="21"/>
      <c r="K27" s="21"/>
      <c r="L27" s="32"/>
      <c r="M27" s="30" t="s">
        <v>34</v>
      </c>
      <c r="N27" s="29" t="s">
        <v>34</v>
      </c>
      <c r="O27" s="29" t="s">
        <v>34</v>
      </c>
      <c r="P27" s="29" t="s">
        <v>34</v>
      </c>
      <c r="Q27" s="29" t="s">
        <v>34</v>
      </c>
      <c r="R27" s="27"/>
      <c r="S27" s="27"/>
      <c r="T27" s="27"/>
      <c r="U27" s="31"/>
      <c r="V27" s="29"/>
      <c r="W27" s="29"/>
    </row>
    <row r="28" spans="1:23" ht="52" x14ac:dyDescent="0.35">
      <c r="A28" s="33">
        <v>27</v>
      </c>
      <c r="B28" s="9" t="s">
        <v>5495</v>
      </c>
      <c r="C28" s="37" t="s">
        <v>5496</v>
      </c>
      <c r="D28" s="37" t="s">
        <v>5496</v>
      </c>
      <c r="E28" s="9" t="s">
        <v>5495</v>
      </c>
      <c r="F28" s="47"/>
      <c r="G28" s="9"/>
      <c r="H28" s="9"/>
      <c r="I28" s="7"/>
      <c r="J28" s="9"/>
      <c r="K28" s="9"/>
      <c r="L28" s="36"/>
      <c r="M28" s="32"/>
      <c r="N28" s="27"/>
      <c r="O28" s="27"/>
      <c r="P28" s="27"/>
      <c r="Q28" s="27"/>
      <c r="R28" s="27"/>
      <c r="S28" s="27"/>
      <c r="T28" s="27"/>
      <c r="U28" s="31"/>
      <c r="V28" s="7" t="s">
        <v>5494</v>
      </c>
      <c r="W28" s="29">
        <v>6</v>
      </c>
    </row>
    <row r="29" spans="1:23" x14ac:dyDescent="0.35">
      <c r="A29" s="33">
        <v>28</v>
      </c>
      <c r="B29" s="18" t="s">
        <v>2224</v>
      </c>
      <c r="C29" s="35" t="s">
        <v>5493</v>
      </c>
      <c r="D29" s="35" t="s">
        <v>5493</v>
      </c>
      <c r="E29" s="18" t="s">
        <v>2224</v>
      </c>
      <c r="F29" s="46"/>
      <c r="G29" s="18"/>
      <c r="H29" s="18"/>
      <c r="I29" s="7"/>
      <c r="J29" s="18"/>
      <c r="K29" s="18"/>
      <c r="L29" s="34"/>
      <c r="M29" s="32"/>
      <c r="N29" s="27"/>
      <c r="O29" s="27"/>
      <c r="P29" s="27"/>
      <c r="Q29" s="27"/>
      <c r="R29" s="27"/>
      <c r="S29" s="27"/>
      <c r="T29" s="27"/>
      <c r="U29" s="31"/>
      <c r="V29" s="29"/>
      <c r="W29" s="29"/>
    </row>
    <row r="30" spans="1:23" x14ac:dyDescent="0.35">
      <c r="A30" s="33">
        <v>29</v>
      </c>
      <c r="B30" s="21" t="s">
        <v>5491</v>
      </c>
      <c r="C30" s="29" t="s">
        <v>5492</v>
      </c>
      <c r="D30" s="29" t="s">
        <v>5492</v>
      </c>
      <c r="E30" s="21" t="s">
        <v>5491</v>
      </c>
      <c r="F30" s="45"/>
      <c r="G30" s="21"/>
      <c r="H30" s="21"/>
      <c r="I30" s="7" t="s">
        <v>34</v>
      </c>
      <c r="J30" s="21"/>
      <c r="K30" s="21"/>
      <c r="L30" s="30" t="s">
        <v>34</v>
      </c>
      <c r="M30" s="30" t="s">
        <v>34</v>
      </c>
      <c r="N30" s="29" t="s">
        <v>34</v>
      </c>
      <c r="O30" s="27"/>
      <c r="P30" s="27"/>
      <c r="Q30" s="27"/>
      <c r="R30" s="27"/>
      <c r="S30" s="27"/>
      <c r="T30" s="27"/>
      <c r="U30" s="31"/>
      <c r="V30" s="29"/>
      <c r="W30" s="29"/>
    </row>
    <row r="31" spans="1:23" x14ac:dyDescent="0.35">
      <c r="A31" s="33">
        <v>30</v>
      </c>
      <c r="B31" s="21" t="s">
        <v>5489</v>
      </c>
      <c r="C31" s="29" t="s">
        <v>5490</v>
      </c>
      <c r="D31" s="29" t="s">
        <v>5490</v>
      </c>
      <c r="E31" s="21" t="s">
        <v>5489</v>
      </c>
      <c r="F31" s="45"/>
      <c r="G31" s="21"/>
      <c r="H31" s="21"/>
      <c r="I31" s="7" t="s">
        <v>34</v>
      </c>
      <c r="J31" s="21"/>
      <c r="K31" s="21"/>
      <c r="L31" s="30" t="s">
        <v>34</v>
      </c>
      <c r="M31" s="30" t="s">
        <v>34</v>
      </c>
      <c r="N31" s="27"/>
      <c r="O31" s="27"/>
      <c r="P31" s="27"/>
      <c r="Q31" s="27"/>
      <c r="R31" s="27"/>
      <c r="S31" s="27"/>
      <c r="T31" s="27"/>
      <c r="U31" s="31"/>
      <c r="V31" s="29"/>
      <c r="W31" s="29"/>
    </row>
    <row r="32" spans="1:23" x14ac:dyDescent="0.35">
      <c r="A32" s="33">
        <v>31</v>
      </c>
      <c r="B32" s="21" t="s">
        <v>5487</v>
      </c>
      <c r="C32" s="29" t="s">
        <v>5488</v>
      </c>
      <c r="D32" s="29" t="s">
        <v>5488</v>
      </c>
      <c r="E32" s="21" t="s">
        <v>5487</v>
      </c>
      <c r="F32" s="45"/>
      <c r="G32" s="21"/>
      <c r="H32" s="21"/>
      <c r="I32" s="7" t="s">
        <v>34</v>
      </c>
      <c r="J32" s="21"/>
      <c r="K32" s="21"/>
      <c r="L32" s="30" t="s">
        <v>34</v>
      </c>
      <c r="M32" s="30" t="s">
        <v>34</v>
      </c>
      <c r="N32" s="29" t="s">
        <v>34</v>
      </c>
      <c r="O32" s="29" t="s">
        <v>34</v>
      </c>
      <c r="P32" s="29" t="s">
        <v>34</v>
      </c>
      <c r="Q32" s="29" t="s">
        <v>34</v>
      </c>
      <c r="R32" s="27"/>
      <c r="S32" s="27"/>
      <c r="T32" s="27"/>
      <c r="U32" s="31"/>
      <c r="V32" s="29"/>
      <c r="W32" s="29"/>
    </row>
    <row r="33" spans="1:23" ht="26" x14ac:dyDescent="0.35">
      <c r="A33" s="33">
        <v>32</v>
      </c>
      <c r="B33" s="21" t="s">
        <v>5485</v>
      </c>
      <c r="C33" s="29" t="s">
        <v>5486</v>
      </c>
      <c r="D33" s="29" t="s">
        <v>5486</v>
      </c>
      <c r="E33" s="21" t="s">
        <v>5485</v>
      </c>
      <c r="F33" s="45"/>
      <c r="G33" s="21"/>
      <c r="H33" s="21"/>
      <c r="I33" s="7" t="s">
        <v>34</v>
      </c>
      <c r="J33" s="21"/>
      <c r="K33" s="21"/>
      <c r="L33" s="30" t="s">
        <v>34</v>
      </c>
      <c r="M33" s="32"/>
      <c r="N33" s="27"/>
      <c r="O33" s="29" t="s">
        <v>34</v>
      </c>
      <c r="P33" s="29" t="s">
        <v>34</v>
      </c>
      <c r="Q33" s="29" t="s">
        <v>34</v>
      </c>
      <c r="R33" s="27"/>
      <c r="S33" s="27"/>
      <c r="T33" s="27"/>
      <c r="U33" s="31"/>
      <c r="V33" s="29"/>
      <c r="W33" s="29"/>
    </row>
    <row r="34" spans="1:23" x14ac:dyDescent="0.35">
      <c r="A34" s="33">
        <v>33</v>
      </c>
      <c r="B34" s="21" t="s">
        <v>5483</v>
      </c>
      <c r="C34" s="29" t="s">
        <v>5484</v>
      </c>
      <c r="D34" s="29" t="s">
        <v>5484</v>
      </c>
      <c r="E34" s="21" t="s">
        <v>5483</v>
      </c>
      <c r="F34" s="45"/>
      <c r="G34" s="21"/>
      <c r="H34" s="21"/>
      <c r="I34" s="7" t="s">
        <v>34</v>
      </c>
      <c r="J34" s="21"/>
      <c r="K34" s="21"/>
      <c r="L34" s="30" t="s">
        <v>34</v>
      </c>
      <c r="M34" s="30" t="s">
        <v>34</v>
      </c>
      <c r="N34" s="29" t="s">
        <v>34</v>
      </c>
      <c r="O34" s="29" t="s">
        <v>34</v>
      </c>
      <c r="P34" s="29" t="s">
        <v>34</v>
      </c>
      <c r="Q34" s="29" t="s">
        <v>34</v>
      </c>
      <c r="R34" s="27"/>
      <c r="S34" s="27"/>
      <c r="T34" s="27"/>
      <c r="U34" s="31"/>
      <c r="V34" s="29"/>
      <c r="W34" s="29"/>
    </row>
    <row r="35" spans="1:23" x14ac:dyDescent="0.35">
      <c r="A35" s="33">
        <v>34</v>
      </c>
      <c r="B35" s="18" t="s">
        <v>5481</v>
      </c>
      <c r="C35" s="35" t="s">
        <v>5482</v>
      </c>
      <c r="D35" s="35" t="s">
        <v>5482</v>
      </c>
      <c r="E35" s="18" t="s">
        <v>5481</v>
      </c>
      <c r="F35" s="46"/>
      <c r="G35" s="18"/>
      <c r="H35" s="18"/>
      <c r="I35" s="7"/>
      <c r="J35" s="18"/>
      <c r="K35" s="18"/>
      <c r="L35" s="34"/>
      <c r="M35" s="32"/>
      <c r="N35" s="27"/>
      <c r="O35" s="27"/>
      <c r="P35" s="27"/>
      <c r="Q35" s="27"/>
      <c r="R35" s="27"/>
      <c r="S35" s="27"/>
      <c r="T35" s="27"/>
      <c r="U35" s="31"/>
      <c r="V35" s="29"/>
      <c r="W35" s="29"/>
    </row>
    <row r="36" spans="1:23" ht="52" x14ac:dyDescent="0.35">
      <c r="A36" s="33">
        <v>35</v>
      </c>
      <c r="B36" s="21" t="s">
        <v>5479</v>
      </c>
      <c r="C36" s="29" t="s">
        <v>5480</v>
      </c>
      <c r="D36" s="29" t="s">
        <v>5480</v>
      </c>
      <c r="E36" s="21" t="s">
        <v>5479</v>
      </c>
      <c r="F36" s="45"/>
      <c r="G36" s="21"/>
      <c r="H36" s="21"/>
      <c r="I36" s="7" t="s">
        <v>34</v>
      </c>
      <c r="J36" s="21"/>
      <c r="K36" s="21"/>
      <c r="L36" s="32"/>
      <c r="M36" s="30" t="s">
        <v>34</v>
      </c>
      <c r="N36" s="29" t="s">
        <v>34</v>
      </c>
      <c r="O36" s="29" t="s">
        <v>34</v>
      </c>
      <c r="P36" s="29" t="s">
        <v>34</v>
      </c>
      <c r="Q36" s="29" t="s">
        <v>34</v>
      </c>
      <c r="R36" s="27"/>
      <c r="S36" s="27"/>
      <c r="T36" s="27"/>
      <c r="U36" s="31"/>
      <c r="V36" s="29"/>
      <c r="W36" s="29"/>
    </row>
    <row r="37" spans="1:23" x14ac:dyDescent="0.35">
      <c r="A37" s="33">
        <v>36</v>
      </c>
      <c r="B37" s="18" t="s">
        <v>5477</v>
      </c>
      <c r="C37" s="35" t="s">
        <v>5478</v>
      </c>
      <c r="D37" s="35" t="s">
        <v>5478</v>
      </c>
      <c r="E37" s="18" t="s">
        <v>5477</v>
      </c>
      <c r="F37" s="46"/>
      <c r="G37" s="18"/>
      <c r="H37" s="18"/>
      <c r="I37" s="7"/>
      <c r="J37" s="18"/>
      <c r="K37" s="18"/>
      <c r="L37" s="34"/>
      <c r="M37" s="32"/>
      <c r="N37" s="27"/>
      <c r="O37" s="27"/>
      <c r="P37" s="27"/>
      <c r="Q37" s="27"/>
      <c r="R37" s="27"/>
      <c r="S37" s="27"/>
      <c r="T37" s="27"/>
      <c r="U37" s="31"/>
      <c r="V37" s="29"/>
      <c r="W37" s="29"/>
    </row>
    <row r="38" spans="1:23" ht="26" x14ac:dyDescent="0.35">
      <c r="A38" s="33">
        <v>37</v>
      </c>
      <c r="B38" s="21" t="s">
        <v>5475</v>
      </c>
      <c r="C38" s="29" t="s">
        <v>5476</v>
      </c>
      <c r="D38" s="29" t="s">
        <v>5476</v>
      </c>
      <c r="E38" s="21" t="s">
        <v>5475</v>
      </c>
      <c r="F38" s="45"/>
      <c r="G38" s="21"/>
      <c r="H38" s="21"/>
      <c r="I38" s="7" t="s">
        <v>34</v>
      </c>
      <c r="J38" s="21"/>
      <c r="K38" s="21"/>
      <c r="L38" s="30" t="s">
        <v>34</v>
      </c>
      <c r="M38" s="30" t="s">
        <v>34</v>
      </c>
      <c r="N38" s="29" t="s">
        <v>34</v>
      </c>
      <c r="O38" s="29" t="s">
        <v>34</v>
      </c>
      <c r="P38" s="29" t="s">
        <v>34</v>
      </c>
      <c r="Q38" s="29" t="s">
        <v>34</v>
      </c>
      <c r="R38" s="27"/>
      <c r="S38" s="27"/>
      <c r="T38" s="27"/>
      <c r="U38" s="31"/>
      <c r="V38" s="29"/>
      <c r="W38" s="29"/>
    </row>
    <row r="39" spans="1:23" ht="26" x14ac:dyDescent="0.35">
      <c r="A39" s="33">
        <v>38</v>
      </c>
      <c r="B39" s="21" t="s">
        <v>5473</v>
      </c>
      <c r="C39" s="29" t="s">
        <v>5474</v>
      </c>
      <c r="D39" s="29" t="s">
        <v>5474</v>
      </c>
      <c r="E39" s="21" t="s">
        <v>5473</v>
      </c>
      <c r="F39" s="45"/>
      <c r="G39" s="21"/>
      <c r="H39" s="21"/>
      <c r="I39" s="7" t="s">
        <v>34</v>
      </c>
      <c r="J39" s="21"/>
      <c r="K39" s="21"/>
      <c r="L39" s="30" t="s">
        <v>34</v>
      </c>
      <c r="M39" s="30" t="s">
        <v>34</v>
      </c>
      <c r="N39" s="29" t="s">
        <v>34</v>
      </c>
      <c r="O39" s="29" t="s">
        <v>34</v>
      </c>
      <c r="P39" s="29" t="s">
        <v>34</v>
      </c>
      <c r="Q39" s="29" t="s">
        <v>34</v>
      </c>
      <c r="R39" s="27"/>
      <c r="S39" s="27"/>
      <c r="T39" s="27"/>
      <c r="U39" s="31"/>
      <c r="V39" s="29"/>
      <c r="W39" s="29"/>
    </row>
    <row r="40" spans="1:23" x14ac:dyDescent="0.35">
      <c r="A40" s="33">
        <v>39</v>
      </c>
      <c r="B40" s="9" t="s">
        <v>5471</v>
      </c>
      <c r="C40" s="37" t="s">
        <v>5472</v>
      </c>
      <c r="D40" s="37" t="s">
        <v>5472</v>
      </c>
      <c r="E40" s="9" t="s">
        <v>5471</v>
      </c>
      <c r="F40" s="47"/>
      <c r="G40" s="9"/>
      <c r="H40" s="9"/>
      <c r="I40" s="7"/>
      <c r="J40" s="9"/>
      <c r="K40" s="9"/>
      <c r="L40" s="36"/>
      <c r="M40" s="32"/>
      <c r="N40" s="27"/>
      <c r="O40" s="27"/>
      <c r="P40" s="27"/>
      <c r="Q40" s="27"/>
      <c r="R40" s="27"/>
      <c r="S40" s="27"/>
      <c r="T40" s="27"/>
      <c r="U40" s="31"/>
      <c r="V40" s="29"/>
      <c r="W40" s="29"/>
    </row>
    <row r="41" spans="1:23" x14ac:dyDescent="0.35">
      <c r="A41" s="33">
        <v>40</v>
      </c>
      <c r="B41" s="18" t="s">
        <v>5469</v>
      </c>
      <c r="C41" s="35" t="s">
        <v>5470</v>
      </c>
      <c r="D41" s="35" t="s">
        <v>5470</v>
      </c>
      <c r="E41" s="18" t="s">
        <v>5469</v>
      </c>
      <c r="F41" s="46"/>
      <c r="G41" s="18"/>
      <c r="H41" s="18"/>
      <c r="I41" s="7"/>
      <c r="J41" s="18"/>
      <c r="K41" s="18"/>
      <c r="L41" s="34"/>
      <c r="M41" s="32"/>
      <c r="N41" s="27"/>
      <c r="O41" s="27"/>
      <c r="P41" s="27"/>
      <c r="Q41" s="27"/>
      <c r="R41" s="27"/>
      <c r="S41" s="27"/>
      <c r="T41" s="27"/>
      <c r="U41" s="31"/>
      <c r="V41" s="29"/>
      <c r="W41" s="29"/>
    </row>
    <row r="42" spans="1:23" ht="39" x14ac:dyDescent="0.35">
      <c r="A42" s="33">
        <v>41</v>
      </c>
      <c r="B42" s="21" t="s">
        <v>5467</v>
      </c>
      <c r="C42" s="29" t="s">
        <v>5468</v>
      </c>
      <c r="D42" s="29" t="s">
        <v>5468</v>
      </c>
      <c r="E42" s="21" t="s">
        <v>5467</v>
      </c>
      <c r="F42" s="45"/>
      <c r="G42" s="21"/>
      <c r="H42" s="21"/>
      <c r="I42" s="7" t="s">
        <v>34</v>
      </c>
      <c r="J42" s="21"/>
      <c r="K42" s="21"/>
      <c r="L42" s="32"/>
      <c r="M42" s="30" t="s">
        <v>34</v>
      </c>
      <c r="N42" s="29" t="s">
        <v>34</v>
      </c>
      <c r="O42" s="29" t="s">
        <v>34</v>
      </c>
      <c r="P42" s="29" t="s">
        <v>34</v>
      </c>
      <c r="Q42" s="29" t="s">
        <v>34</v>
      </c>
      <c r="R42" s="27"/>
      <c r="S42" s="27"/>
      <c r="T42" s="27"/>
      <c r="U42" s="31"/>
      <c r="V42" s="29"/>
      <c r="W42" s="29"/>
    </row>
    <row r="43" spans="1:23" ht="39" x14ac:dyDescent="0.35">
      <c r="A43" s="33">
        <v>42</v>
      </c>
      <c r="B43" s="21" t="s">
        <v>5465</v>
      </c>
      <c r="C43" s="29" t="s">
        <v>5466</v>
      </c>
      <c r="D43" s="29" t="s">
        <v>5466</v>
      </c>
      <c r="E43" s="21" t="s">
        <v>5465</v>
      </c>
      <c r="F43" s="45"/>
      <c r="G43" s="21"/>
      <c r="H43" s="21"/>
      <c r="I43" s="7" t="s">
        <v>34</v>
      </c>
      <c r="J43" s="21"/>
      <c r="K43" s="21"/>
      <c r="L43" s="32"/>
      <c r="M43" s="30" t="s">
        <v>34</v>
      </c>
      <c r="N43" s="29" t="s">
        <v>34</v>
      </c>
      <c r="O43" s="29" t="s">
        <v>34</v>
      </c>
      <c r="P43" s="29" t="s">
        <v>34</v>
      </c>
      <c r="Q43" s="29" t="s">
        <v>34</v>
      </c>
      <c r="R43" s="27"/>
      <c r="S43" s="27"/>
      <c r="T43" s="27"/>
      <c r="U43" s="31"/>
      <c r="V43" s="29"/>
      <c r="W43" s="29"/>
    </row>
    <row r="44" spans="1:23" x14ac:dyDescent="0.35">
      <c r="A44" s="33">
        <v>43</v>
      </c>
      <c r="B44" s="21" t="s">
        <v>5463</v>
      </c>
      <c r="C44" s="29" t="s">
        <v>5464</v>
      </c>
      <c r="D44" s="29" t="s">
        <v>5464</v>
      </c>
      <c r="E44" s="21" t="s">
        <v>5463</v>
      </c>
      <c r="F44" s="45"/>
      <c r="G44" s="21"/>
      <c r="H44" s="21"/>
      <c r="I44" s="7" t="s">
        <v>34</v>
      </c>
      <c r="J44" s="21"/>
      <c r="K44" s="21"/>
      <c r="L44" s="32"/>
      <c r="M44" s="30" t="s">
        <v>34</v>
      </c>
      <c r="N44" s="29" t="s">
        <v>34</v>
      </c>
      <c r="O44" s="29" t="s">
        <v>34</v>
      </c>
      <c r="P44" s="29" t="s">
        <v>34</v>
      </c>
      <c r="Q44" s="29" t="s">
        <v>34</v>
      </c>
      <c r="R44" s="27"/>
      <c r="S44" s="27"/>
      <c r="T44" s="27"/>
      <c r="U44" s="31"/>
      <c r="V44" s="29"/>
      <c r="W44" s="29"/>
    </row>
    <row r="45" spans="1:23" x14ac:dyDescent="0.35">
      <c r="A45" s="33">
        <v>44</v>
      </c>
      <c r="B45" s="18" t="s">
        <v>5461</v>
      </c>
      <c r="C45" s="35" t="s">
        <v>5462</v>
      </c>
      <c r="D45" s="35" t="s">
        <v>5462</v>
      </c>
      <c r="E45" s="18" t="s">
        <v>5461</v>
      </c>
      <c r="F45" s="46"/>
      <c r="G45" s="18"/>
      <c r="H45" s="18"/>
      <c r="I45" s="7"/>
      <c r="J45" s="18"/>
      <c r="K45" s="18"/>
      <c r="L45" s="34"/>
      <c r="M45" s="32"/>
      <c r="N45" s="27"/>
      <c r="O45" s="27"/>
      <c r="P45" s="27"/>
      <c r="Q45" s="27"/>
      <c r="R45" s="27"/>
      <c r="S45" s="27"/>
      <c r="T45" s="27"/>
      <c r="U45" s="31"/>
      <c r="V45" s="29"/>
      <c r="W45" s="29"/>
    </row>
    <row r="46" spans="1:23" ht="39" x14ac:dyDescent="0.35">
      <c r="A46" s="33">
        <v>45</v>
      </c>
      <c r="B46" s="21" t="s">
        <v>5459</v>
      </c>
      <c r="C46" s="29" t="s">
        <v>5460</v>
      </c>
      <c r="D46" s="29" t="s">
        <v>5460</v>
      </c>
      <c r="E46" s="21" t="s">
        <v>5459</v>
      </c>
      <c r="F46" s="45"/>
      <c r="G46" s="21"/>
      <c r="H46" s="21"/>
      <c r="I46" s="7"/>
      <c r="J46" s="21"/>
      <c r="K46" s="21"/>
      <c r="L46" s="32"/>
      <c r="M46" s="30" t="s">
        <v>34</v>
      </c>
      <c r="N46" s="29" t="s">
        <v>34</v>
      </c>
      <c r="O46" s="29" t="s">
        <v>34</v>
      </c>
      <c r="P46" s="29" t="s">
        <v>34</v>
      </c>
      <c r="Q46" s="29" t="s">
        <v>34</v>
      </c>
      <c r="R46" s="27"/>
      <c r="S46" s="27"/>
      <c r="T46" s="27"/>
      <c r="U46" s="31"/>
      <c r="V46" s="29"/>
      <c r="W46" s="29"/>
    </row>
    <row r="47" spans="1:23" ht="39" x14ac:dyDescent="0.35">
      <c r="A47" s="33">
        <v>46</v>
      </c>
      <c r="B47" s="21" t="s">
        <v>5457</v>
      </c>
      <c r="C47" s="29" t="s">
        <v>5458</v>
      </c>
      <c r="D47" s="29" t="s">
        <v>5458</v>
      </c>
      <c r="E47" s="21" t="s">
        <v>5457</v>
      </c>
      <c r="F47" s="45"/>
      <c r="G47" s="21"/>
      <c r="H47" s="21"/>
      <c r="I47" s="7" t="s">
        <v>34</v>
      </c>
      <c r="J47" s="21"/>
      <c r="K47" s="21"/>
      <c r="L47" s="32"/>
      <c r="M47" s="30" t="s">
        <v>34</v>
      </c>
      <c r="N47" s="29" t="s">
        <v>34</v>
      </c>
      <c r="O47" s="29" t="s">
        <v>34</v>
      </c>
      <c r="P47" s="29" t="s">
        <v>34</v>
      </c>
      <c r="Q47" s="29" t="s">
        <v>34</v>
      </c>
      <c r="R47" s="27"/>
      <c r="S47" s="27"/>
      <c r="T47" s="27"/>
      <c r="U47" s="31"/>
      <c r="V47" s="29"/>
      <c r="W47" s="29"/>
    </row>
    <row r="48" spans="1:23" ht="52" x14ac:dyDescent="0.35">
      <c r="A48" s="33">
        <v>47</v>
      </c>
      <c r="B48" s="18" t="s">
        <v>5455</v>
      </c>
      <c r="C48" s="35" t="s">
        <v>5456</v>
      </c>
      <c r="D48" s="35" t="s">
        <v>5456</v>
      </c>
      <c r="E48" s="18" t="s">
        <v>5455</v>
      </c>
      <c r="F48" s="46"/>
      <c r="G48" s="18"/>
      <c r="H48" s="18"/>
      <c r="I48" s="7"/>
      <c r="J48" s="18"/>
      <c r="K48" s="18"/>
      <c r="L48" s="34"/>
      <c r="M48" s="32"/>
      <c r="N48" s="27"/>
      <c r="O48" s="27"/>
      <c r="P48" s="27"/>
      <c r="Q48" s="27"/>
      <c r="R48" s="27"/>
      <c r="S48" s="27"/>
      <c r="T48" s="27"/>
      <c r="U48" s="31"/>
      <c r="V48" s="7" t="s">
        <v>6714</v>
      </c>
      <c r="W48" s="29">
        <v>6</v>
      </c>
    </row>
    <row r="49" spans="1:23" ht="39" x14ac:dyDescent="0.35">
      <c r="A49" s="33">
        <v>48</v>
      </c>
      <c r="B49" s="21" t="s">
        <v>5453</v>
      </c>
      <c r="C49" s="29" t="s">
        <v>5454</v>
      </c>
      <c r="D49" s="29" t="s">
        <v>5454</v>
      </c>
      <c r="E49" s="21" t="s">
        <v>5453</v>
      </c>
      <c r="F49" s="45"/>
      <c r="G49" s="21"/>
      <c r="H49" s="21"/>
      <c r="I49" s="7" t="s">
        <v>34</v>
      </c>
      <c r="J49" s="21"/>
      <c r="K49" s="21"/>
      <c r="L49" s="30" t="s">
        <v>34</v>
      </c>
      <c r="M49" s="30" t="s">
        <v>34</v>
      </c>
      <c r="N49" s="29" t="s">
        <v>34</v>
      </c>
      <c r="O49" s="29" t="s">
        <v>34</v>
      </c>
      <c r="P49" s="29" t="s">
        <v>34</v>
      </c>
      <c r="Q49" s="29" t="s">
        <v>34</v>
      </c>
      <c r="R49" s="27"/>
      <c r="S49" s="27"/>
      <c r="T49" s="27"/>
      <c r="U49" s="31"/>
      <c r="V49" s="29"/>
      <c r="W49" s="29"/>
    </row>
    <row r="50" spans="1:23" x14ac:dyDescent="0.35">
      <c r="A50" s="33">
        <v>49</v>
      </c>
      <c r="B50" s="21" t="s">
        <v>5451</v>
      </c>
      <c r="C50" s="29" t="s">
        <v>5452</v>
      </c>
      <c r="D50" s="29" t="s">
        <v>5452</v>
      </c>
      <c r="E50" s="21" t="s">
        <v>5451</v>
      </c>
      <c r="F50" s="45"/>
      <c r="G50" s="21"/>
      <c r="H50" s="21"/>
      <c r="I50" s="7" t="s">
        <v>34</v>
      </c>
      <c r="J50" s="21"/>
      <c r="K50" s="21"/>
      <c r="L50" s="32"/>
      <c r="M50" s="30" t="s">
        <v>34</v>
      </c>
      <c r="N50" s="29" t="s">
        <v>34</v>
      </c>
      <c r="O50" s="29" t="s">
        <v>34</v>
      </c>
      <c r="P50" s="29" t="s">
        <v>34</v>
      </c>
      <c r="Q50" s="29" t="s">
        <v>34</v>
      </c>
      <c r="R50" s="27"/>
      <c r="S50" s="27"/>
      <c r="T50" s="27"/>
      <c r="U50" s="31"/>
      <c r="V50" s="29"/>
      <c r="W50" s="29"/>
    </row>
    <row r="51" spans="1:23" x14ac:dyDescent="0.35">
      <c r="A51" s="33">
        <v>50</v>
      </c>
      <c r="B51" s="9" t="s">
        <v>5449</v>
      </c>
      <c r="C51" s="37" t="s">
        <v>5450</v>
      </c>
      <c r="D51" s="37" t="s">
        <v>5450</v>
      </c>
      <c r="E51" s="9" t="s">
        <v>5449</v>
      </c>
      <c r="F51" s="47"/>
      <c r="G51" s="9"/>
      <c r="H51" s="9"/>
      <c r="I51" s="7"/>
      <c r="J51" s="9"/>
      <c r="K51" s="9"/>
      <c r="L51" s="36"/>
      <c r="M51" s="32"/>
      <c r="N51" s="27"/>
      <c r="O51" s="27"/>
      <c r="P51" s="27"/>
      <c r="Q51" s="27"/>
      <c r="R51" s="27"/>
      <c r="S51" s="27"/>
      <c r="T51" s="27"/>
      <c r="U51" s="31"/>
      <c r="V51" s="29"/>
      <c r="W51" s="29"/>
    </row>
    <row r="52" spans="1:23" x14ac:dyDescent="0.35">
      <c r="A52" s="33">
        <v>51</v>
      </c>
      <c r="B52" s="9" t="s">
        <v>5447</v>
      </c>
      <c r="C52" s="37" t="s">
        <v>5448</v>
      </c>
      <c r="D52" s="37" t="s">
        <v>5448</v>
      </c>
      <c r="E52" s="9" t="s">
        <v>5447</v>
      </c>
      <c r="F52" s="47"/>
      <c r="G52" s="9"/>
      <c r="H52" s="9"/>
      <c r="I52" s="7"/>
      <c r="J52" s="9"/>
      <c r="K52" s="9"/>
      <c r="L52" s="36"/>
      <c r="M52" s="32"/>
      <c r="N52" s="27"/>
      <c r="O52" s="27"/>
      <c r="P52" s="27"/>
      <c r="Q52" s="27"/>
      <c r="R52" s="27"/>
      <c r="S52" s="27"/>
      <c r="T52" s="27"/>
      <c r="U52" s="31"/>
      <c r="V52" s="29"/>
      <c r="W52" s="29"/>
    </row>
    <row r="53" spans="1:23" x14ac:dyDescent="0.35">
      <c r="A53" s="33">
        <v>52</v>
      </c>
      <c r="B53" s="9" t="s">
        <v>5445</v>
      </c>
      <c r="C53" s="37" t="s">
        <v>5446</v>
      </c>
      <c r="D53" s="37" t="s">
        <v>5446</v>
      </c>
      <c r="E53" s="9" t="s">
        <v>5445</v>
      </c>
      <c r="F53" s="47"/>
      <c r="G53" s="9"/>
      <c r="H53" s="9"/>
      <c r="I53" s="7"/>
      <c r="J53" s="9"/>
      <c r="K53" s="9"/>
      <c r="L53" s="36"/>
      <c r="M53" s="32"/>
      <c r="N53" s="27"/>
      <c r="O53" s="27"/>
      <c r="P53" s="27"/>
      <c r="Q53" s="27"/>
      <c r="R53" s="27"/>
      <c r="S53" s="27"/>
      <c r="T53" s="27"/>
      <c r="U53" s="31"/>
      <c r="V53" s="29"/>
      <c r="W53" s="29"/>
    </row>
    <row r="54" spans="1:23" x14ac:dyDescent="0.35">
      <c r="A54" s="33">
        <v>53</v>
      </c>
      <c r="B54" s="18" t="s">
        <v>5443</v>
      </c>
      <c r="C54" s="35" t="s">
        <v>5444</v>
      </c>
      <c r="D54" s="35" t="s">
        <v>5444</v>
      </c>
      <c r="E54" s="18" t="s">
        <v>5443</v>
      </c>
      <c r="F54" s="46"/>
      <c r="G54" s="18"/>
      <c r="H54" s="18"/>
      <c r="I54" s="7"/>
      <c r="J54" s="18"/>
      <c r="K54" s="18"/>
      <c r="L54" s="34"/>
      <c r="M54" s="32"/>
      <c r="N54" s="27"/>
      <c r="O54" s="27"/>
      <c r="P54" s="27"/>
      <c r="Q54" s="27"/>
      <c r="R54" s="27"/>
      <c r="S54" s="27"/>
      <c r="T54" s="27"/>
      <c r="U54" s="31"/>
      <c r="V54" s="29"/>
      <c r="W54" s="29"/>
    </row>
    <row r="55" spans="1:23" ht="26" x14ac:dyDescent="0.35">
      <c r="A55" s="33">
        <v>54</v>
      </c>
      <c r="B55" s="21" t="s">
        <v>5441</v>
      </c>
      <c r="C55" s="29" t="s">
        <v>5442</v>
      </c>
      <c r="D55" s="29" t="s">
        <v>5442</v>
      </c>
      <c r="E55" s="21" t="s">
        <v>5441</v>
      </c>
      <c r="F55" s="45"/>
      <c r="G55" s="21"/>
      <c r="H55" s="21"/>
      <c r="I55" s="7" t="s">
        <v>34</v>
      </c>
      <c r="J55" s="21"/>
      <c r="K55" s="21"/>
      <c r="L55" s="30" t="s">
        <v>34</v>
      </c>
      <c r="M55" s="30" t="s">
        <v>34</v>
      </c>
      <c r="N55" s="29" t="s">
        <v>34</v>
      </c>
      <c r="O55" s="29" t="s">
        <v>34</v>
      </c>
      <c r="P55" s="29" t="s">
        <v>34</v>
      </c>
      <c r="Q55" s="29" t="s">
        <v>34</v>
      </c>
      <c r="R55" s="27"/>
      <c r="S55" s="27"/>
      <c r="T55" s="27"/>
      <c r="U55" s="31"/>
      <c r="V55" s="29"/>
      <c r="W55" s="29"/>
    </row>
    <row r="56" spans="1:23" x14ac:dyDescent="0.35">
      <c r="A56" s="33">
        <v>55</v>
      </c>
      <c r="B56" s="21" t="s">
        <v>5439</v>
      </c>
      <c r="C56" s="29" t="s">
        <v>5440</v>
      </c>
      <c r="D56" s="29" t="s">
        <v>5440</v>
      </c>
      <c r="E56" s="21" t="s">
        <v>5439</v>
      </c>
      <c r="F56" s="45"/>
      <c r="G56" s="21"/>
      <c r="H56" s="21"/>
      <c r="I56" s="7" t="s">
        <v>34</v>
      </c>
      <c r="J56" s="21"/>
      <c r="K56" s="21"/>
      <c r="L56" s="30" t="s">
        <v>34</v>
      </c>
      <c r="M56" s="30" t="s">
        <v>34</v>
      </c>
      <c r="N56" s="29" t="s">
        <v>34</v>
      </c>
      <c r="O56" s="29" t="s">
        <v>34</v>
      </c>
      <c r="P56" s="29" t="s">
        <v>34</v>
      </c>
      <c r="Q56" s="29" t="s">
        <v>34</v>
      </c>
      <c r="R56" s="27"/>
      <c r="S56" s="27"/>
      <c r="T56" s="27"/>
      <c r="U56" s="31"/>
      <c r="V56" s="29"/>
      <c r="W56" s="29"/>
    </row>
    <row r="57" spans="1:23" ht="26" x14ac:dyDescent="0.35">
      <c r="A57" s="33">
        <v>56</v>
      </c>
      <c r="B57" s="21" t="s">
        <v>5437</v>
      </c>
      <c r="C57" s="29" t="s">
        <v>5438</v>
      </c>
      <c r="D57" s="29" t="s">
        <v>5438</v>
      </c>
      <c r="E57" s="21" t="s">
        <v>5437</v>
      </c>
      <c r="F57" s="45"/>
      <c r="G57" s="21"/>
      <c r="H57" s="21"/>
      <c r="I57" s="7" t="s">
        <v>34</v>
      </c>
      <c r="J57" s="21"/>
      <c r="K57" s="21"/>
      <c r="L57" s="30" t="s">
        <v>34</v>
      </c>
      <c r="M57" s="30" t="s">
        <v>34</v>
      </c>
      <c r="N57" s="29" t="s">
        <v>34</v>
      </c>
      <c r="O57" s="29" t="s">
        <v>34</v>
      </c>
      <c r="P57" s="29" t="s">
        <v>34</v>
      </c>
      <c r="Q57" s="29" t="s">
        <v>34</v>
      </c>
      <c r="R57" s="27"/>
      <c r="S57" s="27"/>
      <c r="T57" s="27"/>
      <c r="U57" s="31"/>
      <c r="V57" s="29"/>
      <c r="W57" s="29"/>
    </row>
    <row r="58" spans="1:23" x14ac:dyDescent="0.35">
      <c r="A58" s="33">
        <v>57</v>
      </c>
      <c r="B58" s="18" t="s">
        <v>5435</v>
      </c>
      <c r="C58" s="35" t="s">
        <v>5436</v>
      </c>
      <c r="D58" s="35" t="s">
        <v>5436</v>
      </c>
      <c r="E58" s="18" t="s">
        <v>5435</v>
      </c>
      <c r="F58" s="46"/>
      <c r="G58" s="18"/>
      <c r="H58" s="18"/>
      <c r="I58" s="7"/>
      <c r="J58" s="18"/>
      <c r="K58" s="18"/>
      <c r="L58" s="34"/>
      <c r="M58" s="32"/>
      <c r="N58" s="27"/>
      <c r="O58" s="27"/>
      <c r="P58" s="27"/>
      <c r="Q58" s="27"/>
      <c r="R58" s="27"/>
      <c r="S58" s="27"/>
      <c r="T58" s="27"/>
      <c r="U58" s="31"/>
      <c r="V58" s="29"/>
      <c r="W58" s="29"/>
    </row>
    <row r="59" spans="1:23" ht="26" x14ac:dyDescent="0.35">
      <c r="A59" s="33">
        <v>58</v>
      </c>
      <c r="B59" s="21" t="s">
        <v>5433</v>
      </c>
      <c r="C59" s="29" t="s">
        <v>5434</v>
      </c>
      <c r="D59" s="29" t="s">
        <v>5434</v>
      </c>
      <c r="E59" s="21" t="s">
        <v>5433</v>
      </c>
      <c r="F59" s="45"/>
      <c r="G59" s="21"/>
      <c r="H59" s="21"/>
      <c r="I59" s="7" t="s">
        <v>34</v>
      </c>
      <c r="J59" s="21"/>
      <c r="K59" s="21"/>
      <c r="L59" s="30" t="s">
        <v>34</v>
      </c>
      <c r="M59" s="30" t="s">
        <v>34</v>
      </c>
      <c r="N59" s="29" t="s">
        <v>34</v>
      </c>
      <c r="O59" s="29" t="s">
        <v>34</v>
      </c>
      <c r="P59" s="29" t="s">
        <v>34</v>
      </c>
      <c r="Q59" s="29" t="s">
        <v>34</v>
      </c>
      <c r="R59" s="27"/>
      <c r="S59" s="27"/>
      <c r="T59" s="27"/>
      <c r="U59" s="31"/>
      <c r="V59" s="29"/>
      <c r="W59" s="29"/>
    </row>
    <row r="60" spans="1:23" ht="26" x14ac:dyDescent="0.35">
      <c r="A60" s="33">
        <v>59</v>
      </c>
      <c r="B60" s="21" t="s">
        <v>5431</v>
      </c>
      <c r="C60" s="29" t="s">
        <v>5432</v>
      </c>
      <c r="D60" s="29" t="s">
        <v>5432</v>
      </c>
      <c r="E60" s="21" t="s">
        <v>5431</v>
      </c>
      <c r="F60" s="45"/>
      <c r="G60" s="21"/>
      <c r="H60" s="21"/>
      <c r="I60" s="7" t="s">
        <v>34</v>
      </c>
      <c r="J60" s="21"/>
      <c r="K60" s="21"/>
      <c r="L60" s="30" t="s">
        <v>34</v>
      </c>
      <c r="M60" s="30" t="s">
        <v>34</v>
      </c>
      <c r="N60" s="29" t="s">
        <v>34</v>
      </c>
      <c r="O60" s="29" t="s">
        <v>34</v>
      </c>
      <c r="P60" s="29" t="s">
        <v>34</v>
      </c>
      <c r="Q60" s="29" t="s">
        <v>34</v>
      </c>
      <c r="R60" s="27"/>
      <c r="S60" s="27"/>
      <c r="T60" s="27"/>
      <c r="U60" s="31"/>
      <c r="V60" s="29"/>
      <c r="W60" s="29"/>
    </row>
    <row r="61" spans="1:23" ht="26" x14ac:dyDescent="0.35">
      <c r="A61" s="33">
        <v>60</v>
      </c>
      <c r="B61" s="21" t="s">
        <v>5429</v>
      </c>
      <c r="C61" s="29" t="s">
        <v>5430</v>
      </c>
      <c r="D61" s="29" t="s">
        <v>5430</v>
      </c>
      <c r="E61" s="21" t="s">
        <v>5429</v>
      </c>
      <c r="F61" s="45"/>
      <c r="G61" s="21"/>
      <c r="H61" s="21"/>
      <c r="I61" s="7" t="s">
        <v>34</v>
      </c>
      <c r="J61" s="21"/>
      <c r="K61" s="21"/>
      <c r="L61" s="32"/>
      <c r="M61" s="30" t="s">
        <v>34</v>
      </c>
      <c r="N61" s="29" t="s">
        <v>34</v>
      </c>
      <c r="O61" s="29" t="s">
        <v>34</v>
      </c>
      <c r="P61" s="29" t="s">
        <v>34</v>
      </c>
      <c r="Q61" s="29" t="s">
        <v>34</v>
      </c>
      <c r="R61" s="27"/>
      <c r="S61" s="27"/>
      <c r="T61" s="27"/>
      <c r="U61" s="31"/>
      <c r="V61" s="29"/>
      <c r="W61" s="29"/>
    </row>
    <row r="62" spans="1:23" x14ac:dyDescent="0.35">
      <c r="A62" s="33">
        <v>61</v>
      </c>
      <c r="B62" s="21" t="s">
        <v>5427</v>
      </c>
      <c r="C62" s="29" t="s">
        <v>5428</v>
      </c>
      <c r="D62" s="29" t="s">
        <v>5428</v>
      </c>
      <c r="E62" s="21" t="s">
        <v>5427</v>
      </c>
      <c r="F62" s="45"/>
      <c r="G62" s="21"/>
      <c r="H62" s="21"/>
      <c r="I62" s="7" t="s">
        <v>34</v>
      </c>
      <c r="J62" s="21"/>
      <c r="K62" s="21"/>
      <c r="L62" s="32"/>
      <c r="M62" s="30" t="s">
        <v>34</v>
      </c>
      <c r="N62" s="29" t="s">
        <v>34</v>
      </c>
      <c r="O62" s="29" t="s">
        <v>34</v>
      </c>
      <c r="P62" s="29" t="s">
        <v>34</v>
      </c>
      <c r="Q62" s="29" t="s">
        <v>34</v>
      </c>
      <c r="R62" s="27"/>
      <c r="S62" s="27"/>
      <c r="T62" s="27"/>
      <c r="U62" s="31"/>
      <c r="V62" s="29"/>
      <c r="W62" s="29"/>
    </row>
    <row r="63" spans="1:23" ht="52" x14ac:dyDescent="0.35">
      <c r="A63" s="33">
        <v>62</v>
      </c>
      <c r="B63" s="18" t="s">
        <v>5425</v>
      </c>
      <c r="C63" s="35" t="s">
        <v>5426</v>
      </c>
      <c r="D63" s="35" t="s">
        <v>5426</v>
      </c>
      <c r="E63" s="18" t="s">
        <v>5425</v>
      </c>
      <c r="F63" s="46"/>
      <c r="G63" s="18"/>
      <c r="H63" s="18"/>
      <c r="I63" s="7"/>
      <c r="J63" s="18"/>
      <c r="K63" s="18"/>
      <c r="L63" s="34"/>
      <c r="M63" s="32"/>
      <c r="N63" s="27"/>
      <c r="O63" s="27"/>
      <c r="P63" s="27"/>
      <c r="Q63" s="27"/>
      <c r="R63" s="27"/>
      <c r="S63" s="27"/>
      <c r="T63" s="27"/>
      <c r="U63" s="31"/>
      <c r="V63" s="29"/>
      <c r="W63" s="29"/>
    </row>
    <row r="64" spans="1:23" x14ac:dyDescent="0.35">
      <c r="A64" s="33">
        <v>63</v>
      </c>
      <c r="B64" s="21" t="s">
        <v>5423</v>
      </c>
      <c r="C64" s="29" t="s">
        <v>5424</v>
      </c>
      <c r="D64" s="29" t="s">
        <v>5424</v>
      </c>
      <c r="E64" s="21" t="s">
        <v>5423</v>
      </c>
      <c r="F64" s="45"/>
      <c r="G64" s="21"/>
      <c r="H64" s="21"/>
      <c r="I64" s="7" t="s">
        <v>34</v>
      </c>
      <c r="J64" s="21"/>
      <c r="K64" s="21"/>
      <c r="L64" s="32"/>
      <c r="M64" s="30" t="s">
        <v>34</v>
      </c>
      <c r="N64" s="29" t="s">
        <v>34</v>
      </c>
      <c r="O64" s="27"/>
      <c r="P64" s="27"/>
      <c r="Q64" s="27"/>
      <c r="R64" s="27"/>
      <c r="S64" s="27"/>
      <c r="T64" s="27"/>
      <c r="U64" s="31"/>
      <c r="V64" s="29"/>
      <c r="W64" s="29"/>
    </row>
    <row r="65" spans="1:23" ht="26" x14ac:dyDescent="0.35">
      <c r="A65" s="33">
        <v>64</v>
      </c>
      <c r="B65" s="21" t="s">
        <v>5421</v>
      </c>
      <c r="C65" s="29" t="s">
        <v>5422</v>
      </c>
      <c r="D65" s="29" t="s">
        <v>5422</v>
      </c>
      <c r="E65" s="21" t="s">
        <v>5421</v>
      </c>
      <c r="F65" s="45"/>
      <c r="G65" s="21"/>
      <c r="H65" s="21"/>
      <c r="I65" s="7" t="s">
        <v>34</v>
      </c>
      <c r="J65" s="21"/>
      <c r="K65" s="21"/>
      <c r="L65" s="32"/>
      <c r="M65" s="30" t="s">
        <v>34</v>
      </c>
      <c r="N65" s="29" t="s">
        <v>34</v>
      </c>
      <c r="O65" s="27"/>
      <c r="P65" s="27"/>
      <c r="Q65" s="27"/>
      <c r="R65" s="27"/>
      <c r="S65" s="27"/>
      <c r="T65" s="27"/>
      <c r="U65" s="31"/>
      <c r="V65" s="29"/>
      <c r="W65" s="29"/>
    </row>
    <row r="66" spans="1:23" x14ac:dyDescent="0.35">
      <c r="A66" s="33">
        <v>65</v>
      </c>
      <c r="B66" s="21" t="s">
        <v>5419</v>
      </c>
      <c r="C66" s="29" t="s">
        <v>5420</v>
      </c>
      <c r="D66" s="29" t="s">
        <v>5420</v>
      </c>
      <c r="E66" s="21" t="s">
        <v>5419</v>
      </c>
      <c r="F66" s="45"/>
      <c r="G66" s="21"/>
      <c r="H66" s="21"/>
      <c r="I66" s="7" t="s">
        <v>34</v>
      </c>
      <c r="J66" s="21"/>
      <c r="K66" s="21"/>
      <c r="L66" s="32"/>
      <c r="M66" s="30" t="s">
        <v>34</v>
      </c>
      <c r="N66" s="29" t="s">
        <v>34</v>
      </c>
      <c r="O66" s="27"/>
      <c r="P66" s="27"/>
      <c r="Q66" s="27"/>
      <c r="R66" s="27"/>
      <c r="S66" s="27"/>
      <c r="T66" s="27"/>
      <c r="U66" s="31"/>
      <c r="V66" s="29"/>
      <c r="W66" s="29"/>
    </row>
    <row r="67" spans="1:23" x14ac:dyDescent="0.35">
      <c r="A67" s="33">
        <v>66</v>
      </c>
      <c r="B67" s="18" t="s">
        <v>5417</v>
      </c>
      <c r="C67" s="35" t="s">
        <v>5418</v>
      </c>
      <c r="D67" s="35" t="s">
        <v>5418</v>
      </c>
      <c r="E67" s="18" t="s">
        <v>5417</v>
      </c>
      <c r="F67" s="46"/>
      <c r="G67" s="18"/>
      <c r="H67" s="18"/>
      <c r="I67" s="7"/>
      <c r="J67" s="18"/>
      <c r="K67" s="18"/>
      <c r="L67" s="34"/>
      <c r="M67" s="32"/>
      <c r="N67" s="27"/>
      <c r="O67" s="27"/>
      <c r="P67" s="27"/>
      <c r="Q67" s="27"/>
      <c r="R67" s="27"/>
      <c r="S67" s="27"/>
      <c r="T67" s="27"/>
      <c r="U67" s="31"/>
      <c r="V67" s="29"/>
      <c r="W67" s="29"/>
    </row>
    <row r="68" spans="1:23" ht="26" x14ac:dyDescent="0.35">
      <c r="A68" s="33">
        <v>67</v>
      </c>
      <c r="B68" s="21" t="s">
        <v>5412</v>
      </c>
      <c r="C68" s="29" t="s">
        <v>5416</v>
      </c>
      <c r="D68" s="29" t="s">
        <v>5416</v>
      </c>
      <c r="E68" s="21" t="s">
        <v>5412</v>
      </c>
      <c r="F68" s="45"/>
      <c r="G68" s="21"/>
      <c r="H68" s="21"/>
      <c r="I68" s="7" t="s">
        <v>34</v>
      </c>
      <c r="J68" s="21"/>
      <c r="K68" s="21"/>
      <c r="L68" s="32"/>
      <c r="M68" s="30" t="s">
        <v>34</v>
      </c>
      <c r="N68" s="29" t="s">
        <v>34</v>
      </c>
      <c r="O68" s="29" t="s">
        <v>34</v>
      </c>
      <c r="P68" s="29" t="s">
        <v>34</v>
      </c>
      <c r="Q68" s="29" t="s">
        <v>34</v>
      </c>
      <c r="R68" s="27"/>
      <c r="S68" s="27"/>
      <c r="T68" s="27"/>
      <c r="U68" s="31"/>
      <c r="V68" s="29"/>
      <c r="W68" s="29"/>
    </row>
    <row r="69" spans="1:23" x14ac:dyDescent="0.35">
      <c r="A69" s="33">
        <v>68</v>
      </c>
      <c r="B69" s="18" t="s">
        <v>5414</v>
      </c>
      <c r="C69" s="35" t="s">
        <v>5415</v>
      </c>
      <c r="D69" s="35" t="s">
        <v>5415</v>
      </c>
      <c r="E69" s="18" t="s">
        <v>5414</v>
      </c>
      <c r="F69" s="46"/>
      <c r="G69" s="18"/>
      <c r="H69" s="18"/>
      <c r="I69" s="7"/>
      <c r="J69" s="18"/>
      <c r="K69" s="18"/>
      <c r="L69" s="34"/>
      <c r="M69" s="32"/>
      <c r="N69" s="27"/>
      <c r="O69" s="27"/>
      <c r="P69" s="27"/>
      <c r="Q69" s="27"/>
      <c r="R69" s="27"/>
      <c r="S69" s="27"/>
      <c r="T69" s="27"/>
      <c r="U69" s="31"/>
      <c r="V69" s="29"/>
      <c r="W69" s="29"/>
    </row>
    <row r="70" spans="1:23" ht="26" x14ac:dyDescent="0.35">
      <c r="A70" s="33">
        <v>69</v>
      </c>
      <c r="B70" s="21" t="s">
        <v>5412</v>
      </c>
      <c r="C70" s="29" t="s">
        <v>5413</v>
      </c>
      <c r="D70" s="29" t="s">
        <v>5413</v>
      </c>
      <c r="E70" s="21" t="s">
        <v>5412</v>
      </c>
      <c r="F70" s="45"/>
      <c r="G70" s="21"/>
      <c r="H70" s="21"/>
      <c r="I70" s="7" t="s">
        <v>34</v>
      </c>
      <c r="J70" s="21"/>
      <c r="K70" s="21"/>
      <c r="L70" s="32"/>
      <c r="M70" s="32"/>
      <c r="N70" s="27"/>
      <c r="O70" s="29" t="s">
        <v>34</v>
      </c>
      <c r="P70" s="29" t="s">
        <v>34</v>
      </c>
      <c r="Q70" s="29" t="s">
        <v>34</v>
      </c>
      <c r="R70" s="27"/>
      <c r="S70" s="27"/>
      <c r="T70" s="27"/>
      <c r="U70" s="31"/>
      <c r="V70" s="29"/>
      <c r="W70" s="29"/>
    </row>
    <row r="71" spans="1:23" x14ac:dyDescent="0.35">
      <c r="A71" s="33">
        <v>70</v>
      </c>
      <c r="B71" s="18" t="s">
        <v>5410</v>
      </c>
      <c r="C71" s="35" t="s">
        <v>5411</v>
      </c>
      <c r="D71" s="35" t="s">
        <v>5411</v>
      </c>
      <c r="E71" s="18" t="s">
        <v>5410</v>
      </c>
      <c r="F71" s="46"/>
      <c r="G71" s="18"/>
      <c r="H71" s="18"/>
      <c r="I71" s="7"/>
      <c r="J71" s="18"/>
      <c r="K71" s="18"/>
      <c r="L71" s="34"/>
      <c r="M71" s="32"/>
      <c r="N71" s="27"/>
      <c r="O71" s="27"/>
      <c r="P71" s="27"/>
      <c r="Q71" s="27"/>
      <c r="R71" s="27"/>
      <c r="S71" s="27"/>
      <c r="T71" s="27"/>
      <c r="U71" s="31"/>
      <c r="V71" s="29"/>
      <c r="W71" s="29"/>
    </row>
    <row r="72" spans="1:23" ht="39" x14ac:dyDescent="0.35">
      <c r="A72" s="33">
        <v>71</v>
      </c>
      <c r="B72" s="21" t="s">
        <v>5408</v>
      </c>
      <c r="C72" s="29" t="s">
        <v>5409</v>
      </c>
      <c r="D72" s="29" t="s">
        <v>5409</v>
      </c>
      <c r="E72" s="21" t="s">
        <v>5408</v>
      </c>
      <c r="F72" s="45"/>
      <c r="G72" s="21"/>
      <c r="H72" s="21"/>
      <c r="I72" s="7" t="s">
        <v>34</v>
      </c>
      <c r="J72" s="21"/>
      <c r="K72" s="21"/>
      <c r="L72" s="32"/>
      <c r="M72" s="30" t="s">
        <v>34</v>
      </c>
      <c r="N72" s="29" t="s">
        <v>34</v>
      </c>
      <c r="O72" s="29" t="s">
        <v>34</v>
      </c>
      <c r="P72" s="29" t="s">
        <v>34</v>
      </c>
      <c r="Q72" s="29" t="s">
        <v>34</v>
      </c>
      <c r="R72" s="27"/>
      <c r="S72" s="27"/>
      <c r="T72" s="27"/>
      <c r="U72" s="31"/>
      <c r="V72" s="29"/>
      <c r="W72" s="29"/>
    </row>
    <row r="73" spans="1:23" ht="26" x14ac:dyDescent="0.35">
      <c r="A73" s="33">
        <v>72</v>
      </c>
      <c r="B73" s="18" t="s">
        <v>5406</v>
      </c>
      <c r="C73" s="35" t="s">
        <v>5407</v>
      </c>
      <c r="D73" s="35" t="s">
        <v>5407</v>
      </c>
      <c r="E73" s="18" t="s">
        <v>5406</v>
      </c>
      <c r="F73" s="46"/>
      <c r="G73" s="18"/>
      <c r="H73" s="18"/>
      <c r="I73" s="7"/>
      <c r="J73" s="18"/>
      <c r="K73" s="18"/>
      <c r="L73" s="34"/>
      <c r="M73" s="32"/>
      <c r="N73" s="27"/>
      <c r="O73" s="27"/>
      <c r="P73" s="27"/>
      <c r="Q73" s="27"/>
      <c r="R73" s="27"/>
      <c r="S73" s="27"/>
      <c r="T73" s="27"/>
      <c r="U73" s="31"/>
      <c r="V73" s="29"/>
      <c r="W73" s="29"/>
    </row>
    <row r="74" spans="1:23" ht="39" x14ac:dyDescent="0.35">
      <c r="A74" s="33">
        <v>73</v>
      </c>
      <c r="B74" s="21" t="s">
        <v>5404</v>
      </c>
      <c r="C74" s="29" t="s">
        <v>5405</v>
      </c>
      <c r="D74" s="29" t="s">
        <v>5405</v>
      </c>
      <c r="E74" s="21" t="s">
        <v>5404</v>
      </c>
      <c r="F74" s="45"/>
      <c r="G74" s="21"/>
      <c r="H74" s="21"/>
      <c r="I74" s="7" t="s">
        <v>34</v>
      </c>
      <c r="J74" s="21"/>
      <c r="K74" s="21"/>
      <c r="L74" s="30" t="s">
        <v>34</v>
      </c>
      <c r="M74" s="30" t="s">
        <v>34</v>
      </c>
      <c r="N74" s="29" t="s">
        <v>34</v>
      </c>
      <c r="O74" s="29" t="s">
        <v>34</v>
      </c>
      <c r="P74" s="29" t="s">
        <v>34</v>
      </c>
      <c r="Q74" s="29" t="s">
        <v>34</v>
      </c>
      <c r="R74" s="27"/>
      <c r="S74" s="27"/>
      <c r="T74" s="27"/>
      <c r="U74" s="31"/>
      <c r="V74" s="29"/>
      <c r="W74" s="29"/>
    </row>
    <row r="75" spans="1:23" ht="65" x14ac:dyDescent="0.35">
      <c r="A75" s="33">
        <v>74</v>
      </c>
      <c r="B75" s="21" t="s">
        <v>5402</v>
      </c>
      <c r="C75" s="29" t="s">
        <v>5403</v>
      </c>
      <c r="D75" s="29" t="s">
        <v>5403</v>
      </c>
      <c r="E75" s="21" t="s">
        <v>5402</v>
      </c>
      <c r="F75" s="45"/>
      <c r="G75" s="21"/>
      <c r="H75" s="21"/>
      <c r="I75" s="7" t="s">
        <v>34</v>
      </c>
      <c r="J75" s="21"/>
      <c r="K75" s="21"/>
      <c r="L75" s="32"/>
      <c r="M75" s="30" t="s">
        <v>34</v>
      </c>
      <c r="N75" s="27"/>
      <c r="O75" s="27"/>
      <c r="P75" s="27"/>
      <c r="Q75" s="27"/>
      <c r="R75" s="27"/>
      <c r="S75" s="27"/>
      <c r="T75" s="27"/>
      <c r="U75" s="31"/>
      <c r="V75" s="29"/>
      <c r="W75" s="29"/>
    </row>
    <row r="76" spans="1:23" ht="26" x14ac:dyDescent="0.35">
      <c r="A76" s="33">
        <v>75</v>
      </c>
      <c r="B76" s="21" t="s">
        <v>5400</v>
      </c>
      <c r="C76" s="29" t="s">
        <v>5401</v>
      </c>
      <c r="D76" s="29" t="s">
        <v>5401</v>
      </c>
      <c r="E76" s="21" t="s">
        <v>5400</v>
      </c>
      <c r="F76" s="45"/>
      <c r="G76" s="21"/>
      <c r="H76" s="21"/>
      <c r="I76" s="7" t="s">
        <v>34</v>
      </c>
      <c r="J76" s="21"/>
      <c r="K76" s="21"/>
      <c r="L76" s="32"/>
      <c r="M76" s="30" t="s">
        <v>34</v>
      </c>
      <c r="N76" s="27"/>
      <c r="O76" s="27"/>
      <c r="P76" s="27"/>
      <c r="Q76" s="27"/>
      <c r="R76" s="27"/>
      <c r="S76" s="27"/>
      <c r="T76" s="27"/>
      <c r="U76" s="31"/>
      <c r="V76" s="29"/>
      <c r="W76" s="29"/>
    </row>
    <row r="77" spans="1:23" ht="26" x14ac:dyDescent="0.35">
      <c r="A77" s="33">
        <v>76</v>
      </c>
      <c r="B77" s="9" t="s">
        <v>5398</v>
      </c>
      <c r="C77" s="37" t="s">
        <v>5399</v>
      </c>
      <c r="D77" s="37" t="s">
        <v>5399</v>
      </c>
      <c r="E77" s="9" t="s">
        <v>5398</v>
      </c>
      <c r="F77" s="47"/>
      <c r="G77" s="9"/>
      <c r="H77" s="9"/>
      <c r="I77" s="7"/>
      <c r="J77" s="9"/>
      <c r="K77" s="9"/>
      <c r="L77" s="36"/>
      <c r="M77" s="32"/>
      <c r="N77" s="27"/>
      <c r="O77" s="27"/>
      <c r="P77" s="27"/>
      <c r="Q77" s="27"/>
      <c r="R77" s="27"/>
      <c r="S77" s="27"/>
      <c r="T77" s="27"/>
      <c r="U77" s="31"/>
      <c r="V77" s="29"/>
      <c r="W77" s="29"/>
    </row>
    <row r="78" spans="1:23" x14ac:dyDescent="0.35">
      <c r="A78" s="33">
        <v>77</v>
      </c>
      <c r="B78" s="18" t="s">
        <v>5396</v>
      </c>
      <c r="C78" s="35" t="s">
        <v>5397</v>
      </c>
      <c r="D78" s="35" t="s">
        <v>5397</v>
      </c>
      <c r="E78" s="18" t="s">
        <v>5396</v>
      </c>
      <c r="F78" s="46"/>
      <c r="G78" s="18"/>
      <c r="H78" s="18"/>
      <c r="I78" s="7"/>
      <c r="J78" s="18"/>
      <c r="K78" s="18"/>
      <c r="L78" s="34"/>
      <c r="M78" s="32"/>
      <c r="N78" s="27"/>
      <c r="O78" s="27"/>
      <c r="P78" s="27"/>
      <c r="Q78" s="27"/>
      <c r="R78" s="27"/>
      <c r="S78" s="27"/>
      <c r="T78" s="27"/>
      <c r="U78" s="31"/>
      <c r="V78" s="29"/>
      <c r="W78" s="29"/>
    </row>
    <row r="79" spans="1:23" ht="52" x14ac:dyDescent="0.35">
      <c r="A79" s="33">
        <v>78</v>
      </c>
      <c r="B79" s="21" t="s">
        <v>5394</v>
      </c>
      <c r="C79" s="29" t="s">
        <v>5395</v>
      </c>
      <c r="D79" s="29" t="s">
        <v>5395</v>
      </c>
      <c r="E79" s="21" t="s">
        <v>5394</v>
      </c>
      <c r="F79" s="45"/>
      <c r="G79" s="21"/>
      <c r="H79" s="21"/>
      <c r="I79" s="7" t="s">
        <v>34</v>
      </c>
      <c r="J79" s="21"/>
      <c r="K79" s="21"/>
      <c r="L79" s="32"/>
      <c r="M79" s="30" t="s">
        <v>34</v>
      </c>
      <c r="N79" s="29" t="s">
        <v>34</v>
      </c>
      <c r="O79" s="29" t="s">
        <v>34</v>
      </c>
      <c r="P79" s="29" t="s">
        <v>34</v>
      </c>
      <c r="Q79" s="29" t="s">
        <v>34</v>
      </c>
      <c r="R79" s="27"/>
      <c r="S79" s="27"/>
      <c r="T79" s="27"/>
      <c r="U79" s="31"/>
      <c r="V79" s="7" t="s">
        <v>6715</v>
      </c>
      <c r="W79" s="29">
        <v>6</v>
      </c>
    </row>
    <row r="80" spans="1:23" ht="26" x14ac:dyDescent="0.35">
      <c r="A80" s="33">
        <v>79</v>
      </c>
      <c r="B80" s="21" t="s">
        <v>5392</v>
      </c>
      <c r="C80" s="29" t="s">
        <v>5393</v>
      </c>
      <c r="D80" s="29" t="s">
        <v>5393</v>
      </c>
      <c r="E80" s="21" t="s">
        <v>5392</v>
      </c>
      <c r="F80" s="45"/>
      <c r="G80" s="21"/>
      <c r="H80" s="21"/>
      <c r="I80" s="7" t="s">
        <v>34</v>
      </c>
      <c r="J80" s="21"/>
      <c r="K80" s="21"/>
      <c r="L80" s="30" t="s">
        <v>34</v>
      </c>
      <c r="M80" s="30" t="s">
        <v>34</v>
      </c>
      <c r="N80" s="29" t="s">
        <v>34</v>
      </c>
      <c r="O80" s="29" t="s">
        <v>34</v>
      </c>
      <c r="P80" s="29" t="s">
        <v>34</v>
      </c>
      <c r="Q80" s="29" t="s">
        <v>34</v>
      </c>
      <c r="R80" s="27"/>
      <c r="S80" s="27"/>
      <c r="T80" s="27"/>
      <c r="U80" s="31"/>
      <c r="V80" s="29"/>
      <c r="W80" s="29"/>
    </row>
    <row r="81" spans="1:23" ht="26" x14ac:dyDescent="0.35">
      <c r="A81" s="33">
        <v>80</v>
      </c>
      <c r="B81" s="18" t="s">
        <v>5390</v>
      </c>
      <c r="C81" s="35" t="s">
        <v>5391</v>
      </c>
      <c r="D81" s="35" t="s">
        <v>5391</v>
      </c>
      <c r="E81" s="18" t="s">
        <v>5390</v>
      </c>
      <c r="F81" s="46"/>
      <c r="G81" s="18"/>
      <c r="H81" s="18"/>
      <c r="I81" s="7"/>
      <c r="J81" s="18"/>
      <c r="K81" s="18"/>
      <c r="L81" s="34"/>
      <c r="M81" s="32"/>
      <c r="N81" s="27"/>
      <c r="O81" s="27"/>
      <c r="P81" s="27"/>
      <c r="Q81" s="27"/>
      <c r="R81" s="27"/>
      <c r="S81" s="27"/>
      <c r="T81" s="27"/>
      <c r="U81" s="31"/>
      <c r="V81" s="29"/>
      <c r="W81" s="29"/>
    </row>
    <row r="82" spans="1:23" ht="26" x14ac:dyDescent="0.35">
      <c r="A82" s="33">
        <v>81</v>
      </c>
      <c r="B82" s="21" t="s">
        <v>5388</v>
      </c>
      <c r="C82" s="29" t="s">
        <v>5389</v>
      </c>
      <c r="D82" s="29" t="s">
        <v>5389</v>
      </c>
      <c r="E82" s="21" t="s">
        <v>5388</v>
      </c>
      <c r="F82" s="45"/>
      <c r="G82" s="21"/>
      <c r="H82" s="21"/>
      <c r="I82" s="7" t="s">
        <v>34</v>
      </c>
      <c r="J82" s="21"/>
      <c r="K82" s="21"/>
      <c r="L82" s="32"/>
      <c r="M82" s="30" t="s">
        <v>34</v>
      </c>
      <c r="N82" s="29" t="s">
        <v>34</v>
      </c>
      <c r="O82" s="29" t="s">
        <v>34</v>
      </c>
      <c r="P82" s="29" t="s">
        <v>34</v>
      </c>
      <c r="Q82" s="29" t="s">
        <v>34</v>
      </c>
      <c r="R82" s="27"/>
      <c r="S82" s="27"/>
      <c r="T82" s="27"/>
      <c r="U82" s="31"/>
      <c r="V82" s="29"/>
      <c r="W82" s="29"/>
    </row>
    <row r="83" spans="1:23" ht="26" x14ac:dyDescent="0.35">
      <c r="A83" s="33">
        <v>82</v>
      </c>
      <c r="B83" s="9" t="s">
        <v>5386</v>
      </c>
      <c r="C83" s="37" t="s">
        <v>5387</v>
      </c>
      <c r="D83" s="37" t="s">
        <v>5387</v>
      </c>
      <c r="E83" s="9" t="s">
        <v>5386</v>
      </c>
      <c r="F83" s="47"/>
      <c r="G83" s="9"/>
      <c r="H83" s="9"/>
      <c r="I83" s="7"/>
      <c r="J83" s="9"/>
      <c r="K83" s="9"/>
      <c r="L83" s="36"/>
      <c r="M83" s="32"/>
      <c r="N83" s="27"/>
      <c r="O83" s="27"/>
      <c r="P83" s="27"/>
      <c r="Q83" s="27"/>
      <c r="R83" s="27"/>
      <c r="S83" s="27"/>
      <c r="T83" s="27"/>
      <c r="U83" s="31"/>
      <c r="V83" s="29"/>
      <c r="W83" s="29"/>
    </row>
    <row r="84" spans="1:23" x14ac:dyDescent="0.35">
      <c r="A84" s="33">
        <v>83</v>
      </c>
      <c r="B84" s="18" t="s">
        <v>5384</v>
      </c>
      <c r="C84" s="35" t="s">
        <v>5385</v>
      </c>
      <c r="D84" s="35" t="s">
        <v>5385</v>
      </c>
      <c r="E84" s="18" t="s">
        <v>5384</v>
      </c>
      <c r="F84" s="46"/>
      <c r="G84" s="18"/>
      <c r="H84" s="18"/>
      <c r="I84" s="7"/>
      <c r="J84" s="18"/>
      <c r="K84" s="18"/>
      <c r="L84" s="34"/>
      <c r="M84" s="32"/>
      <c r="N84" s="27"/>
      <c r="O84" s="27"/>
      <c r="P84" s="27"/>
      <c r="Q84" s="27"/>
      <c r="R84" s="27"/>
      <c r="S84" s="27"/>
      <c r="T84" s="27"/>
      <c r="U84" s="31"/>
      <c r="V84" s="29"/>
      <c r="W84" s="29"/>
    </row>
    <row r="85" spans="1:23" ht="26" x14ac:dyDescent="0.35">
      <c r="A85" s="33">
        <v>84</v>
      </c>
      <c r="B85" s="21" t="s">
        <v>5382</v>
      </c>
      <c r="C85" s="29" t="s">
        <v>5383</v>
      </c>
      <c r="D85" s="29" t="s">
        <v>5383</v>
      </c>
      <c r="E85" s="21" t="s">
        <v>5382</v>
      </c>
      <c r="F85" s="45"/>
      <c r="G85" s="21"/>
      <c r="H85" s="21"/>
      <c r="I85" s="7" t="s">
        <v>34</v>
      </c>
      <c r="J85" s="21"/>
      <c r="K85" s="21"/>
      <c r="L85" s="30" t="s">
        <v>34</v>
      </c>
      <c r="M85" s="30" t="s">
        <v>34</v>
      </c>
      <c r="N85" s="29" t="s">
        <v>34</v>
      </c>
      <c r="O85" s="29" t="s">
        <v>34</v>
      </c>
      <c r="P85" s="29" t="s">
        <v>34</v>
      </c>
      <c r="Q85" s="29" t="s">
        <v>34</v>
      </c>
      <c r="R85" s="27"/>
      <c r="S85" s="27"/>
      <c r="T85" s="27"/>
      <c r="U85" s="31"/>
      <c r="V85" s="29"/>
      <c r="W85" s="29"/>
    </row>
    <row r="86" spans="1:23" x14ac:dyDescent="0.35">
      <c r="A86" s="33">
        <v>85</v>
      </c>
      <c r="B86" s="18" t="s">
        <v>5380</v>
      </c>
      <c r="C86" s="35" t="s">
        <v>5381</v>
      </c>
      <c r="D86" s="35" t="s">
        <v>5381</v>
      </c>
      <c r="E86" s="18" t="s">
        <v>5380</v>
      </c>
      <c r="F86" s="46"/>
      <c r="G86" s="18"/>
      <c r="H86" s="18"/>
      <c r="I86" s="7"/>
      <c r="J86" s="18"/>
      <c r="K86" s="18"/>
      <c r="L86" s="34"/>
      <c r="M86" s="32"/>
      <c r="N86" s="27"/>
      <c r="O86" s="27"/>
      <c r="P86" s="27"/>
      <c r="Q86" s="27"/>
      <c r="R86" s="27"/>
      <c r="S86" s="27"/>
      <c r="T86" s="27"/>
      <c r="U86" s="31"/>
      <c r="V86" s="29"/>
      <c r="W86" s="29"/>
    </row>
    <row r="87" spans="1:23" ht="26" x14ac:dyDescent="0.35">
      <c r="A87" s="33">
        <v>86</v>
      </c>
      <c r="B87" s="21" t="s">
        <v>5378</v>
      </c>
      <c r="C87" s="29" t="s">
        <v>5379</v>
      </c>
      <c r="D87" s="29" t="s">
        <v>5379</v>
      </c>
      <c r="E87" s="21" t="s">
        <v>5378</v>
      </c>
      <c r="F87" s="45"/>
      <c r="G87" s="21"/>
      <c r="H87" s="21"/>
      <c r="I87" s="7" t="s">
        <v>34</v>
      </c>
      <c r="J87" s="21"/>
      <c r="K87" s="21"/>
      <c r="L87" s="32"/>
      <c r="M87" s="30" t="s">
        <v>34</v>
      </c>
      <c r="N87" s="29" t="s">
        <v>34</v>
      </c>
      <c r="O87" s="29" t="s">
        <v>34</v>
      </c>
      <c r="P87" s="29" t="s">
        <v>34</v>
      </c>
      <c r="Q87" s="29" t="s">
        <v>34</v>
      </c>
      <c r="R87" s="27"/>
      <c r="S87" s="27"/>
      <c r="T87" s="27"/>
      <c r="U87" s="31"/>
      <c r="V87" s="29"/>
      <c r="W87" s="29"/>
    </row>
    <row r="88" spans="1:23" x14ac:dyDescent="0.35">
      <c r="A88" s="33">
        <v>87</v>
      </c>
      <c r="B88" s="18" t="s">
        <v>5376</v>
      </c>
      <c r="C88" s="35" t="s">
        <v>5377</v>
      </c>
      <c r="D88" s="35" t="s">
        <v>5377</v>
      </c>
      <c r="E88" s="18" t="s">
        <v>5376</v>
      </c>
      <c r="F88" s="46"/>
      <c r="G88" s="18"/>
      <c r="H88" s="18"/>
      <c r="I88" s="7" t="s">
        <v>34</v>
      </c>
      <c r="J88" s="18"/>
      <c r="K88" s="18"/>
      <c r="L88" s="34"/>
      <c r="M88" s="32"/>
      <c r="N88" s="27"/>
      <c r="O88" s="27"/>
      <c r="P88" s="27"/>
      <c r="Q88" s="27"/>
      <c r="R88" s="27"/>
      <c r="S88" s="27"/>
      <c r="T88" s="27"/>
      <c r="U88" s="31"/>
      <c r="V88" s="29"/>
      <c r="W88" s="29"/>
    </row>
    <row r="89" spans="1:23" ht="39" x14ac:dyDescent="0.35">
      <c r="A89" s="33">
        <v>88</v>
      </c>
      <c r="B89" s="21" t="s">
        <v>5374</v>
      </c>
      <c r="C89" s="29" t="s">
        <v>5375</v>
      </c>
      <c r="D89" s="29" t="s">
        <v>5375</v>
      </c>
      <c r="E89" s="21" t="s">
        <v>5374</v>
      </c>
      <c r="F89" s="45"/>
      <c r="G89" s="21"/>
      <c r="H89" s="21"/>
      <c r="I89" s="7" t="s">
        <v>34</v>
      </c>
      <c r="J89" s="21"/>
      <c r="K89" s="21"/>
      <c r="L89" s="32"/>
      <c r="M89" s="30" t="s">
        <v>34</v>
      </c>
      <c r="N89" s="29" t="s">
        <v>34</v>
      </c>
      <c r="O89" s="29" t="s">
        <v>34</v>
      </c>
      <c r="P89" s="29" t="s">
        <v>34</v>
      </c>
      <c r="Q89" s="29" t="s">
        <v>34</v>
      </c>
      <c r="R89" s="27"/>
      <c r="S89" s="27"/>
      <c r="T89" s="27"/>
      <c r="U89" s="31"/>
      <c r="V89" s="29"/>
      <c r="W89" s="29"/>
    </row>
    <row r="90" spans="1:23" x14ac:dyDescent="0.35">
      <c r="A90" s="33">
        <v>89</v>
      </c>
      <c r="B90" s="9" t="s">
        <v>5372</v>
      </c>
      <c r="C90" s="37" t="s">
        <v>5373</v>
      </c>
      <c r="D90" s="37" t="s">
        <v>5373</v>
      </c>
      <c r="E90" s="9" t="s">
        <v>5372</v>
      </c>
      <c r="F90" s="47"/>
      <c r="G90" s="9"/>
      <c r="H90" s="9"/>
      <c r="I90" s="7"/>
      <c r="J90" s="9"/>
      <c r="K90" s="9"/>
      <c r="L90" s="36"/>
      <c r="M90" s="32"/>
      <c r="N90" s="27"/>
      <c r="O90" s="27"/>
      <c r="P90" s="27"/>
      <c r="Q90" s="27"/>
      <c r="R90" s="27"/>
      <c r="S90" s="27"/>
      <c r="T90" s="27"/>
      <c r="U90" s="31"/>
      <c r="V90" s="29"/>
      <c r="W90" s="29"/>
    </row>
    <row r="91" spans="1:23" x14ac:dyDescent="0.35">
      <c r="A91" s="33">
        <v>90</v>
      </c>
      <c r="B91" s="9" t="s">
        <v>5370</v>
      </c>
      <c r="C91" s="37" t="s">
        <v>5371</v>
      </c>
      <c r="D91" s="37" t="s">
        <v>5371</v>
      </c>
      <c r="E91" s="9" t="s">
        <v>5370</v>
      </c>
      <c r="F91" s="47"/>
      <c r="G91" s="9"/>
      <c r="H91" s="9"/>
      <c r="I91" s="7"/>
      <c r="J91" s="9"/>
      <c r="K91" s="9"/>
      <c r="L91" s="36"/>
      <c r="M91" s="32"/>
      <c r="N91" s="27"/>
      <c r="O91" s="27"/>
      <c r="P91" s="27"/>
      <c r="Q91" s="27"/>
      <c r="R91" s="27"/>
      <c r="S91" s="27"/>
      <c r="T91" s="27"/>
      <c r="U91" s="31"/>
      <c r="V91" s="29"/>
      <c r="W91" s="29"/>
    </row>
    <row r="92" spans="1:23" x14ac:dyDescent="0.35">
      <c r="A92" s="33">
        <v>91</v>
      </c>
      <c r="B92" s="18" t="s">
        <v>5368</v>
      </c>
      <c r="C92" s="35" t="s">
        <v>5369</v>
      </c>
      <c r="D92" s="35" t="s">
        <v>5369</v>
      </c>
      <c r="E92" s="18" t="s">
        <v>5368</v>
      </c>
      <c r="F92" s="46"/>
      <c r="G92" s="18"/>
      <c r="H92" s="18"/>
      <c r="I92" s="7"/>
      <c r="J92" s="18"/>
      <c r="K92" s="18"/>
      <c r="L92" s="34"/>
      <c r="M92" s="32"/>
      <c r="N92" s="27"/>
      <c r="O92" s="27"/>
      <c r="P92" s="27"/>
      <c r="Q92" s="27"/>
      <c r="R92" s="27"/>
      <c r="S92" s="27"/>
      <c r="T92" s="27"/>
      <c r="U92" s="31"/>
      <c r="V92" s="29"/>
      <c r="W92" s="29"/>
    </row>
    <row r="93" spans="1:23" ht="39" x14ac:dyDescent="0.35">
      <c r="A93" s="33">
        <v>92</v>
      </c>
      <c r="B93" s="21" t="s">
        <v>5366</v>
      </c>
      <c r="C93" s="29" t="s">
        <v>5367</v>
      </c>
      <c r="D93" s="29" t="s">
        <v>5367</v>
      </c>
      <c r="E93" s="21" t="s">
        <v>5366</v>
      </c>
      <c r="F93" s="45"/>
      <c r="G93" s="21"/>
      <c r="H93" s="21"/>
      <c r="I93" s="7" t="s">
        <v>34</v>
      </c>
      <c r="J93" s="21"/>
      <c r="K93" s="21"/>
      <c r="L93" s="32"/>
      <c r="M93" s="30" t="s">
        <v>34</v>
      </c>
      <c r="N93" s="29" t="s">
        <v>34</v>
      </c>
      <c r="O93" s="29" t="s">
        <v>34</v>
      </c>
      <c r="P93" s="29" t="s">
        <v>34</v>
      </c>
      <c r="Q93" s="29" t="s">
        <v>34</v>
      </c>
      <c r="R93" s="27"/>
      <c r="S93" s="27"/>
      <c r="T93" s="27"/>
      <c r="U93" s="31"/>
      <c r="V93" s="29"/>
      <c r="W93" s="29"/>
    </row>
    <row r="94" spans="1:23" x14ac:dyDescent="0.35">
      <c r="A94" s="33">
        <v>93</v>
      </c>
      <c r="B94" s="18" t="s">
        <v>5364</v>
      </c>
      <c r="C94" s="35" t="s">
        <v>5365</v>
      </c>
      <c r="D94" s="35" t="s">
        <v>5365</v>
      </c>
      <c r="E94" s="18" t="s">
        <v>5364</v>
      </c>
      <c r="F94" s="46"/>
      <c r="G94" s="18"/>
      <c r="H94" s="18"/>
      <c r="I94" s="7"/>
      <c r="J94" s="18"/>
      <c r="K94" s="18"/>
      <c r="L94" s="34"/>
      <c r="M94" s="32"/>
      <c r="N94" s="27"/>
      <c r="O94" s="27"/>
      <c r="P94" s="27"/>
      <c r="Q94" s="27"/>
      <c r="R94" s="27"/>
      <c r="S94" s="27"/>
      <c r="T94" s="27"/>
      <c r="U94" s="31"/>
      <c r="V94" s="29"/>
      <c r="W94" s="29"/>
    </row>
    <row r="95" spans="1:23" ht="26" x14ac:dyDescent="0.35">
      <c r="A95" s="33">
        <v>94</v>
      </c>
      <c r="B95" s="21" t="s">
        <v>5362</v>
      </c>
      <c r="C95" s="29" t="s">
        <v>5363</v>
      </c>
      <c r="D95" s="29" t="s">
        <v>5363</v>
      </c>
      <c r="E95" s="21" t="s">
        <v>5362</v>
      </c>
      <c r="F95" s="45"/>
      <c r="G95" s="21"/>
      <c r="H95" s="21"/>
      <c r="I95" s="7" t="s">
        <v>34</v>
      </c>
      <c r="J95" s="21"/>
      <c r="K95" s="21"/>
      <c r="L95" s="32"/>
      <c r="M95" s="30" t="s">
        <v>34</v>
      </c>
      <c r="N95" s="29" t="s">
        <v>34</v>
      </c>
      <c r="O95" s="29" t="s">
        <v>34</v>
      </c>
      <c r="P95" s="29" t="s">
        <v>34</v>
      </c>
      <c r="Q95" s="29" t="s">
        <v>34</v>
      </c>
      <c r="R95" s="27"/>
      <c r="S95" s="27"/>
      <c r="T95" s="27"/>
      <c r="U95" s="31"/>
      <c r="V95" s="29"/>
      <c r="W95" s="29"/>
    </row>
    <row r="96" spans="1:23" x14ac:dyDescent="0.35">
      <c r="A96" s="33">
        <v>95</v>
      </c>
      <c r="B96" s="18" t="s">
        <v>5360</v>
      </c>
      <c r="C96" s="35" t="s">
        <v>5361</v>
      </c>
      <c r="D96" s="35" t="s">
        <v>5361</v>
      </c>
      <c r="E96" s="18" t="s">
        <v>5360</v>
      </c>
      <c r="F96" s="46"/>
      <c r="G96" s="18"/>
      <c r="H96" s="18"/>
      <c r="I96" s="7"/>
      <c r="J96" s="18"/>
      <c r="K96" s="18"/>
      <c r="L96" s="34"/>
      <c r="M96" s="32"/>
      <c r="N96" s="27"/>
      <c r="O96" s="27"/>
      <c r="P96" s="27"/>
      <c r="Q96" s="27"/>
      <c r="R96" s="27"/>
      <c r="S96" s="27"/>
      <c r="T96" s="27"/>
      <c r="U96" s="31"/>
      <c r="V96" s="29"/>
      <c r="W96" s="29"/>
    </row>
    <row r="97" spans="1:23" x14ac:dyDescent="0.35">
      <c r="A97" s="33">
        <v>96</v>
      </c>
      <c r="B97" s="21" t="s">
        <v>5358</v>
      </c>
      <c r="C97" s="29" t="s">
        <v>5359</v>
      </c>
      <c r="D97" s="29" t="s">
        <v>5359</v>
      </c>
      <c r="E97" s="21" t="s">
        <v>5358</v>
      </c>
      <c r="F97" s="45"/>
      <c r="G97" s="21"/>
      <c r="H97" s="21"/>
      <c r="I97" s="7" t="s">
        <v>34</v>
      </c>
      <c r="J97" s="21"/>
      <c r="K97" s="21"/>
      <c r="L97" s="30" t="s">
        <v>34</v>
      </c>
      <c r="M97" s="30" t="s">
        <v>34</v>
      </c>
      <c r="N97" s="29" t="s">
        <v>34</v>
      </c>
      <c r="O97" s="29" t="s">
        <v>34</v>
      </c>
      <c r="P97" s="29" t="s">
        <v>34</v>
      </c>
      <c r="Q97" s="29" t="s">
        <v>34</v>
      </c>
      <c r="R97" s="27"/>
      <c r="S97" s="27"/>
      <c r="T97" s="27"/>
      <c r="U97" s="31"/>
      <c r="V97" s="29"/>
      <c r="W97" s="29"/>
    </row>
    <row r="98" spans="1:23" ht="39" x14ac:dyDescent="0.35">
      <c r="A98" s="33">
        <v>97</v>
      </c>
      <c r="B98" s="21" t="s">
        <v>5356</v>
      </c>
      <c r="C98" s="29" t="s">
        <v>5357</v>
      </c>
      <c r="D98" s="29" t="s">
        <v>5357</v>
      </c>
      <c r="E98" s="21" t="s">
        <v>5356</v>
      </c>
      <c r="F98" s="45"/>
      <c r="G98" s="21"/>
      <c r="H98" s="21"/>
      <c r="I98" s="7" t="s">
        <v>34</v>
      </c>
      <c r="J98" s="21"/>
      <c r="K98" s="21"/>
      <c r="L98" s="32"/>
      <c r="M98" s="30" t="s">
        <v>34</v>
      </c>
      <c r="N98" s="29" t="s">
        <v>34</v>
      </c>
      <c r="O98" s="29" t="s">
        <v>34</v>
      </c>
      <c r="P98" s="29" t="s">
        <v>34</v>
      </c>
      <c r="Q98" s="29" t="s">
        <v>34</v>
      </c>
      <c r="R98" s="27"/>
      <c r="S98" s="27"/>
      <c r="T98" s="27"/>
      <c r="U98" s="31"/>
      <c r="V98" s="29"/>
      <c r="W98" s="29"/>
    </row>
    <row r="99" spans="1:23" x14ac:dyDescent="0.35">
      <c r="A99" s="33">
        <v>98</v>
      </c>
      <c r="B99" s="21" t="s">
        <v>5354</v>
      </c>
      <c r="C99" s="29" t="s">
        <v>5355</v>
      </c>
      <c r="D99" s="29" t="s">
        <v>5355</v>
      </c>
      <c r="E99" s="21" t="s">
        <v>5354</v>
      </c>
      <c r="F99" s="45"/>
      <c r="G99" s="21"/>
      <c r="H99" s="21"/>
      <c r="I99" s="7" t="s">
        <v>34</v>
      </c>
      <c r="J99" s="21"/>
      <c r="K99" s="21"/>
      <c r="L99" s="32"/>
      <c r="M99" s="30" t="s">
        <v>34</v>
      </c>
      <c r="N99" s="29" t="s">
        <v>34</v>
      </c>
      <c r="O99" s="29" t="s">
        <v>34</v>
      </c>
      <c r="P99" s="29" t="s">
        <v>34</v>
      </c>
      <c r="Q99" s="29" t="s">
        <v>34</v>
      </c>
      <c r="R99" s="27"/>
      <c r="S99" s="27"/>
      <c r="T99" s="27"/>
      <c r="U99" s="31"/>
      <c r="V99" s="29"/>
      <c r="W99" s="29"/>
    </row>
    <row r="100" spans="1:23" x14ac:dyDescent="0.35">
      <c r="A100" s="33">
        <v>99</v>
      </c>
      <c r="B100" s="9" t="s">
        <v>5352</v>
      </c>
      <c r="C100" s="37" t="s">
        <v>5353</v>
      </c>
      <c r="D100" s="37" t="s">
        <v>5353</v>
      </c>
      <c r="E100" s="9" t="s">
        <v>5352</v>
      </c>
      <c r="F100" s="47"/>
      <c r="G100" s="9"/>
      <c r="H100" s="9"/>
      <c r="I100" s="7"/>
      <c r="J100" s="9"/>
      <c r="K100" s="9"/>
      <c r="L100" s="36"/>
      <c r="M100" s="32"/>
      <c r="N100" s="27"/>
      <c r="O100" s="27"/>
      <c r="P100" s="27"/>
      <c r="Q100" s="27"/>
      <c r="R100" s="27"/>
      <c r="S100" s="27"/>
      <c r="T100" s="27"/>
      <c r="U100" s="31"/>
      <c r="V100" s="29"/>
      <c r="W100" s="29"/>
    </row>
    <row r="101" spans="1:23" x14ac:dyDescent="0.35">
      <c r="A101" s="33">
        <v>100</v>
      </c>
      <c r="B101" s="18" t="s">
        <v>5350</v>
      </c>
      <c r="C101" s="35" t="s">
        <v>5351</v>
      </c>
      <c r="D101" s="35" t="s">
        <v>5351</v>
      </c>
      <c r="E101" s="18" t="s">
        <v>5350</v>
      </c>
      <c r="F101" s="46"/>
      <c r="G101" s="18"/>
      <c r="H101" s="18"/>
      <c r="I101" s="7"/>
      <c r="J101" s="18"/>
      <c r="K101" s="18"/>
      <c r="L101" s="34"/>
      <c r="M101" s="32"/>
      <c r="N101" s="27"/>
      <c r="O101" s="27"/>
      <c r="P101" s="27"/>
      <c r="Q101" s="27"/>
      <c r="R101" s="27"/>
      <c r="S101" s="27"/>
      <c r="T101" s="27"/>
      <c r="U101" s="31"/>
      <c r="V101" s="29"/>
      <c r="W101" s="29"/>
    </row>
    <row r="102" spans="1:23" ht="26" x14ac:dyDescent="0.35">
      <c r="A102" s="33">
        <v>101</v>
      </c>
      <c r="B102" s="21" t="s">
        <v>5348</v>
      </c>
      <c r="C102" s="29" t="s">
        <v>5349</v>
      </c>
      <c r="D102" s="29" t="s">
        <v>5349</v>
      </c>
      <c r="E102" s="21" t="s">
        <v>5348</v>
      </c>
      <c r="F102" s="45"/>
      <c r="G102" s="21"/>
      <c r="H102" s="21"/>
      <c r="I102" s="7" t="s">
        <v>34</v>
      </c>
      <c r="J102" s="21"/>
      <c r="K102" s="21"/>
      <c r="L102" s="30" t="s">
        <v>34</v>
      </c>
      <c r="M102" s="30" t="s">
        <v>34</v>
      </c>
      <c r="N102" s="29" t="s">
        <v>34</v>
      </c>
      <c r="O102" s="27"/>
      <c r="P102" s="27"/>
      <c r="Q102" s="27"/>
      <c r="R102" s="27"/>
      <c r="S102" s="27"/>
      <c r="T102" s="27"/>
      <c r="U102" s="31"/>
      <c r="V102" s="29"/>
      <c r="W102" s="29"/>
    </row>
    <row r="103" spans="1:23" x14ac:dyDescent="0.35">
      <c r="A103" s="33">
        <v>102</v>
      </c>
      <c r="B103" s="21" t="s">
        <v>5346</v>
      </c>
      <c r="C103" s="29" t="s">
        <v>5347</v>
      </c>
      <c r="D103" s="29" t="s">
        <v>5347</v>
      </c>
      <c r="E103" s="21" t="s">
        <v>5346</v>
      </c>
      <c r="F103" s="45"/>
      <c r="G103" s="21"/>
      <c r="H103" s="21"/>
      <c r="I103" s="7" t="s">
        <v>34</v>
      </c>
      <c r="J103" s="21"/>
      <c r="K103" s="21"/>
      <c r="L103" s="30" t="s">
        <v>34</v>
      </c>
      <c r="M103" s="30" t="s">
        <v>34</v>
      </c>
      <c r="N103" s="27"/>
      <c r="O103" s="27"/>
      <c r="P103" s="27"/>
      <c r="Q103" s="27"/>
      <c r="R103" s="27"/>
      <c r="S103" s="27"/>
      <c r="T103" s="27"/>
      <c r="U103" s="31"/>
      <c r="V103" s="29"/>
      <c r="W103" s="29"/>
    </row>
    <row r="104" spans="1:23" ht="26" x14ac:dyDescent="0.35">
      <c r="A104" s="33">
        <v>103</v>
      </c>
      <c r="B104" s="18" t="s">
        <v>5344</v>
      </c>
      <c r="C104" s="35" t="s">
        <v>5345</v>
      </c>
      <c r="D104" s="35" t="s">
        <v>5345</v>
      </c>
      <c r="E104" s="18" t="s">
        <v>5344</v>
      </c>
      <c r="F104" s="46"/>
      <c r="G104" s="18"/>
      <c r="H104" s="18"/>
      <c r="I104" s="7"/>
      <c r="J104" s="18"/>
      <c r="K104" s="18"/>
      <c r="L104" s="34"/>
      <c r="M104" s="32"/>
      <c r="N104" s="27"/>
      <c r="O104" s="27"/>
      <c r="P104" s="27"/>
      <c r="Q104" s="27"/>
      <c r="R104" s="27"/>
      <c r="S104" s="27"/>
      <c r="T104" s="27"/>
      <c r="U104" s="31"/>
      <c r="V104" s="29"/>
      <c r="W104" s="29"/>
    </row>
    <row r="105" spans="1:23" ht="26" x14ac:dyDescent="0.35">
      <c r="A105" s="33">
        <v>104</v>
      </c>
      <c r="B105" s="21" t="s">
        <v>5342</v>
      </c>
      <c r="C105" s="29" t="s">
        <v>5343</v>
      </c>
      <c r="D105" s="29" t="s">
        <v>5343</v>
      </c>
      <c r="E105" s="21" t="s">
        <v>5342</v>
      </c>
      <c r="F105" s="45"/>
      <c r="G105" s="21"/>
      <c r="H105" s="21"/>
      <c r="I105" s="7" t="s">
        <v>34</v>
      </c>
      <c r="J105" s="21"/>
      <c r="K105" s="21"/>
      <c r="L105" s="32"/>
      <c r="M105" s="30" t="s">
        <v>34</v>
      </c>
      <c r="N105" s="29" t="s">
        <v>34</v>
      </c>
      <c r="O105" s="29" t="s">
        <v>34</v>
      </c>
      <c r="P105" s="29" t="s">
        <v>34</v>
      </c>
      <c r="Q105" s="29" t="s">
        <v>34</v>
      </c>
      <c r="R105" s="27"/>
      <c r="S105" s="27"/>
      <c r="T105" s="27"/>
      <c r="U105" s="31"/>
      <c r="V105" s="29"/>
      <c r="W105" s="29"/>
    </row>
    <row r="106" spans="1:23" x14ac:dyDescent="0.35">
      <c r="A106" s="33">
        <v>105</v>
      </c>
      <c r="B106" s="21" t="s">
        <v>5340</v>
      </c>
      <c r="C106" s="29" t="s">
        <v>5341</v>
      </c>
      <c r="D106" s="29" t="s">
        <v>5341</v>
      </c>
      <c r="E106" s="21" t="s">
        <v>5340</v>
      </c>
      <c r="F106" s="45"/>
      <c r="G106" s="21"/>
      <c r="H106" s="21"/>
      <c r="I106" s="7" t="s">
        <v>34</v>
      </c>
      <c r="J106" s="21"/>
      <c r="K106" s="21"/>
      <c r="L106" s="32"/>
      <c r="M106" s="30" t="s">
        <v>34</v>
      </c>
      <c r="N106" s="29" t="s">
        <v>34</v>
      </c>
      <c r="O106" s="29" t="s">
        <v>34</v>
      </c>
      <c r="P106" s="29" t="s">
        <v>34</v>
      </c>
      <c r="Q106" s="29" t="s">
        <v>34</v>
      </c>
      <c r="R106" s="27"/>
      <c r="S106" s="27"/>
      <c r="T106" s="27"/>
      <c r="U106" s="31"/>
      <c r="V106" s="29"/>
      <c r="W106" s="29"/>
    </row>
    <row r="107" spans="1:23" ht="39" x14ac:dyDescent="0.35">
      <c r="A107" s="33">
        <v>106</v>
      </c>
      <c r="B107" s="21" t="s">
        <v>5338</v>
      </c>
      <c r="C107" s="29" t="s">
        <v>5339</v>
      </c>
      <c r="D107" s="29" t="s">
        <v>5339</v>
      </c>
      <c r="E107" s="21" t="s">
        <v>5338</v>
      </c>
      <c r="F107" s="45"/>
      <c r="G107" s="21"/>
      <c r="H107" s="21"/>
      <c r="I107" s="7" t="s">
        <v>34</v>
      </c>
      <c r="J107" s="21"/>
      <c r="K107" s="21"/>
      <c r="L107" s="32"/>
      <c r="M107" s="30" t="s">
        <v>34</v>
      </c>
      <c r="N107" s="29" t="s">
        <v>34</v>
      </c>
      <c r="O107" s="29" t="s">
        <v>34</v>
      </c>
      <c r="P107" s="29" t="s">
        <v>34</v>
      </c>
      <c r="Q107" s="29" t="s">
        <v>34</v>
      </c>
      <c r="R107" s="27"/>
      <c r="S107" s="27"/>
      <c r="T107" s="27"/>
      <c r="U107" s="31"/>
      <c r="V107" s="29"/>
      <c r="W107" s="29"/>
    </row>
    <row r="108" spans="1:23" x14ac:dyDescent="0.35">
      <c r="A108" s="33">
        <v>107</v>
      </c>
      <c r="B108" s="18" t="s">
        <v>5336</v>
      </c>
      <c r="C108" s="35" t="s">
        <v>5337</v>
      </c>
      <c r="D108" s="35" t="s">
        <v>5337</v>
      </c>
      <c r="E108" s="18" t="s">
        <v>5336</v>
      </c>
      <c r="F108" s="46"/>
      <c r="G108" s="18"/>
      <c r="H108" s="18"/>
      <c r="I108" s="7"/>
      <c r="J108" s="18"/>
      <c r="K108" s="18"/>
      <c r="L108" s="34"/>
      <c r="M108" s="32"/>
      <c r="N108" s="27"/>
      <c r="O108" s="27"/>
      <c r="P108" s="27"/>
      <c r="Q108" s="27"/>
      <c r="R108" s="27"/>
      <c r="S108" s="27"/>
      <c r="T108" s="27"/>
      <c r="U108" s="31"/>
      <c r="V108" s="29"/>
      <c r="W108" s="29"/>
    </row>
    <row r="109" spans="1:23" ht="39" x14ac:dyDescent="0.35">
      <c r="A109" s="33">
        <v>108</v>
      </c>
      <c r="B109" s="21" t="s">
        <v>5334</v>
      </c>
      <c r="C109" s="29" t="s">
        <v>5335</v>
      </c>
      <c r="D109" s="29" t="s">
        <v>5335</v>
      </c>
      <c r="E109" s="21" t="s">
        <v>5334</v>
      </c>
      <c r="F109" s="45"/>
      <c r="G109" s="21"/>
      <c r="H109" s="21"/>
      <c r="I109" s="7" t="s">
        <v>34</v>
      </c>
      <c r="J109" s="21"/>
      <c r="K109" s="21"/>
      <c r="L109" s="32"/>
      <c r="M109" s="30" t="s">
        <v>34</v>
      </c>
      <c r="N109" s="27"/>
      <c r="O109" s="27"/>
      <c r="P109" s="27"/>
      <c r="Q109" s="27"/>
      <c r="R109" s="27"/>
      <c r="S109" s="27"/>
      <c r="T109" s="27"/>
      <c r="U109" s="31"/>
      <c r="V109" s="29"/>
      <c r="W109" s="29"/>
    </row>
    <row r="110" spans="1:23" x14ac:dyDescent="0.35">
      <c r="A110" s="33">
        <v>109</v>
      </c>
      <c r="B110" s="21" t="s">
        <v>5332</v>
      </c>
      <c r="C110" s="29" t="s">
        <v>5333</v>
      </c>
      <c r="D110" s="29" t="s">
        <v>5333</v>
      </c>
      <c r="E110" s="21" t="s">
        <v>5332</v>
      </c>
      <c r="F110" s="45"/>
      <c r="G110" s="21"/>
      <c r="H110" s="21"/>
      <c r="I110" s="7" t="s">
        <v>34</v>
      </c>
      <c r="J110" s="21"/>
      <c r="K110" s="21"/>
      <c r="L110" s="32"/>
      <c r="M110" s="30" t="s">
        <v>34</v>
      </c>
      <c r="N110" s="27"/>
      <c r="O110" s="27"/>
      <c r="P110" s="27"/>
      <c r="Q110" s="27"/>
      <c r="R110" s="27"/>
      <c r="S110" s="27"/>
      <c r="T110" s="27"/>
      <c r="U110" s="31"/>
      <c r="V110" s="29"/>
      <c r="W110" s="29"/>
    </row>
    <row r="111" spans="1:23" ht="39" x14ac:dyDescent="0.35">
      <c r="A111" s="33">
        <v>110</v>
      </c>
      <c r="B111" s="21" t="s">
        <v>5330</v>
      </c>
      <c r="C111" s="29" t="s">
        <v>5331</v>
      </c>
      <c r="D111" s="29" t="s">
        <v>5331</v>
      </c>
      <c r="E111" s="21" t="s">
        <v>5330</v>
      </c>
      <c r="F111" s="45"/>
      <c r="G111" s="21"/>
      <c r="H111" s="21"/>
      <c r="I111" s="7" t="s">
        <v>34</v>
      </c>
      <c r="J111" s="21"/>
      <c r="K111" s="21"/>
      <c r="L111" s="32"/>
      <c r="M111" s="30" t="s">
        <v>34</v>
      </c>
      <c r="N111" s="27"/>
      <c r="O111" s="27"/>
      <c r="P111" s="27"/>
      <c r="Q111" s="27"/>
      <c r="R111" s="27"/>
      <c r="S111" s="27"/>
      <c r="T111" s="27"/>
      <c r="U111" s="31"/>
      <c r="V111" s="29"/>
      <c r="W111" s="29"/>
    </row>
    <row r="112" spans="1:23" x14ac:dyDescent="0.35">
      <c r="A112" s="33">
        <v>111</v>
      </c>
      <c r="B112" s="21" t="s">
        <v>5328</v>
      </c>
      <c r="C112" s="29" t="s">
        <v>5329</v>
      </c>
      <c r="D112" s="29" t="s">
        <v>5329</v>
      </c>
      <c r="E112" s="21" t="s">
        <v>5328</v>
      </c>
      <c r="F112" s="45"/>
      <c r="G112" s="21"/>
      <c r="H112" s="21"/>
      <c r="I112" s="7" t="s">
        <v>34</v>
      </c>
      <c r="J112" s="21"/>
      <c r="K112" s="21"/>
      <c r="L112" s="32"/>
      <c r="M112" s="30" t="s">
        <v>34</v>
      </c>
      <c r="N112" s="27"/>
      <c r="O112" s="27"/>
      <c r="P112" s="27"/>
      <c r="Q112" s="27"/>
      <c r="R112" s="27"/>
      <c r="S112" s="27"/>
      <c r="T112" s="27"/>
      <c r="U112" s="31"/>
      <c r="V112" s="29"/>
      <c r="W112" s="29"/>
    </row>
    <row r="113" spans="1:23" x14ac:dyDescent="0.35">
      <c r="A113" s="33">
        <v>112</v>
      </c>
      <c r="B113" s="18" t="s">
        <v>5326</v>
      </c>
      <c r="C113" s="35" t="s">
        <v>5327</v>
      </c>
      <c r="D113" s="35" t="s">
        <v>5327</v>
      </c>
      <c r="E113" s="18" t="s">
        <v>5326</v>
      </c>
      <c r="F113" s="46"/>
      <c r="G113" s="18"/>
      <c r="H113" s="18"/>
      <c r="I113" s="7"/>
      <c r="J113" s="18"/>
      <c r="K113" s="18"/>
      <c r="L113" s="34"/>
      <c r="M113" s="32"/>
      <c r="N113" s="27"/>
      <c r="O113" s="27"/>
      <c r="P113" s="27"/>
      <c r="Q113" s="27"/>
      <c r="R113" s="27"/>
      <c r="S113" s="27"/>
      <c r="T113" s="27"/>
      <c r="U113" s="31"/>
      <c r="V113" s="29"/>
      <c r="W113" s="29"/>
    </row>
    <row r="114" spans="1:23" ht="26" x14ac:dyDescent="0.35">
      <c r="A114" s="33">
        <v>113</v>
      </c>
      <c r="B114" s="21" t="s">
        <v>5324</v>
      </c>
      <c r="C114" s="29" t="s">
        <v>5325</v>
      </c>
      <c r="D114" s="29" t="s">
        <v>5325</v>
      </c>
      <c r="E114" s="21" t="s">
        <v>5324</v>
      </c>
      <c r="F114" s="45"/>
      <c r="G114" s="21"/>
      <c r="H114" s="21"/>
      <c r="I114" s="7" t="s">
        <v>34</v>
      </c>
      <c r="J114" s="21"/>
      <c r="K114" s="21"/>
      <c r="L114" s="32"/>
      <c r="M114" s="30" t="s">
        <v>34</v>
      </c>
      <c r="N114" s="27"/>
      <c r="O114" s="27"/>
      <c r="P114" s="27"/>
      <c r="Q114" s="27"/>
      <c r="R114" s="27"/>
      <c r="S114" s="27"/>
      <c r="T114" s="27"/>
      <c r="U114" s="31"/>
      <c r="V114" s="29"/>
      <c r="W114" s="29"/>
    </row>
    <row r="115" spans="1:23" ht="26" x14ac:dyDescent="0.35">
      <c r="A115" s="33">
        <v>114</v>
      </c>
      <c r="B115" s="21" t="s">
        <v>5322</v>
      </c>
      <c r="C115" s="29" t="s">
        <v>5323</v>
      </c>
      <c r="D115" s="29" t="s">
        <v>5323</v>
      </c>
      <c r="E115" s="21" t="s">
        <v>5322</v>
      </c>
      <c r="F115" s="45"/>
      <c r="G115" s="21"/>
      <c r="H115" s="21"/>
      <c r="I115" s="7" t="s">
        <v>34</v>
      </c>
      <c r="J115" s="21"/>
      <c r="K115" s="21"/>
      <c r="L115" s="32"/>
      <c r="M115" s="30" t="s">
        <v>34</v>
      </c>
      <c r="N115" s="27"/>
      <c r="O115" s="27"/>
      <c r="P115" s="27"/>
      <c r="Q115" s="27"/>
      <c r="R115" s="27"/>
      <c r="S115" s="27"/>
      <c r="T115" s="27"/>
      <c r="U115" s="31"/>
      <c r="V115" s="29"/>
      <c r="W115" s="29"/>
    </row>
    <row r="116" spans="1:23" ht="39" x14ac:dyDescent="0.35">
      <c r="A116" s="33">
        <v>115</v>
      </c>
      <c r="B116" s="21" t="s">
        <v>5320</v>
      </c>
      <c r="C116" s="29" t="s">
        <v>5321</v>
      </c>
      <c r="D116" s="29" t="s">
        <v>5321</v>
      </c>
      <c r="E116" s="21" t="s">
        <v>5320</v>
      </c>
      <c r="F116" s="45"/>
      <c r="G116" s="21"/>
      <c r="H116" s="21"/>
      <c r="I116" s="7" t="s">
        <v>34</v>
      </c>
      <c r="J116" s="21"/>
      <c r="K116" s="21"/>
      <c r="L116" s="32"/>
      <c r="M116" s="30" t="s">
        <v>34</v>
      </c>
      <c r="N116" s="27"/>
      <c r="O116" s="27"/>
      <c r="P116" s="27"/>
      <c r="Q116" s="27"/>
      <c r="R116" s="27"/>
      <c r="S116" s="27"/>
      <c r="T116" s="27"/>
      <c r="U116" s="31"/>
      <c r="V116" s="29"/>
      <c r="W116" s="29"/>
    </row>
    <row r="117" spans="1:23" ht="26" x14ac:dyDescent="0.35">
      <c r="A117" s="33">
        <v>116</v>
      </c>
      <c r="B117" s="21" t="s">
        <v>5318</v>
      </c>
      <c r="C117" s="29" t="s">
        <v>5319</v>
      </c>
      <c r="D117" s="29" t="s">
        <v>5319</v>
      </c>
      <c r="E117" s="21" t="s">
        <v>5318</v>
      </c>
      <c r="F117" s="45"/>
      <c r="G117" s="21"/>
      <c r="H117" s="21"/>
      <c r="I117" s="7" t="s">
        <v>34</v>
      </c>
      <c r="J117" s="21"/>
      <c r="K117" s="21"/>
      <c r="L117" s="32"/>
      <c r="M117" s="30" t="s">
        <v>34</v>
      </c>
      <c r="N117" s="27"/>
      <c r="O117" s="27"/>
      <c r="P117" s="27"/>
      <c r="Q117" s="27"/>
      <c r="R117" s="27"/>
      <c r="S117" s="27"/>
      <c r="T117" s="27"/>
      <c r="U117" s="31"/>
      <c r="V117" s="29"/>
      <c r="W117" s="29"/>
    </row>
    <row r="118" spans="1:23" x14ac:dyDescent="0.35">
      <c r="A118" s="33">
        <v>117</v>
      </c>
      <c r="B118" s="21" t="s">
        <v>5316</v>
      </c>
      <c r="C118" s="29" t="s">
        <v>5317</v>
      </c>
      <c r="D118" s="29" t="s">
        <v>5317</v>
      </c>
      <c r="E118" s="21" t="s">
        <v>5316</v>
      </c>
      <c r="F118" s="45"/>
      <c r="G118" s="21"/>
      <c r="H118" s="21"/>
      <c r="I118" s="7" t="s">
        <v>34</v>
      </c>
      <c r="J118" s="21"/>
      <c r="K118" s="21"/>
      <c r="L118" s="32"/>
      <c r="M118" s="30" t="s">
        <v>34</v>
      </c>
      <c r="N118" s="27"/>
      <c r="O118" s="27"/>
      <c r="P118" s="27"/>
      <c r="Q118" s="27"/>
      <c r="R118" s="27"/>
      <c r="S118" s="27"/>
      <c r="T118" s="27"/>
      <c r="U118" s="31"/>
      <c r="V118" s="29"/>
      <c r="W118" s="29"/>
    </row>
    <row r="119" spans="1:23" ht="26" x14ac:dyDescent="0.35">
      <c r="A119" s="33">
        <v>118</v>
      </c>
      <c r="B119" s="21" t="s">
        <v>5314</v>
      </c>
      <c r="C119" s="29" t="s">
        <v>5315</v>
      </c>
      <c r="D119" s="29" t="s">
        <v>5315</v>
      </c>
      <c r="E119" s="21" t="s">
        <v>5314</v>
      </c>
      <c r="F119" s="45"/>
      <c r="G119" s="21"/>
      <c r="H119" s="21"/>
      <c r="I119" s="7" t="s">
        <v>34</v>
      </c>
      <c r="J119" s="21"/>
      <c r="K119" s="21"/>
      <c r="L119" s="32"/>
      <c r="M119" s="30" t="s">
        <v>34</v>
      </c>
      <c r="N119" s="27"/>
      <c r="O119" s="27"/>
      <c r="P119" s="27"/>
      <c r="Q119" s="27"/>
      <c r="R119" s="27"/>
      <c r="S119" s="27"/>
      <c r="T119" s="27"/>
      <c r="U119" s="31"/>
      <c r="V119" s="29"/>
      <c r="W119" s="29"/>
    </row>
    <row r="120" spans="1:23" x14ac:dyDescent="0.35">
      <c r="A120" s="33">
        <v>119</v>
      </c>
      <c r="B120" s="21" t="s">
        <v>5312</v>
      </c>
      <c r="C120" s="29" t="s">
        <v>5313</v>
      </c>
      <c r="D120" s="29" t="s">
        <v>5313</v>
      </c>
      <c r="E120" s="21" t="s">
        <v>5312</v>
      </c>
      <c r="F120" s="45"/>
      <c r="G120" s="21"/>
      <c r="H120" s="21"/>
      <c r="I120" s="7" t="s">
        <v>34</v>
      </c>
      <c r="J120" s="21"/>
      <c r="K120" s="21"/>
      <c r="L120" s="32"/>
      <c r="M120" s="30" t="s">
        <v>34</v>
      </c>
      <c r="N120" s="27"/>
      <c r="O120" s="27"/>
      <c r="P120" s="27"/>
      <c r="Q120" s="27"/>
      <c r="R120" s="27"/>
      <c r="S120" s="27"/>
      <c r="T120" s="27"/>
      <c r="U120" s="31"/>
      <c r="V120" s="29"/>
      <c r="W120" s="29"/>
    </row>
    <row r="121" spans="1:23" ht="26" x14ac:dyDescent="0.35">
      <c r="A121" s="33">
        <v>120</v>
      </c>
      <c r="B121" s="21" t="s">
        <v>5310</v>
      </c>
      <c r="C121" s="29" t="s">
        <v>5311</v>
      </c>
      <c r="D121" s="29" t="s">
        <v>5311</v>
      </c>
      <c r="E121" s="21" t="s">
        <v>5310</v>
      </c>
      <c r="F121" s="45"/>
      <c r="G121" s="21"/>
      <c r="H121" s="21"/>
      <c r="I121" s="7" t="s">
        <v>34</v>
      </c>
      <c r="J121" s="21"/>
      <c r="K121" s="21"/>
      <c r="L121" s="32"/>
      <c r="M121" s="30" t="s">
        <v>34</v>
      </c>
      <c r="N121" s="27"/>
      <c r="O121" s="27"/>
      <c r="P121" s="27"/>
      <c r="Q121" s="27"/>
      <c r="R121" s="27"/>
      <c r="S121" s="27"/>
      <c r="T121" s="27"/>
      <c r="U121" s="31"/>
      <c r="V121" s="29"/>
      <c r="W121" s="29"/>
    </row>
    <row r="122" spans="1:23" x14ac:dyDescent="0.35">
      <c r="A122" s="33">
        <v>121</v>
      </c>
      <c r="B122" s="18" t="s">
        <v>88</v>
      </c>
      <c r="C122" s="35" t="s">
        <v>5309</v>
      </c>
      <c r="D122" s="35" t="s">
        <v>5309</v>
      </c>
      <c r="E122" s="18" t="s">
        <v>88</v>
      </c>
      <c r="F122" s="46"/>
      <c r="G122" s="18"/>
      <c r="H122" s="18"/>
      <c r="I122" s="7"/>
      <c r="J122" s="18"/>
      <c r="K122" s="18"/>
      <c r="L122" s="34"/>
      <c r="M122" s="32"/>
      <c r="N122" s="27"/>
      <c r="O122" s="27"/>
      <c r="P122" s="27"/>
      <c r="Q122" s="27"/>
      <c r="R122" s="27"/>
      <c r="S122" s="27"/>
      <c r="T122" s="27"/>
      <c r="U122" s="31"/>
      <c r="V122" s="29"/>
      <c r="W122" s="29"/>
    </row>
    <row r="123" spans="1:23" ht="26" x14ac:dyDescent="0.35">
      <c r="A123" s="33">
        <v>122</v>
      </c>
      <c r="B123" s="18" t="s">
        <v>5307</v>
      </c>
      <c r="C123" s="35" t="s">
        <v>5308</v>
      </c>
      <c r="D123" s="35" t="s">
        <v>5308</v>
      </c>
      <c r="E123" s="18" t="s">
        <v>5307</v>
      </c>
      <c r="F123" s="46"/>
      <c r="G123" s="18"/>
      <c r="H123" s="18"/>
      <c r="I123" s="7"/>
      <c r="J123" s="18"/>
      <c r="K123" s="18"/>
      <c r="L123" s="34"/>
      <c r="M123" s="32"/>
      <c r="N123" s="27"/>
      <c r="O123" s="27"/>
      <c r="P123" s="27"/>
      <c r="Q123" s="27"/>
      <c r="R123" s="27"/>
      <c r="S123" s="27"/>
      <c r="T123" s="27"/>
      <c r="U123" s="31"/>
      <c r="V123" s="29"/>
      <c r="W123" s="29"/>
    </row>
    <row r="124" spans="1:23" ht="65" x14ac:dyDescent="0.35">
      <c r="A124" s="33">
        <v>123</v>
      </c>
      <c r="B124" s="21" t="s">
        <v>5305</v>
      </c>
      <c r="C124" s="29" t="s">
        <v>5306</v>
      </c>
      <c r="D124" s="29" t="s">
        <v>5306</v>
      </c>
      <c r="E124" s="21" t="s">
        <v>5305</v>
      </c>
      <c r="F124" s="45"/>
      <c r="G124" s="21"/>
      <c r="H124" s="21"/>
      <c r="I124" s="7" t="s">
        <v>34</v>
      </c>
      <c r="J124" s="21"/>
      <c r="K124" s="21"/>
      <c r="L124" s="30" t="s">
        <v>34</v>
      </c>
      <c r="M124" s="30" t="s">
        <v>34</v>
      </c>
      <c r="N124" s="27"/>
      <c r="O124" s="27"/>
      <c r="P124" s="27"/>
      <c r="Q124" s="27"/>
      <c r="R124" s="27"/>
      <c r="S124" s="27"/>
      <c r="T124" s="27"/>
      <c r="U124" s="31"/>
      <c r="V124" s="29"/>
      <c r="W124" s="29"/>
    </row>
    <row r="125" spans="1:23" x14ac:dyDescent="0.35">
      <c r="A125" s="33">
        <v>124</v>
      </c>
      <c r="B125" s="9" t="s">
        <v>5303</v>
      </c>
      <c r="C125" s="37" t="s">
        <v>5304</v>
      </c>
      <c r="D125" s="37" t="s">
        <v>5304</v>
      </c>
      <c r="E125" s="9" t="s">
        <v>5303</v>
      </c>
      <c r="F125" s="47"/>
      <c r="G125" s="9"/>
      <c r="H125" s="9"/>
      <c r="I125" s="7"/>
      <c r="J125" s="9"/>
      <c r="K125" s="9"/>
      <c r="L125" s="36"/>
      <c r="M125" s="32"/>
      <c r="N125" s="27"/>
      <c r="O125" s="27"/>
      <c r="P125" s="27"/>
      <c r="Q125" s="27"/>
      <c r="R125" s="27"/>
      <c r="S125" s="27"/>
      <c r="T125" s="27"/>
      <c r="U125" s="31"/>
      <c r="V125" s="29"/>
      <c r="W125" s="29"/>
    </row>
    <row r="126" spans="1:23" x14ac:dyDescent="0.35">
      <c r="A126" s="33">
        <v>125</v>
      </c>
      <c r="B126" s="18" t="s">
        <v>5301</v>
      </c>
      <c r="C126" s="35" t="s">
        <v>5302</v>
      </c>
      <c r="D126" s="35" t="s">
        <v>5302</v>
      </c>
      <c r="E126" s="18" t="s">
        <v>5301</v>
      </c>
      <c r="F126" s="46"/>
      <c r="G126" s="18"/>
      <c r="H126" s="18"/>
      <c r="I126" s="7"/>
      <c r="J126" s="18"/>
      <c r="K126" s="18"/>
      <c r="L126" s="34"/>
      <c r="M126" s="32"/>
      <c r="N126" s="27"/>
      <c r="O126" s="27"/>
      <c r="P126" s="27"/>
      <c r="Q126" s="27"/>
      <c r="R126" s="27"/>
      <c r="S126" s="27"/>
      <c r="T126" s="27"/>
      <c r="U126" s="31"/>
      <c r="V126" s="29"/>
      <c r="W126" s="29"/>
    </row>
    <row r="127" spans="1:23" ht="39" x14ac:dyDescent="0.35">
      <c r="A127" s="33">
        <v>126</v>
      </c>
      <c r="B127" s="21" t="s">
        <v>5299</v>
      </c>
      <c r="C127" s="29" t="s">
        <v>5300</v>
      </c>
      <c r="D127" s="29" t="s">
        <v>5300</v>
      </c>
      <c r="E127" s="21" t="s">
        <v>5299</v>
      </c>
      <c r="F127" s="45"/>
      <c r="G127" s="21"/>
      <c r="H127" s="21"/>
      <c r="I127" s="7" t="s">
        <v>34</v>
      </c>
      <c r="J127" s="21"/>
      <c r="K127" s="21"/>
      <c r="L127" s="32"/>
      <c r="M127" s="30" t="s">
        <v>34</v>
      </c>
      <c r="N127" s="29" t="s">
        <v>34</v>
      </c>
      <c r="O127" s="29" t="s">
        <v>34</v>
      </c>
      <c r="P127" s="29" t="s">
        <v>34</v>
      </c>
      <c r="Q127" s="29" t="s">
        <v>34</v>
      </c>
      <c r="R127" s="27"/>
      <c r="S127" s="27"/>
      <c r="T127" s="27"/>
      <c r="U127" s="31"/>
      <c r="V127" s="29"/>
      <c r="W127" s="29"/>
    </row>
    <row r="128" spans="1:23" ht="26" x14ac:dyDescent="0.35">
      <c r="A128" s="33">
        <v>127</v>
      </c>
      <c r="B128" s="21" t="s">
        <v>5297</v>
      </c>
      <c r="C128" s="29" t="s">
        <v>5298</v>
      </c>
      <c r="D128" s="29" t="s">
        <v>5298</v>
      </c>
      <c r="E128" s="21" t="s">
        <v>5297</v>
      </c>
      <c r="F128" s="45"/>
      <c r="G128" s="21"/>
      <c r="H128" s="21"/>
      <c r="I128" s="7" t="s">
        <v>34</v>
      </c>
      <c r="J128" s="21"/>
      <c r="K128" s="21"/>
      <c r="L128" s="32"/>
      <c r="M128" s="30" t="s">
        <v>34</v>
      </c>
      <c r="N128" s="29" t="s">
        <v>34</v>
      </c>
      <c r="O128" s="29" t="s">
        <v>34</v>
      </c>
      <c r="P128" s="29" t="s">
        <v>34</v>
      </c>
      <c r="Q128" s="29" t="s">
        <v>34</v>
      </c>
      <c r="R128" s="27"/>
      <c r="S128" s="27"/>
      <c r="T128" s="27"/>
      <c r="U128" s="31"/>
      <c r="V128" s="29"/>
      <c r="W128" s="29"/>
    </row>
    <row r="129" spans="1:23" ht="65" x14ac:dyDescent="0.35">
      <c r="A129" s="33">
        <v>128</v>
      </c>
      <c r="B129" s="21" t="s">
        <v>5295</v>
      </c>
      <c r="C129" s="29" t="s">
        <v>5296</v>
      </c>
      <c r="D129" s="29" t="s">
        <v>5296</v>
      </c>
      <c r="E129" s="21" t="s">
        <v>5295</v>
      </c>
      <c r="F129" s="45"/>
      <c r="G129" s="21"/>
      <c r="H129" s="21"/>
      <c r="I129" s="7" t="s">
        <v>34</v>
      </c>
      <c r="J129" s="21"/>
      <c r="K129" s="21"/>
      <c r="L129" s="30" t="s">
        <v>34</v>
      </c>
      <c r="M129" s="30" t="s">
        <v>34</v>
      </c>
      <c r="N129" s="29" t="s">
        <v>34</v>
      </c>
      <c r="O129" s="27"/>
      <c r="P129" s="27"/>
      <c r="Q129" s="27"/>
      <c r="R129" s="27"/>
      <c r="S129" s="27"/>
      <c r="T129" s="27"/>
      <c r="U129" s="31"/>
      <c r="V129" s="29"/>
      <c r="W129" s="29"/>
    </row>
    <row r="130" spans="1:23" ht="39" x14ac:dyDescent="0.35">
      <c r="A130" s="33">
        <v>129</v>
      </c>
      <c r="B130" s="21" t="s">
        <v>5293</v>
      </c>
      <c r="C130" s="29" t="s">
        <v>5294</v>
      </c>
      <c r="D130" s="29" t="s">
        <v>5294</v>
      </c>
      <c r="E130" s="21" t="s">
        <v>5293</v>
      </c>
      <c r="F130" s="45"/>
      <c r="G130" s="21"/>
      <c r="H130" s="21"/>
      <c r="I130" s="7" t="s">
        <v>34</v>
      </c>
      <c r="J130" s="21"/>
      <c r="K130" s="21"/>
      <c r="L130" s="32"/>
      <c r="M130" s="30" t="s">
        <v>34</v>
      </c>
      <c r="N130" s="29" t="s">
        <v>34</v>
      </c>
      <c r="O130" s="27"/>
      <c r="P130" s="27"/>
      <c r="Q130" s="27"/>
      <c r="R130" s="27"/>
      <c r="S130" s="27"/>
      <c r="T130" s="27"/>
      <c r="U130" s="31"/>
      <c r="V130" s="29"/>
      <c r="W130" s="29"/>
    </row>
    <row r="131" spans="1:23" ht="26" x14ac:dyDescent="0.35">
      <c r="A131" s="33">
        <v>130</v>
      </c>
      <c r="B131" s="18" t="s">
        <v>5291</v>
      </c>
      <c r="C131" s="35" t="s">
        <v>5292</v>
      </c>
      <c r="D131" s="35" t="s">
        <v>5292</v>
      </c>
      <c r="E131" s="18" t="s">
        <v>5291</v>
      </c>
      <c r="F131" s="46"/>
      <c r="G131" s="18"/>
      <c r="H131" s="18"/>
      <c r="I131" s="7"/>
      <c r="J131" s="18"/>
      <c r="K131" s="18"/>
      <c r="L131" s="34"/>
      <c r="M131" s="32"/>
      <c r="N131" s="27"/>
      <c r="O131" s="27"/>
      <c r="P131" s="27"/>
      <c r="Q131" s="27"/>
      <c r="R131" s="27"/>
      <c r="S131" s="27"/>
      <c r="T131" s="27"/>
      <c r="U131" s="31"/>
      <c r="V131" s="29"/>
      <c r="W131" s="29"/>
    </row>
    <row r="132" spans="1:23" ht="39" x14ac:dyDescent="0.35">
      <c r="A132" s="33">
        <v>131</v>
      </c>
      <c r="B132" s="21" t="s">
        <v>5289</v>
      </c>
      <c r="C132" s="29" t="s">
        <v>5290</v>
      </c>
      <c r="D132" s="29" t="s">
        <v>5290</v>
      </c>
      <c r="E132" s="21" t="s">
        <v>5289</v>
      </c>
      <c r="F132" s="45"/>
      <c r="G132" s="21"/>
      <c r="H132" s="21"/>
      <c r="I132" s="7" t="s">
        <v>34</v>
      </c>
      <c r="J132" s="21"/>
      <c r="K132" s="21"/>
      <c r="L132" s="32"/>
      <c r="M132" s="30" t="s">
        <v>34</v>
      </c>
      <c r="N132" s="29" t="s">
        <v>34</v>
      </c>
      <c r="O132" s="29" t="s">
        <v>34</v>
      </c>
      <c r="P132" s="29" t="s">
        <v>34</v>
      </c>
      <c r="Q132" s="29" t="s">
        <v>34</v>
      </c>
      <c r="R132" s="27"/>
      <c r="S132" s="27"/>
      <c r="T132" s="27"/>
      <c r="U132" s="31"/>
      <c r="V132" s="29"/>
      <c r="W132" s="29"/>
    </row>
    <row r="133" spans="1:23" ht="39" x14ac:dyDescent="0.35">
      <c r="A133" s="33">
        <v>132</v>
      </c>
      <c r="B133" s="21" t="s">
        <v>5287</v>
      </c>
      <c r="C133" s="29" t="s">
        <v>5288</v>
      </c>
      <c r="D133" s="29" t="s">
        <v>5288</v>
      </c>
      <c r="E133" s="21" t="s">
        <v>5287</v>
      </c>
      <c r="F133" s="45"/>
      <c r="G133" s="21"/>
      <c r="H133" s="21"/>
      <c r="I133" s="7" t="s">
        <v>34</v>
      </c>
      <c r="J133" s="21"/>
      <c r="K133" s="21"/>
      <c r="L133" s="32"/>
      <c r="M133" s="30" t="s">
        <v>34</v>
      </c>
      <c r="N133" s="29" t="s">
        <v>34</v>
      </c>
      <c r="O133" s="29" t="s">
        <v>34</v>
      </c>
      <c r="P133" s="29" t="s">
        <v>34</v>
      </c>
      <c r="Q133" s="29" t="s">
        <v>34</v>
      </c>
      <c r="R133" s="27"/>
      <c r="S133" s="27"/>
      <c r="T133" s="27"/>
      <c r="U133" s="31"/>
      <c r="V133" s="29"/>
      <c r="W133" s="29"/>
    </row>
    <row r="134" spans="1:23" x14ac:dyDescent="0.35">
      <c r="A134" s="33">
        <v>133</v>
      </c>
      <c r="B134" s="9" t="s">
        <v>5285</v>
      </c>
      <c r="C134" s="37" t="s">
        <v>5286</v>
      </c>
      <c r="D134" s="37" t="s">
        <v>5286</v>
      </c>
      <c r="E134" s="9" t="s">
        <v>5285</v>
      </c>
      <c r="F134" s="47"/>
      <c r="G134" s="9"/>
      <c r="H134" s="9"/>
      <c r="I134" s="7"/>
      <c r="J134" s="9"/>
      <c r="K134" s="9"/>
      <c r="L134" s="36"/>
      <c r="M134" s="32"/>
      <c r="N134" s="27"/>
      <c r="O134" s="27"/>
      <c r="P134" s="27"/>
      <c r="Q134" s="27"/>
      <c r="R134" s="27"/>
      <c r="S134" s="27"/>
      <c r="T134" s="27"/>
      <c r="U134" s="31"/>
      <c r="V134" s="29"/>
      <c r="W134" s="29"/>
    </row>
    <row r="135" spans="1:23" x14ac:dyDescent="0.35">
      <c r="A135" s="33">
        <v>134</v>
      </c>
      <c r="B135" s="9" t="s">
        <v>5283</v>
      </c>
      <c r="C135" s="37" t="s">
        <v>5284</v>
      </c>
      <c r="D135" s="37" t="s">
        <v>5284</v>
      </c>
      <c r="E135" s="9" t="s">
        <v>5283</v>
      </c>
      <c r="F135" s="47"/>
      <c r="G135" s="9"/>
      <c r="H135" s="9"/>
      <c r="I135" s="7"/>
      <c r="J135" s="9"/>
      <c r="K135" s="9"/>
      <c r="L135" s="36"/>
      <c r="M135" s="32"/>
      <c r="N135" s="27"/>
      <c r="O135" s="27"/>
      <c r="P135" s="27"/>
      <c r="Q135" s="27"/>
      <c r="R135" s="27"/>
      <c r="S135" s="27"/>
      <c r="T135" s="27"/>
      <c r="U135" s="31"/>
      <c r="V135" s="29"/>
      <c r="W135" s="29"/>
    </row>
    <row r="136" spans="1:23" x14ac:dyDescent="0.35">
      <c r="A136" s="33">
        <v>135</v>
      </c>
      <c r="B136" s="18" t="s">
        <v>5281</v>
      </c>
      <c r="C136" s="35" t="s">
        <v>5282</v>
      </c>
      <c r="D136" s="35" t="s">
        <v>5282</v>
      </c>
      <c r="E136" s="18" t="s">
        <v>5281</v>
      </c>
      <c r="F136" s="46"/>
      <c r="G136" s="18"/>
      <c r="H136" s="18"/>
      <c r="I136" s="7"/>
      <c r="J136" s="18"/>
      <c r="K136" s="18"/>
      <c r="L136" s="34"/>
      <c r="M136" s="32"/>
      <c r="N136" s="27"/>
      <c r="O136" s="27"/>
      <c r="P136" s="27"/>
      <c r="Q136" s="27"/>
      <c r="R136" s="27"/>
      <c r="S136" s="27"/>
      <c r="T136" s="27"/>
      <c r="U136" s="31"/>
      <c r="V136" s="29"/>
      <c r="W136" s="29"/>
    </row>
    <row r="137" spans="1:23" ht="52" x14ac:dyDescent="0.35">
      <c r="A137" s="33">
        <v>136</v>
      </c>
      <c r="B137" s="21" t="s">
        <v>5279</v>
      </c>
      <c r="C137" s="29" t="s">
        <v>5280</v>
      </c>
      <c r="D137" s="29" t="s">
        <v>5280</v>
      </c>
      <c r="E137" s="21" t="s">
        <v>5279</v>
      </c>
      <c r="F137" s="45"/>
      <c r="G137" s="21"/>
      <c r="H137" s="21"/>
      <c r="I137" s="7" t="s">
        <v>34</v>
      </c>
      <c r="J137" s="21"/>
      <c r="K137" s="21"/>
      <c r="L137" s="32"/>
      <c r="M137" s="30" t="s">
        <v>34</v>
      </c>
      <c r="N137" s="29" t="s">
        <v>34</v>
      </c>
      <c r="O137" s="29" t="s">
        <v>34</v>
      </c>
      <c r="P137" s="29" t="s">
        <v>34</v>
      </c>
      <c r="Q137" s="29" t="s">
        <v>34</v>
      </c>
      <c r="R137" s="27"/>
      <c r="S137" s="27"/>
      <c r="T137" s="27"/>
      <c r="U137" s="31"/>
      <c r="V137" s="29"/>
      <c r="W137" s="29"/>
    </row>
    <row r="138" spans="1:23" x14ac:dyDescent="0.35">
      <c r="A138" s="33">
        <v>137</v>
      </c>
      <c r="B138" s="9" t="s">
        <v>5277</v>
      </c>
      <c r="C138" s="37" t="s">
        <v>5278</v>
      </c>
      <c r="D138" s="37" t="s">
        <v>5278</v>
      </c>
      <c r="E138" s="9" t="s">
        <v>5277</v>
      </c>
      <c r="F138" s="47"/>
      <c r="G138" s="9"/>
      <c r="H138" s="9"/>
      <c r="I138" s="7"/>
      <c r="J138" s="9"/>
      <c r="K138" s="9"/>
      <c r="L138" s="36"/>
      <c r="M138" s="32"/>
      <c r="N138" s="27"/>
      <c r="O138" s="27"/>
      <c r="P138" s="27"/>
      <c r="Q138" s="27"/>
      <c r="R138" s="27"/>
      <c r="S138" s="27"/>
      <c r="T138" s="27"/>
      <c r="U138" s="31"/>
      <c r="V138" s="29"/>
      <c r="W138" s="29"/>
    </row>
    <row r="139" spans="1:23" ht="26" x14ac:dyDescent="0.35">
      <c r="A139" s="33">
        <v>138</v>
      </c>
      <c r="B139" s="18" t="s">
        <v>5275</v>
      </c>
      <c r="C139" s="35" t="s">
        <v>5276</v>
      </c>
      <c r="D139" s="35" t="s">
        <v>5276</v>
      </c>
      <c r="E139" s="18" t="s">
        <v>5275</v>
      </c>
      <c r="F139" s="46"/>
      <c r="G139" s="18"/>
      <c r="H139" s="18"/>
      <c r="I139" s="7"/>
      <c r="J139" s="18"/>
      <c r="K139" s="18"/>
      <c r="L139" s="34"/>
      <c r="M139" s="32"/>
      <c r="N139" s="27"/>
      <c r="O139" s="27"/>
      <c r="P139" s="27"/>
      <c r="Q139" s="27"/>
      <c r="R139" s="27"/>
      <c r="S139" s="27"/>
      <c r="T139" s="27"/>
      <c r="U139" s="31"/>
      <c r="V139" s="29"/>
      <c r="W139" s="29"/>
    </row>
    <row r="140" spans="1:23" ht="39" x14ac:dyDescent="0.35">
      <c r="A140" s="33">
        <v>139</v>
      </c>
      <c r="B140" s="21" t="s">
        <v>5273</v>
      </c>
      <c r="C140" s="29" t="s">
        <v>5274</v>
      </c>
      <c r="D140" s="29" t="s">
        <v>5274</v>
      </c>
      <c r="E140" s="21" t="s">
        <v>5273</v>
      </c>
      <c r="F140" s="45"/>
      <c r="G140" s="21"/>
      <c r="H140" s="21"/>
      <c r="I140" s="7" t="s">
        <v>34</v>
      </c>
      <c r="J140" s="21"/>
      <c r="K140" s="21"/>
      <c r="L140" s="32"/>
      <c r="M140" s="30" t="s">
        <v>34</v>
      </c>
      <c r="N140" s="29" t="s">
        <v>34</v>
      </c>
      <c r="O140" s="29" t="s">
        <v>34</v>
      </c>
      <c r="P140" s="29" t="s">
        <v>34</v>
      </c>
      <c r="Q140" s="29" t="s">
        <v>34</v>
      </c>
      <c r="R140" s="27"/>
      <c r="S140" s="27"/>
      <c r="T140" s="27"/>
      <c r="U140" s="31"/>
      <c r="V140" s="29"/>
      <c r="W140" s="29"/>
    </row>
    <row r="141" spans="1:23" ht="52" x14ac:dyDescent="0.35">
      <c r="A141" s="33">
        <v>140</v>
      </c>
      <c r="B141" s="21" t="s">
        <v>5271</v>
      </c>
      <c r="C141" s="29" t="s">
        <v>5272</v>
      </c>
      <c r="D141" s="29" t="s">
        <v>5272</v>
      </c>
      <c r="E141" s="21" t="s">
        <v>5271</v>
      </c>
      <c r="F141" s="45"/>
      <c r="G141" s="21"/>
      <c r="H141" s="21"/>
      <c r="I141" s="7" t="s">
        <v>34</v>
      </c>
      <c r="J141" s="21"/>
      <c r="K141" s="21"/>
      <c r="L141" s="32"/>
      <c r="M141" s="30" t="s">
        <v>34</v>
      </c>
      <c r="N141" s="29" t="s">
        <v>34</v>
      </c>
      <c r="O141" s="29" t="s">
        <v>34</v>
      </c>
      <c r="P141" s="29" t="s">
        <v>34</v>
      </c>
      <c r="Q141" s="29" t="s">
        <v>34</v>
      </c>
      <c r="R141" s="27"/>
      <c r="S141" s="27"/>
      <c r="T141" s="27"/>
      <c r="U141" s="31"/>
      <c r="V141" s="29"/>
      <c r="W141" s="29"/>
    </row>
    <row r="142" spans="1:23" ht="39" x14ac:dyDescent="0.35">
      <c r="A142" s="33">
        <v>141</v>
      </c>
      <c r="B142" s="21" t="s">
        <v>5269</v>
      </c>
      <c r="C142" s="29" t="s">
        <v>5270</v>
      </c>
      <c r="D142" s="29" t="s">
        <v>5270</v>
      </c>
      <c r="E142" s="21" t="s">
        <v>5269</v>
      </c>
      <c r="F142" s="45"/>
      <c r="G142" s="21"/>
      <c r="H142" s="21"/>
      <c r="I142" s="7" t="s">
        <v>34</v>
      </c>
      <c r="J142" s="21"/>
      <c r="K142" s="21"/>
      <c r="L142" s="32"/>
      <c r="M142" s="30" t="s">
        <v>34</v>
      </c>
      <c r="N142" s="29" t="s">
        <v>34</v>
      </c>
      <c r="O142" s="29" t="s">
        <v>34</v>
      </c>
      <c r="P142" s="29" t="s">
        <v>34</v>
      </c>
      <c r="Q142" s="29" t="s">
        <v>34</v>
      </c>
      <c r="R142" s="27"/>
      <c r="S142" s="27"/>
      <c r="T142" s="27"/>
      <c r="U142" s="31"/>
      <c r="V142" s="29"/>
      <c r="W142" s="29"/>
    </row>
    <row r="143" spans="1:23" x14ac:dyDescent="0.35">
      <c r="A143" s="33">
        <v>142</v>
      </c>
      <c r="B143" s="9" t="s">
        <v>5267</v>
      </c>
      <c r="C143" s="37" t="s">
        <v>5268</v>
      </c>
      <c r="D143" s="37" t="s">
        <v>5268</v>
      </c>
      <c r="E143" s="9" t="s">
        <v>5267</v>
      </c>
      <c r="F143" s="47"/>
      <c r="G143" s="9"/>
      <c r="H143" s="9"/>
      <c r="I143" s="7"/>
      <c r="J143" s="9"/>
      <c r="K143" s="9"/>
      <c r="L143" s="36"/>
      <c r="M143" s="32"/>
      <c r="N143" s="27"/>
      <c r="O143" s="27"/>
      <c r="P143" s="27"/>
      <c r="Q143" s="27"/>
      <c r="R143" s="27"/>
      <c r="S143" s="27"/>
      <c r="T143" s="27"/>
      <c r="U143" s="31"/>
      <c r="V143" s="29"/>
      <c r="W143" s="29"/>
    </row>
    <row r="144" spans="1:23" x14ac:dyDescent="0.35">
      <c r="A144" s="33">
        <v>143</v>
      </c>
      <c r="B144" s="18" t="s">
        <v>5265</v>
      </c>
      <c r="C144" s="35" t="s">
        <v>5266</v>
      </c>
      <c r="D144" s="35" t="s">
        <v>5266</v>
      </c>
      <c r="E144" s="18" t="s">
        <v>5265</v>
      </c>
      <c r="F144" s="46"/>
      <c r="G144" s="18"/>
      <c r="H144" s="18"/>
      <c r="I144" s="7"/>
      <c r="J144" s="18"/>
      <c r="K144" s="18"/>
      <c r="L144" s="34"/>
      <c r="M144" s="32"/>
      <c r="N144" s="27"/>
      <c r="O144" s="27"/>
      <c r="P144" s="27"/>
      <c r="Q144" s="27"/>
      <c r="R144" s="27"/>
      <c r="S144" s="27"/>
      <c r="T144" s="27"/>
      <c r="U144" s="31"/>
      <c r="V144" s="29"/>
      <c r="W144" s="29"/>
    </row>
    <row r="145" spans="1:23" ht="26" x14ac:dyDescent="0.35">
      <c r="A145" s="33">
        <v>144</v>
      </c>
      <c r="B145" s="21" t="s">
        <v>5263</v>
      </c>
      <c r="C145" s="29" t="s">
        <v>5264</v>
      </c>
      <c r="D145" s="29" t="s">
        <v>5264</v>
      </c>
      <c r="E145" s="21" t="s">
        <v>5263</v>
      </c>
      <c r="F145" s="45"/>
      <c r="G145" s="21"/>
      <c r="H145" s="21"/>
      <c r="I145" s="7" t="s">
        <v>34</v>
      </c>
      <c r="J145" s="21"/>
      <c r="K145" s="21"/>
      <c r="L145" s="32"/>
      <c r="M145" s="30" t="s">
        <v>34</v>
      </c>
      <c r="N145" s="29" t="s">
        <v>34</v>
      </c>
      <c r="O145" s="29" t="s">
        <v>34</v>
      </c>
      <c r="P145" s="29" t="s">
        <v>34</v>
      </c>
      <c r="Q145" s="29" t="s">
        <v>34</v>
      </c>
      <c r="R145" s="27"/>
      <c r="S145" s="27"/>
      <c r="T145" s="27"/>
      <c r="U145" s="31"/>
      <c r="V145" s="29"/>
      <c r="W145" s="29"/>
    </row>
    <row r="146" spans="1:23" ht="65" x14ac:dyDescent="0.35">
      <c r="A146" s="33">
        <v>145</v>
      </c>
      <c r="B146" s="21" t="s">
        <v>5261</v>
      </c>
      <c r="C146" s="29" t="s">
        <v>5262</v>
      </c>
      <c r="D146" s="29" t="s">
        <v>5262</v>
      </c>
      <c r="E146" s="21" t="s">
        <v>5261</v>
      </c>
      <c r="F146" s="45"/>
      <c r="G146" s="21"/>
      <c r="H146" s="21"/>
      <c r="I146" s="7" t="s">
        <v>34</v>
      </c>
      <c r="J146" s="21"/>
      <c r="K146" s="21"/>
      <c r="L146" s="32"/>
      <c r="M146" s="30" t="s">
        <v>34</v>
      </c>
      <c r="N146" s="29" t="s">
        <v>34</v>
      </c>
      <c r="O146" s="29" t="s">
        <v>34</v>
      </c>
      <c r="P146" s="29" t="s">
        <v>34</v>
      </c>
      <c r="Q146" s="29" t="s">
        <v>34</v>
      </c>
      <c r="R146" s="27"/>
      <c r="S146" s="27"/>
      <c r="T146" s="27"/>
      <c r="U146" s="31"/>
      <c r="V146" s="29"/>
      <c r="W146" s="29"/>
    </row>
    <row r="147" spans="1:23" x14ac:dyDescent="0.35">
      <c r="A147" s="27" t="s">
        <v>2200</v>
      </c>
      <c r="B147" s="21"/>
      <c r="C147" s="29"/>
      <c r="D147" s="29"/>
      <c r="E147" s="21"/>
      <c r="F147" s="16">
        <f>SUBTOTAL(103,Table15[Renumbered])</f>
        <v>0</v>
      </c>
      <c r="G147" s="7">
        <f>SUBTOTAL(103,Table15[New])</f>
        <v>0</v>
      </c>
      <c r="H147" s="7">
        <f>SUBTOTAL(103,Table15[Deleted])</f>
        <v>0</v>
      </c>
      <c r="I147" s="7">
        <f>SUBTOTAL(103,Table15[Text unmodified])</f>
        <v>86</v>
      </c>
      <c r="J147" s="7">
        <f>SUBTOTAL(103,Table15[Reworded, intent the same])</f>
        <v>0</v>
      </c>
      <c r="K147" s="7">
        <f>SUBTOTAL(103,Table15[Reworded, intent modified])</f>
        <v>0</v>
      </c>
      <c r="L147" s="30">
        <f>SUBTOTAL(103,Table15[BK])</f>
        <v>28</v>
      </c>
      <c r="M147" s="30">
        <f>SUBTOTAL(103,Table15[ATPL(A)])</f>
        <v>84</v>
      </c>
      <c r="N147" s="29">
        <f>SUBTOTAL(103,Table15[CPL(A)])</f>
        <v>67</v>
      </c>
      <c r="O147" s="29">
        <f>SUBTOTAL(103,Table15[ATPL(H)/IR])</f>
        <v>62</v>
      </c>
      <c r="P147" s="29">
        <f>SUBTOTAL(103,Table15[ATPL(H)/VFR])</f>
        <v>62</v>
      </c>
      <c r="Q147" s="29">
        <f>SUBTOTAL(103,Table15[CPL(H)])</f>
        <v>62</v>
      </c>
      <c r="R147" s="29">
        <f>SUBTOTAL(103,Table15[IR])</f>
        <v>0</v>
      </c>
      <c r="S147" s="29">
        <f>SUBTOTAL(103,Table15[CBIR(A)])</f>
        <v>0</v>
      </c>
      <c r="T147" s="29">
        <f>SUBTOTAL(103,Table15[BIR exam])</f>
        <v>0</v>
      </c>
      <c r="U147" s="30">
        <f>SUBTOTAL(103,Table15[BIR BK])</f>
        <v>0</v>
      </c>
      <c r="V147" s="30"/>
      <c r="W147" s="29"/>
    </row>
    <row r="148" spans="1:23" x14ac:dyDescent="0.35">
      <c r="B148" s="51"/>
    </row>
  </sheetData>
  <conditionalFormatting sqref="M1:T1">
    <cfRule type="expression" dxfId="46" priority="1">
      <formula>H1="x"</formula>
    </cfRule>
  </conditionalFormatting>
  <pageMargins left="0.70866141732283472" right="0.70866141732283472" top="0.74803149606299213" bottom="0.74803149606299213" header="0.31496062992125984" footer="0.31496062992125984"/>
  <pageSetup paperSize="9" scale="78" fitToHeight="0" orientation="portrait" r:id="rId1"/>
  <headerFooter>
    <oddHeader>&amp;LTK Syllabus Comparision Doc v.6</oddHeader>
    <oddFooter>&amp;LEASA&amp;R17/12/2025</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A16DE-0354-4CA5-A250-5D0E6156AB73}">
  <sheetPr>
    <pageSetUpPr fitToPage="1"/>
  </sheetPr>
  <dimension ref="A1:Y327"/>
  <sheetViews>
    <sheetView zoomScaleNormal="100" workbookViewId="0">
      <pane ySplit="1" topLeftCell="A2" activePane="bottomLeft" state="frozen"/>
      <selection activeCell="C1" sqref="C1"/>
      <selection pane="bottomLeft" activeCell="D2" sqref="D2"/>
    </sheetView>
  </sheetViews>
  <sheetFormatPr defaultColWidth="9" defaultRowHeight="14.5" outlineLevelCol="1" x14ac:dyDescent="0.35"/>
  <cols>
    <col min="1" max="1" width="4.453125" style="27" customWidth="1"/>
    <col min="2" max="2" width="41.81640625" style="27" hidden="1" customWidth="1" outlineLevel="1"/>
    <col min="3" max="3" width="13.81640625" style="27" hidden="1" customWidth="1" outlineLevel="1"/>
    <col min="4" max="4" width="13.81640625" style="44" customWidth="1" collapsed="1"/>
    <col min="5" max="5" width="41.81640625" style="27" customWidth="1"/>
    <col min="6" max="11" width="3.81640625" style="27" hidden="1" customWidth="1" outlineLevel="1"/>
    <col min="12" max="12" width="2.1796875" style="27" customWidth="1" collapsed="1"/>
    <col min="13" max="21" width="2.1796875" style="27" customWidth="1"/>
    <col min="22" max="22" width="20.81640625" style="2" customWidth="1"/>
    <col min="23" max="23" width="10.1796875" style="56" customWidth="1"/>
    <col min="24" max="16384" width="9" style="27"/>
  </cols>
  <sheetData>
    <row r="1" spans="1:23" ht="83.15" customHeight="1" x14ac:dyDescent="0.35">
      <c r="A1" s="1" t="s">
        <v>0</v>
      </c>
      <c r="B1" s="2" t="s">
        <v>1</v>
      </c>
      <c r="C1" s="2" t="s">
        <v>2</v>
      </c>
      <c r="D1" s="2" t="s">
        <v>3</v>
      </c>
      <c r="E1" s="2" t="s">
        <v>4</v>
      </c>
      <c r="F1" s="3" t="s">
        <v>5</v>
      </c>
      <c r="G1" s="3" t="s">
        <v>6</v>
      </c>
      <c r="H1" s="3" t="s">
        <v>7</v>
      </c>
      <c r="I1" s="3" t="s">
        <v>8</v>
      </c>
      <c r="J1" s="3" t="s">
        <v>9</v>
      </c>
      <c r="K1" s="4" t="s">
        <v>10</v>
      </c>
      <c r="L1" s="5" t="s">
        <v>11</v>
      </c>
      <c r="M1" s="6" t="s">
        <v>12</v>
      </c>
      <c r="N1" s="6" t="s">
        <v>13</v>
      </c>
      <c r="O1" s="6" t="s">
        <v>14</v>
      </c>
      <c r="P1" s="6" t="s">
        <v>15</v>
      </c>
      <c r="Q1" s="6" t="s">
        <v>16</v>
      </c>
      <c r="R1" s="6" t="s">
        <v>17</v>
      </c>
      <c r="S1" s="6" t="s">
        <v>18</v>
      </c>
      <c r="T1" s="6" t="s">
        <v>19</v>
      </c>
      <c r="U1" s="5" t="s">
        <v>20</v>
      </c>
      <c r="V1" s="2" t="s">
        <v>3977</v>
      </c>
      <c r="W1" s="2" t="s">
        <v>14757</v>
      </c>
    </row>
    <row r="2" spans="1:23" ht="26" x14ac:dyDescent="0.35">
      <c r="A2" s="33">
        <v>1</v>
      </c>
      <c r="B2" s="9" t="s">
        <v>5550</v>
      </c>
      <c r="C2" s="37" t="s">
        <v>5551</v>
      </c>
      <c r="D2" s="37" t="s">
        <v>5551</v>
      </c>
      <c r="E2" s="9" t="s">
        <v>5552</v>
      </c>
      <c r="F2" s="11"/>
      <c r="G2" s="10"/>
      <c r="H2" s="10"/>
      <c r="I2" s="7"/>
      <c r="J2" s="10"/>
      <c r="K2" s="10"/>
      <c r="L2" s="43"/>
      <c r="M2" s="42"/>
      <c r="U2" s="41"/>
      <c r="V2" s="2" t="s">
        <v>12232</v>
      </c>
      <c r="W2" s="53">
        <v>6</v>
      </c>
    </row>
    <row r="3" spans="1:23" x14ac:dyDescent="0.35">
      <c r="A3" s="33">
        <v>2</v>
      </c>
      <c r="B3" s="9" t="s">
        <v>5553</v>
      </c>
      <c r="C3" s="37" t="s">
        <v>5554</v>
      </c>
      <c r="D3" s="37" t="s">
        <v>5554</v>
      </c>
      <c r="E3" s="9" t="s">
        <v>5555</v>
      </c>
      <c r="F3" s="15"/>
      <c r="G3" s="10"/>
      <c r="H3" s="10"/>
      <c r="I3" s="7"/>
      <c r="J3" s="10"/>
      <c r="K3" s="10"/>
      <c r="L3" s="36"/>
      <c r="M3" s="32"/>
      <c r="U3" s="31"/>
      <c r="W3" s="53"/>
    </row>
    <row r="4" spans="1:23" x14ac:dyDescent="0.35">
      <c r="A4" s="33">
        <v>3</v>
      </c>
      <c r="B4" s="9" t="s">
        <v>5556</v>
      </c>
      <c r="C4" s="37" t="s">
        <v>5557</v>
      </c>
      <c r="D4" s="37" t="s">
        <v>5557</v>
      </c>
      <c r="E4" s="9" t="s">
        <v>5558</v>
      </c>
      <c r="F4" s="15"/>
      <c r="G4" s="10"/>
      <c r="H4" s="10"/>
      <c r="I4" s="7"/>
      <c r="J4" s="10"/>
      <c r="K4" s="10"/>
      <c r="L4" s="36"/>
      <c r="M4" s="32"/>
      <c r="U4" s="31"/>
      <c r="W4" s="53"/>
    </row>
    <row r="5" spans="1:23" ht="26" x14ac:dyDescent="0.35">
      <c r="A5" s="33">
        <v>4</v>
      </c>
      <c r="B5" s="18" t="s">
        <v>5559</v>
      </c>
      <c r="C5" s="35" t="s">
        <v>5560</v>
      </c>
      <c r="D5" s="35" t="s">
        <v>5560</v>
      </c>
      <c r="E5" s="18" t="s">
        <v>5559</v>
      </c>
      <c r="F5" s="20"/>
      <c r="G5" s="19"/>
      <c r="H5" s="19"/>
      <c r="I5" s="7"/>
      <c r="J5" s="19"/>
      <c r="K5" s="19"/>
      <c r="L5" s="34"/>
      <c r="M5" s="32"/>
      <c r="U5" s="31"/>
      <c r="W5" s="53"/>
    </row>
    <row r="6" spans="1:23" ht="39" x14ac:dyDescent="0.35">
      <c r="A6" s="33">
        <v>5</v>
      </c>
      <c r="B6" s="21" t="s">
        <v>5561</v>
      </c>
      <c r="C6" s="29" t="s">
        <v>5562</v>
      </c>
      <c r="D6" s="29" t="s">
        <v>5562</v>
      </c>
      <c r="E6" s="21" t="s">
        <v>5561</v>
      </c>
      <c r="F6" s="16"/>
      <c r="G6" s="7"/>
      <c r="H6" s="7"/>
      <c r="I6" s="7" t="s">
        <v>34</v>
      </c>
      <c r="J6" s="7"/>
      <c r="K6" s="7"/>
      <c r="L6" s="30" t="s">
        <v>34</v>
      </c>
      <c r="M6" s="30" t="s">
        <v>34</v>
      </c>
      <c r="N6" s="29" t="s">
        <v>34</v>
      </c>
      <c r="U6" s="31"/>
      <c r="W6" s="53"/>
    </row>
    <row r="7" spans="1:23" ht="39" x14ac:dyDescent="0.35">
      <c r="A7" s="33">
        <v>6</v>
      </c>
      <c r="B7" s="21" t="s">
        <v>5563</v>
      </c>
      <c r="C7" s="29" t="s">
        <v>5564</v>
      </c>
      <c r="D7" s="29" t="s">
        <v>5564</v>
      </c>
      <c r="E7" s="21" t="s">
        <v>5565</v>
      </c>
      <c r="F7" s="16"/>
      <c r="G7" s="7"/>
      <c r="H7" s="7"/>
      <c r="I7" s="7"/>
      <c r="J7" s="7" t="s">
        <v>34</v>
      </c>
      <c r="K7" s="7"/>
      <c r="L7" s="30" t="s">
        <v>34</v>
      </c>
      <c r="M7" s="30" t="s">
        <v>34</v>
      </c>
      <c r="U7" s="31"/>
      <c r="V7" s="2" t="s">
        <v>6335</v>
      </c>
      <c r="W7" s="2">
        <v>6</v>
      </c>
    </row>
    <row r="8" spans="1:23" x14ac:dyDescent="0.35">
      <c r="A8" s="33">
        <v>7</v>
      </c>
      <c r="B8" s="18" t="s">
        <v>5566</v>
      </c>
      <c r="C8" s="35" t="s">
        <v>5567</v>
      </c>
      <c r="D8" s="35" t="s">
        <v>5567</v>
      </c>
      <c r="E8" s="18" t="s">
        <v>5568</v>
      </c>
      <c r="F8" s="20"/>
      <c r="G8" s="19"/>
      <c r="H8" s="19"/>
      <c r="I8" s="7"/>
      <c r="J8" s="19"/>
      <c r="K8" s="19"/>
      <c r="L8" s="34"/>
      <c r="M8" s="32"/>
      <c r="U8" s="31"/>
      <c r="W8" s="53"/>
    </row>
    <row r="9" spans="1:23" ht="39" x14ac:dyDescent="0.35">
      <c r="A9" s="33">
        <v>8</v>
      </c>
      <c r="B9" s="21" t="s">
        <v>5569</v>
      </c>
      <c r="C9" s="29" t="s">
        <v>5570</v>
      </c>
      <c r="D9" s="29" t="s">
        <v>5570</v>
      </c>
      <c r="E9" s="21" t="s">
        <v>5569</v>
      </c>
      <c r="F9" s="16"/>
      <c r="G9" s="7"/>
      <c r="H9" s="7"/>
      <c r="I9" s="7" t="s">
        <v>34</v>
      </c>
      <c r="J9" s="7"/>
      <c r="K9" s="7"/>
      <c r="L9" s="30" t="s">
        <v>34</v>
      </c>
      <c r="M9" s="30" t="s">
        <v>34</v>
      </c>
      <c r="N9" s="29" t="s">
        <v>34</v>
      </c>
      <c r="U9" s="31"/>
      <c r="W9" s="53"/>
    </row>
    <row r="10" spans="1:23" ht="39" x14ac:dyDescent="0.35">
      <c r="A10" s="33">
        <v>9</v>
      </c>
      <c r="B10" s="21" t="s">
        <v>5571</v>
      </c>
      <c r="C10" s="29" t="s">
        <v>5572</v>
      </c>
      <c r="D10" s="29" t="s">
        <v>5572</v>
      </c>
      <c r="E10" s="21" t="s">
        <v>5571</v>
      </c>
      <c r="F10" s="16"/>
      <c r="G10" s="7"/>
      <c r="H10" s="7"/>
      <c r="I10" s="7" t="s">
        <v>34</v>
      </c>
      <c r="J10" s="7"/>
      <c r="K10" s="7"/>
      <c r="L10" s="32"/>
      <c r="M10" s="30" t="s">
        <v>34</v>
      </c>
      <c r="N10" s="29" t="s">
        <v>34</v>
      </c>
      <c r="U10" s="31"/>
      <c r="V10" s="2" t="s">
        <v>6511</v>
      </c>
      <c r="W10" s="53">
        <v>5</v>
      </c>
    </row>
    <row r="11" spans="1:23" x14ac:dyDescent="0.35">
      <c r="A11" s="33">
        <v>10</v>
      </c>
      <c r="B11" s="18" t="s">
        <v>5573</v>
      </c>
      <c r="C11" s="35" t="s">
        <v>5574</v>
      </c>
      <c r="D11" s="35" t="s">
        <v>5574</v>
      </c>
      <c r="E11" s="18" t="s">
        <v>5575</v>
      </c>
      <c r="F11" s="20"/>
      <c r="G11" s="19"/>
      <c r="H11" s="19"/>
      <c r="I11" s="7"/>
      <c r="J11" s="19"/>
      <c r="K11" s="19"/>
      <c r="L11" s="34"/>
      <c r="M11" s="32"/>
      <c r="U11" s="31"/>
      <c r="W11" s="53"/>
    </row>
    <row r="12" spans="1:23" ht="52" x14ac:dyDescent="0.35">
      <c r="A12" s="33">
        <v>11</v>
      </c>
      <c r="B12" s="21" t="s">
        <v>5576</v>
      </c>
      <c r="C12" s="29" t="s">
        <v>5577</v>
      </c>
      <c r="D12" s="29" t="s">
        <v>5577</v>
      </c>
      <c r="E12" s="21" t="s">
        <v>5578</v>
      </c>
      <c r="F12" s="16"/>
      <c r="G12" s="7"/>
      <c r="H12" s="7"/>
      <c r="I12" s="7" t="s">
        <v>34</v>
      </c>
      <c r="J12" s="7"/>
      <c r="K12" s="7"/>
      <c r="L12" s="30" t="s">
        <v>34</v>
      </c>
      <c r="M12" s="30" t="s">
        <v>34</v>
      </c>
      <c r="N12" s="29" t="s">
        <v>34</v>
      </c>
      <c r="U12" s="31"/>
      <c r="W12" s="53"/>
    </row>
    <row r="13" spans="1:23" ht="78" x14ac:dyDescent="0.35">
      <c r="A13" s="33">
        <v>12</v>
      </c>
      <c r="B13" s="21" t="s">
        <v>5579</v>
      </c>
      <c r="C13" s="29" t="s">
        <v>5580</v>
      </c>
      <c r="D13" s="29" t="s">
        <v>5580</v>
      </c>
      <c r="E13" s="21" t="s">
        <v>5579</v>
      </c>
      <c r="F13" s="16"/>
      <c r="G13" s="7"/>
      <c r="H13" s="7"/>
      <c r="I13" s="7" t="s">
        <v>34</v>
      </c>
      <c r="J13" s="7"/>
      <c r="K13" s="7"/>
      <c r="L13" s="30" t="s">
        <v>34</v>
      </c>
      <c r="M13" s="30" t="s">
        <v>34</v>
      </c>
      <c r="N13" s="29" t="s">
        <v>34</v>
      </c>
      <c r="U13" s="31"/>
      <c r="W13" s="53"/>
    </row>
    <row r="14" spans="1:23" x14ac:dyDescent="0.35">
      <c r="A14" s="33">
        <v>13</v>
      </c>
      <c r="B14" s="18" t="s">
        <v>5581</v>
      </c>
      <c r="C14" s="35" t="s">
        <v>5582</v>
      </c>
      <c r="D14" s="35" t="s">
        <v>5582</v>
      </c>
      <c r="E14" s="18" t="s">
        <v>5583</v>
      </c>
      <c r="F14" s="20"/>
      <c r="G14" s="19"/>
      <c r="H14" s="19"/>
      <c r="I14" s="7"/>
      <c r="J14" s="19"/>
      <c r="K14" s="19"/>
      <c r="L14" s="34"/>
      <c r="M14" s="32"/>
      <c r="U14" s="31"/>
      <c r="W14" s="53"/>
    </row>
    <row r="15" spans="1:23" ht="26" x14ac:dyDescent="0.35">
      <c r="A15" s="33">
        <v>14</v>
      </c>
      <c r="B15" s="21" t="s">
        <v>5584</v>
      </c>
      <c r="C15" s="29" t="s">
        <v>5585</v>
      </c>
      <c r="D15" s="29" t="s">
        <v>5585</v>
      </c>
      <c r="E15" s="21" t="s">
        <v>5584</v>
      </c>
      <c r="F15" s="16"/>
      <c r="G15" s="7"/>
      <c r="H15" s="7"/>
      <c r="I15" s="7" t="s">
        <v>34</v>
      </c>
      <c r="J15" s="7"/>
      <c r="K15" s="7"/>
      <c r="L15" s="30" t="s">
        <v>34</v>
      </c>
      <c r="M15" s="30" t="s">
        <v>34</v>
      </c>
      <c r="N15" s="29" t="s">
        <v>34</v>
      </c>
      <c r="U15" s="31"/>
      <c r="W15" s="53"/>
    </row>
    <row r="16" spans="1:23" x14ac:dyDescent="0.35">
      <c r="A16" s="33">
        <v>15</v>
      </c>
      <c r="B16" s="21" t="s">
        <v>5586</v>
      </c>
      <c r="C16" s="29" t="s">
        <v>5587</v>
      </c>
      <c r="D16" s="29" t="s">
        <v>5587</v>
      </c>
      <c r="E16" s="21" t="s">
        <v>5586</v>
      </c>
      <c r="F16" s="16"/>
      <c r="G16" s="7"/>
      <c r="H16" s="7"/>
      <c r="I16" s="7" t="s">
        <v>34</v>
      </c>
      <c r="J16" s="7"/>
      <c r="K16" s="7"/>
      <c r="L16" s="32"/>
      <c r="M16" s="30" t="s">
        <v>34</v>
      </c>
      <c r="N16" s="29" t="s">
        <v>34</v>
      </c>
      <c r="U16" s="31"/>
      <c r="W16" s="53"/>
    </row>
    <row r="17" spans="1:25" x14ac:dyDescent="0.35">
      <c r="A17" s="33">
        <v>16</v>
      </c>
      <c r="B17" s="21" t="s">
        <v>5588</v>
      </c>
      <c r="C17" s="29" t="s">
        <v>5589</v>
      </c>
      <c r="D17" s="29" t="s">
        <v>5589</v>
      </c>
      <c r="E17" s="21" t="s">
        <v>5590</v>
      </c>
      <c r="F17" s="16"/>
      <c r="G17" s="7"/>
      <c r="H17" s="7"/>
      <c r="I17" s="7" t="s">
        <v>34</v>
      </c>
      <c r="J17" s="7"/>
      <c r="K17" s="7"/>
      <c r="L17" s="32"/>
      <c r="M17" s="30" t="s">
        <v>34</v>
      </c>
      <c r="N17" s="29" t="s">
        <v>34</v>
      </c>
      <c r="U17" s="31"/>
      <c r="W17" s="53"/>
    </row>
    <row r="18" spans="1:25" ht="39" x14ac:dyDescent="0.35">
      <c r="A18" s="33">
        <v>17</v>
      </c>
      <c r="B18" s="21" t="s">
        <v>5591</v>
      </c>
      <c r="C18" s="29" t="s">
        <v>5592</v>
      </c>
      <c r="D18" s="29" t="s">
        <v>5592</v>
      </c>
      <c r="E18" s="21" t="s">
        <v>5591</v>
      </c>
      <c r="F18" s="16"/>
      <c r="G18" s="7"/>
      <c r="H18" s="7"/>
      <c r="I18" s="7" t="s">
        <v>34</v>
      </c>
      <c r="J18" s="7"/>
      <c r="K18" s="7"/>
      <c r="L18" s="30" t="s">
        <v>34</v>
      </c>
      <c r="M18" s="30" t="s">
        <v>34</v>
      </c>
      <c r="N18" s="29" t="s">
        <v>34</v>
      </c>
      <c r="U18" s="31"/>
      <c r="W18" s="53"/>
    </row>
    <row r="19" spans="1:25" ht="39" x14ac:dyDescent="0.35">
      <c r="A19" s="33">
        <v>18</v>
      </c>
      <c r="B19" s="21" t="s">
        <v>5593</v>
      </c>
      <c r="C19" s="29" t="s">
        <v>5594</v>
      </c>
      <c r="D19" s="29" t="s">
        <v>5594</v>
      </c>
      <c r="E19" s="21" t="s">
        <v>5595</v>
      </c>
      <c r="F19" s="16"/>
      <c r="G19" s="7"/>
      <c r="H19" s="7"/>
      <c r="I19" s="7" t="s">
        <v>34</v>
      </c>
      <c r="J19" s="7"/>
      <c r="K19" s="7"/>
      <c r="L19" s="32"/>
      <c r="M19" s="30" t="s">
        <v>34</v>
      </c>
      <c r="N19" s="29" t="s">
        <v>34</v>
      </c>
      <c r="U19" s="31"/>
      <c r="W19" s="53"/>
    </row>
    <row r="20" spans="1:25" x14ac:dyDescent="0.35">
      <c r="A20" s="33">
        <v>19</v>
      </c>
      <c r="B20" s="9" t="s">
        <v>5596</v>
      </c>
      <c r="C20" s="37" t="s">
        <v>5597</v>
      </c>
      <c r="D20" s="37" t="s">
        <v>5597</v>
      </c>
      <c r="E20" s="9" t="s">
        <v>5598</v>
      </c>
      <c r="F20" s="15"/>
      <c r="G20" s="10"/>
      <c r="H20" s="10"/>
      <c r="I20" s="7"/>
      <c r="J20" s="10"/>
      <c r="K20" s="10"/>
      <c r="L20" s="36"/>
      <c r="M20" s="32"/>
      <c r="U20" s="31"/>
      <c r="W20" s="53"/>
    </row>
    <row r="21" spans="1:25" x14ac:dyDescent="0.35">
      <c r="A21" s="33">
        <v>20</v>
      </c>
      <c r="B21" s="18" t="s">
        <v>88</v>
      </c>
      <c r="C21" s="35" t="s">
        <v>5599</v>
      </c>
      <c r="D21" s="35" t="s">
        <v>5599</v>
      </c>
      <c r="E21" s="18" t="s">
        <v>88</v>
      </c>
      <c r="F21" s="20"/>
      <c r="G21" s="19"/>
      <c r="H21" s="19"/>
      <c r="I21" s="7"/>
      <c r="J21" s="19"/>
      <c r="K21" s="19"/>
      <c r="L21" s="34"/>
      <c r="M21" s="32"/>
      <c r="U21" s="31"/>
      <c r="W21" s="53"/>
    </row>
    <row r="22" spans="1:25" x14ac:dyDescent="0.35">
      <c r="A22" s="33">
        <v>21</v>
      </c>
      <c r="B22" s="18" t="s">
        <v>5600</v>
      </c>
      <c r="C22" s="35" t="s">
        <v>5601</v>
      </c>
      <c r="D22" s="35" t="s">
        <v>5601</v>
      </c>
      <c r="E22" s="18" t="s">
        <v>5602</v>
      </c>
      <c r="F22" s="20"/>
      <c r="G22" s="19"/>
      <c r="H22" s="19"/>
      <c r="I22" s="7"/>
      <c r="J22" s="19"/>
      <c r="K22" s="19"/>
      <c r="L22" s="34"/>
      <c r="M22" s="32"/>
      <c r="U22" s="31"/>
      <c r="W22" s="53"/>
    </row>
    <row r="23" spans="1:25" x14ac:dyDescent="0.35">
      <c r="A23" s="33">
        <v>22</v>
      </c>
      <c r="B23" s="21" t="s">
        <v>5603</v>
      </c>
      <c r="C23" s="29" t="s">
        <v>5604</v>
      </c>
      <c r="D23" s="29" t="s">
        <v>5604</v>
      </c>
      <c r="E23" s="21" t="s">
        <v>5603</v>
      </c>
      <c r="F23" s="16"/>
      <c r="G23" s="7"/>
      <c r="H23" s="7"/>
      <c r="I23" s="7" t="s">
        <v>34</v>
      </c>
      <c r="J23" s="7"/>
      <c r="K23" s="7"/>
      <c r="L23" s="30" t="s">
        <v>34</v>
      </c>
      <c r="M23" s="30" t="s">
        <v>34</v>
      </c>
      <c r="N23" s="29" t="s">
        <v>34</v>
      </c>
      <c r="U23" s="31"/>
      <c r="W23" s="53"/>
    </row>
    <row r="24" spans="1:25" ht="26" x14ac:dyDescent="0.35">
      <c r="A24" s="33">
        <v>23</v>
      </c>
      <c r="B24" s="21" t="s">
        <v>5605</v>
      </c>
      <c r="C24" s="29" t="s">
        <v>5606</v>
      </c>
      <c r="D24" s="29" t="s">
        <v>5606</v>
      </c>
      <c r="E24" s="21" t="s">
        <v>5607</v>
      </c>
      <c r="F24" s="16"/>
      <c r="G24" s="7"/>
      <c r="H24" s="7"/>
      <c r="I24" s="7" t="s">
        <v>34</v>
      </c>
      <c r="J24" s="7"/>
      <c r="K24" s="7"/>
      <c r="L24" s="30" t="s">
        <v>34</v>
      </c>
      <c r="M24" s="30" t="s">
        <v>34</v>
      </c>
      <c r="N24" s="29" t="s">
        <v>34</v>
      </c>
      <c r="U24" s="31"/>
      <c r="W24" s="53"/>
    </row>
    <row r="25" spans="1:25" ht="26" x14ac:dyDescent="0.35">
      <c r="A25" s="33">
        <v>24</v>
      </c>
      <c r="B25" s="21" t="s">
        <v>5608</v>
      </c>
      <c r="C25" s="29" t="s">
        <v>5609</v>
      </c>
      <c r="D25" s="29" t="s">
        <v>5609</v>
      </c>
      <c r="E25" s="21" t="s">
        <v>5608</v>
      </c>
      <c r="F25" s="16"/>
      <c r="G25" s="7"/>
      <c r="H25" s="7"/>
      <c r="I25" s="7" t="s">
        <v>34</v>
      </c>
      <c r="J25" s="7"/>
      <c r="K25" s="7"/>
      <c r="L25" s="30" t="s">
        <v>34</v>
      </c>
      <c r="M25" s="30" t="s">
        <v>34</v>
      </c>
      <c r="N25" s="29" t="s">
        <v>34</v>
      </c>
      <c r="U25" s="31"/>
      <c r="W25" s="53"/>
    </row>
    <row r="26" spans="1:25" ht="26" x14ac:dyDescent="0.35">
      <c r="A26" s="33">
        <v>25</v>
      </c>
      <c r="B26" s="21" t="s">
        <v>5610</v>
      </c>
      <c r="C26" s="29" t="s">
        <v>5611</v>
      </c>
      <c r="D26" s="29" t="s">
        <v>5611</v>
      </c>
      <c r="E26" s="21" t="s">
        <v>5612</v>
      </c>
      <c r="F26" s="16"/>
      <c r="G26" s="7"/>
      <c r="H26" s="7"/>
      <c r="I26" s="7" t="s">
        <v>34</v>
      </c>
      <c r="J26" s="7"/>
      <c r="K26" s="7"/>
      <c r="L26" s="30" t="s">
        <v>34</v>
      </c>
      <c r="M26" s="30" t="s">
        <v>34</v>
      </c>
      <c r="N26" s="29" t="s">
        <v>34</v>
      </c>
      <c r="U26" s="31"/>
      <c r="W26" s="53"/>
    </row>
    <row r="27" spans="1:25" x14ac:dyDescent="0.35">
      <c r="A27" s="33">
        <v>26</v>
      </c>
      <c r="B27" s="21" t="s">
        <v>5613</v>
      </c>
      <c r="C27" s="29" t="s">
        <v>5614</v>
      </c>
      <c r="D27" s="29" t="s">
        <v>5614</v>
      </c>
      <c r="E27" s="21" t="s">
        <v>5613</v>
      </c>
      <c r="F27" s="16"/>
      <c r="G27" s="7"/>
      <c r="H27" s="7"/>
      <c r="I27" s="7" t="s">
        <v>34</v>
      </c>
      <c r="J27" s="7"/>
      <c r="K27" s="7"/>
      <c r="L27" s="30" t="s">
        <v>34</v>
      </c>
      <c r="M27" s="30" t="s">
        <v>34</v>
      </c>
      <c r="N27" s="29" t="s">
        <v>34</v>
      </c>
      <c r="U27" s="31"/>
      <c r="W27" s="53"/>
    </row>
    <row r="28" spans="1:25" ht="26" x14ac:dyDescent="0.35">
      <c r="A28" s="33">
        <v>27</v>
      </c>
      <c r="B28" s="21" t="s">
        <v>5615</v>
      </c>
      <c r="C28" s="29" t="s">
        <v>5616</v>
      </c>
      <c r="D28" s="29" t="s">
        <v>5616</v>
      </c>
      <c r="E28" s="21" t="s">
        <v>5617</v>
      </c>
      <c r="F28" s="16"/>
      <c r="G28" s="7"/>
      <c r="H28" s="7"/>
      <c r="I28" s="7" t="s">
        <v>34</v>
      </c>
      <c r="J28" s="7"/>
      <c r="K28" s="7"/>
      <c r="L28" s="32"/>
      <c r="M28" s="30" t="s">
        <v>34</v>
      </c>
      <c r="N28" s="29" t="s">
        <v>34</v>
      </c>
      <c r="U28" s="31"/>
      <c r="V28" s="2" t="s">
        <v>5618</v>
      </c>
      <c r="W28" s="53">
        <v>5</v>
      </c>
    </row>
    <row r="29" spans="1:25" ht="104" x14ac:dyDescent="0.35">
      <c r="A29" s="33">
        <v>28</v>
      </c>
      <c r="B29" s="21" t="s">
        <v>5619</v>
      </c>
      <c r="C29" s="29" t="s">
        <v>5620</v>
      </c>
      <c r="D29" s="29" t="s">
        <v>5620</v>
      </c>
      <c r="E29" s="21" t="s">
        <v>5621</v>
      </c>
      <c r="F29" s="16"/>
      <c r="G29" s="7"/>
      <c r="H29" s="7"/>
      <c r="I29" s="7" t="s">
        <v>34</v>
      </c>
      <c r="J29" s="7"/>
      <c r="K29" s="7"/>
      <c r="L29" s="32"/>
      <c r="M29" s="30" t="s">
        <v>34</v>
      </c>
      <c r="N29" s="29" t="s">
        <v>34</v>
      </c>
      <c r="U29" s="31"/>
      <c r="V29" s="2" t="s">
        <v>6700</v>
      </c>
      <c r="W29" s="2">
        <v>5</v>
      </c>
    </row>
    <row r="30" spans="1:25" ht="78" x14ac:dyDescent="0.35">
      <c r="A30" s="33">
        <v>29</v>
      </c>
      <c r="B30" s="21" t="s">
        <v>5622</v>
      </c>
      <c r="C30" s="29" t="s">
        <v>5623</v>
      </c>
      <c r="D30" s="29" t="s">
        <v>5623</v>
      </c>
      <c r="E30" s="21" t="s">
        <v>5622</v>
      </c>
      <c r="F30" s="16"/>
      <c r="G30" s="7"/>
      <c r="H30" s="7"/>
      <c r="I30" s="7" t="s">
        <v>34</v>
      </c>
      <c r="J30" s="7"/>
      <c r="K30" s="7"/>
      <c r="L30" s="32"/>
      <c r="M30" s="30" t="s">
        <v>34</v>
      </c>
      <c r="N30" s="29" t="s">
        <v>34</v>
      </c>
      <c r="U30" s="31"/>
      <c r="V30" s="2" t="s">
        <v>6701</v>
      </c>
      <c r="W30" s="2">
        <v>6</v>
      </c>
      <c r="Y30"/>
    </row>
    <row r="31" spans="1:25" x14ac:dyDescent="0.35">
      <c r="A31" s="33">
        <v>30</v>
      </c>
      <c r="B31" s="21" t="s">
        <v>5624</v>
      </c>
      <c r="C31" s="29" t="s">
        <v>5625</v>
      </c>
      <c r="D31" s="29" t="s">
        <v>5625</v>
      </c>
      <c r="E31" s="21" t="s">
        <v>5626</v>
      </c>
      <c r="F31" s="16"/>
      <c r="G31" s="7"/>
      <c r="H31" s="7"/>
      <c r="I31" s="7" t="s">
        <v>34</v>
      </c>
      <c r="J31" s="7"/>
      <c r="K31" s="7"/>
      <c r="L31" s="30" t="s">
        <v>34</v>
      </c>
      <c r="M31" s="30" t="s">
        <v>34</v>
      </c>
      <c r="N31" s="29" t="s">
        <v>34</v>
      </c>
      <c r="U31" s="31"/>
      <c r="W31" s="53"/>
    </row>
    <row r="32" spans="1:25" ht="52" x14ac:dyDescent="0.35">
      <c r="A32" s="33">
        <v>31</v>
      </c>
      <c r="B32" s="21" t="s">
        <v>5627</v>
      </c>
      <c r="C32" s="29" t="s">
        <v>5628</v>
      </c>
      <c r="D32" s="29" t="s">
        <v>5628</v>
      </c>
      <c r="E32" s="21" t="s">
        <v>5629</v>
      </c>
      <c r="F32" s="16"/>
      <c r="G32" s="7"/>
      <c r="H32" s="7"/>
      <c r="I32" s="7" t="s">
        <v>34</v>
      </c>
      <c r="J32" s="7"/>
      <c r="K32" s="7"/>
      <c r="L32" s="32"/>
      <c r="M32" s="30" t="s">
        <v>34</v>
      </c>
      <c r="N32" s="29" t="s">
        <v>34</v>
      </c>
      <c r="U32" s="31"/>
      <c r="W32" s="53"/>
    </row>
    <row r="33" spans="1:23" x14ac:dyDescent="0.35">
      <c r="A33" s="33">
        <v>32</v>
      </c>
      <c r="B33" s="21" t="s">
        <v>5630</v>
      </c>
      <c r="C33" s="29" t="s">
        <v>5631</v>
      </c>
      <c r="D33" s="29" t="s">
        <v>5631</v>
      </c>
      <c r="E33" s="21" t="s">
        <v>5632</v>
      </c>
      <c r="F33" s="16"/>
      <c r="G33" s="7"/>
      <c r="H33" s="7"/>
      <c r="I33" s="7" t="s">
        <v>34</v>
      </c>
      <c r="J33" s="7"/>
      <c r="K33" s="7"/>
      <c r="L33" s="32"/>
      <c r="M33" s="30" t="s">
        <v>34</v>
      </c>
      <c r="N33" s="29" t="s">
        <v>34</v>
      </c>
      <c r="U33" s="31"/>
      <c r="W33" s="53"/>
    </row>
    <row r="34" spans="1:23" x14ac:dyDescent="0.35">
      <c r="A34" s="33">
        <v>33</v>
      </c>
      <c r="B34" s="18" t="s">
        <v>5633</v>
      </c>
      <c r="C34" s="35" t="s">
        <v>5634</v>
      </c>
      <c r="D34" s="35" t="s">
        <v>5634</v>
      </c>
      <c r="E34" s="18" t="s">
        <v>5635</v>
      </c>
      <c r="F34" s="20"/>
      <c r="G34" s="19"/>
      <c r="H34" s="19"/>
      <c r="I34" s="7"/>
      <c r="J34" s="19"/>
      <c r="K34" s="19"/>
      <c r="L34" s="34"/>
      <c r="M34" s="32"/>
      <c r="U34" s="31"/>
      <c r="W34" s="53"/>
    </row>
    <row r="35" spans="1:23" ht="78" x14ac:dyDescent="0.35">
      <c r="A35" s="33">
        <v>34</v>
      </c>
      <c r="B35" s="21" t="s">
        <v>5636</v>
      </c>
      <c r="C35" s="29" t="s">
        <v>5637</v>
      </c>
      <c r="D35" s="29" t="s">
        <v>5637</v>
      </c>
      <c r="E35" s="21" t="s">
        <v>5636</v>
      </c>
      <c r="F35" s="16"/>
      <c r="G35" s="7"/>
      <c r="H35" s="7"/>
      <c r="I35" s="7" t="s">
        <v>34</v>
      </c>
      <c r="J35" s="7"/>
      <c r="K35" s="7"/>
      <c r="L35" s="30" t="s">
        <v>34</v>
      </c>
      <c r="M35" s="30" t="s">
        <v>34</v>
      </c>
      <c r="N35" s="29" t="s">
        <v>34</v>
      </c>
      <c r="U35" s="31"/>
      <c r="W35" s="53"/>
    </row>
    <row r="36" spans="1:23" ht="39" x14ac:dyDescent="0.35">
      <c r="A36" s="33">
        <v>35</v>
      </c>
      <c r="B36" s="21" t="s">
        <v>5638</v>
      </c>
      <c r="C36" s="29" t="s">
        <v>5639</v>
      </c>
      <c r="D36" s="29" t="s">
        <v>5639</v>
      </c>
      <c r="E36" s="21" t="s">
        <v>5640</v>
      </c>
      <c r="F36" s="16"/>
      <c r="G36" s="7"/>
      <c r="H36" s="7"/>
      <c r="I36" s="7" t="s">
        <v>34</v>
      </c>
      <c r="J36" s="7"/>
      <c r="K36" s="7"/>
      <c r="L36" s="30" t="s">
        <v>34</v>
      </c>
      <c r="M36" s="30" t="s">
        <v>34</v>
      </c>
      <c r="N36" s="29" t="s">
        <v>34</v>
      </c>
      <c r="U36" s="31"/>
      <c r="W36" s="53"/>
    </row>
    <row r="37" spans="1:23" ht="39" x14ac:dyDescent="0.35">
      <c r="A37" s="33">
        <v>36</v>
      </c>
      <c r="B37" s="21" t="s">
        <v>5641</v>
      </c>
      <c r="C37" s="29" t="s">
        <v>5642</v>
      </c>
      <c r="D37" s="29" t="s">
        <v>5642</v>
      </c>
      <c r="E37" s="21" t="s">
        <v>5643</v>
      </c>
      <c r="F37" s="16"/>
      <c r="G37" s="7"/>
      <c r="H37" s="7"/>
      <c r="I37" s="7" t="s">
        <v>34</v>
      </c>
      <c r="J37" s="7"/>
      <c r="K37" s="7"/>
      <c r="L37" s="30" t="s">
        <v>34</v>
      </c>
      <c r="M37" s="30" t="s">
        <v>34</v>
      </c>
      <c r="U37" s="31"/>
      <c r="W37" s="53"/>
    </row>
    <row r="38" spans="1:23" ht="39" x14ac:dyDescent="0.35">
      <c r="A38" s="33">
        <v>37</v>
      </c>
      <c r="B38" s="21" t="s">
        <v>5644</v>
      </c>
      <c r="C38" s="29" t="s">
        <v>5645</v>
      </c>
      <c r="D38" s="29" t="s">
        <v>5645</v>
      </c>
      <c r="E38" s="21" t="s">
        <v>5644</v>
      </c>
      <c r="F38" s="16"/>
      <c r="G38" s="7"/>
      <c r="H38" s="7"/>
      <c r="I38" s="7" t="s">
        <v>34</v>
      </c>
      <c r="J38" s="7"/>
      <c r="K38" s="7"/>
      <c r="L38" s="32"/>
      <c r="M38" s="30" t="s">
        <v>34</v>
      </c>
      <c r="N38" s="29" t="s">
        <v>34</v>
      </c>
      <c r="U38" s="31"/>
      <c r="W38" s="53"/>
    </row>
    <row r="39" spans="1:23" ht="39" x14ac:dyDescent="0.35">
      <c r="A39" s="33">
        <v>38</v>
      </c>
      <c r="B39" s="21" t="s">
        <v>5646</v>
      </c>
      <c r="C39" s="29" t="s">
        <v>5647</v>
      </c>
      <c r="D39" s="29" t="s">
        <v>5647</v>
      </c>
      <c r="E39" s="21" t="s">
        <v>5646</v>
      </c>
      <c r="F39" s="16"/>
      <c r="G39" s="7"/>
      <c r="H39" s="7"/>
      <c r="I39" s="7" t="s">
        <v>34</v>
      </c>
      <c r="J39" s="7"/>
      <c r="K39" s="7"/>
      <c r="L39" s="32"/>
      <c r="M39" s="30" t="s">
        <v>34</v>
      </c>
      <c r="N39" s="29" t="s">
        <v>34</v>
      </c>
      <c r="U39" s="31"/>
      <c r="W39" s="53"/>
    </row>
    <row r="40" spans="1:23" x14ac:dyDescent="0.35">
      <c r="A40" s="33">
        <v>39</v>
      </c>
      <c r="B40" s="9" t="s">
        <v>5648</v>
      </c>
      <c r="C40" s="37" t="s">
        <v>5649</v>
      </c>
      <c r="D40" s="37" t="s">
        <v>5649</v>
      </c>
      <c r="E40" s="9" t="s">
        <v>5650</v>
      </c>
      <c r="F40" s="15"/>
      <c r="G40" s="10"/>
      <c r="H40" s="10"/>
      <c r="I40" s="7"/>
      <c r="J40" s="10"/>
      <c r="K40" s="10"/>
      <c r="L40" s="36"/>
      <c r="M40" s="32"/>
      <c r="U40" s="31"/>
      <c r="W40" s="53"/>
    </row>
    <row r="41" spans="1:23" x14ac:dyDescent="0.35">
      <c r="A41" s="33">
        <v>40</v>
      </c>
      <c r="B41" s="18" t="s">
        <v>5651</v>
      </c>
      <c r="C41" s="35" t="s">
        <v>5652</v>
      </c>
      <c r="D41" s="35" t="s">
        <v>5652</v>
      </c>
      <c r="E41" s="18" t="s">
        <v>5651</v>
      </c>
      <c r="F41" s="20"/>
      <c r="G41" s="19"/>
      <c r="H41" s="19"/>
      <c r="I41" s="7"/>
      <c r="J41" s="19"/>
      <c r="K41" s="19"/>
      <c r="L41" s="34"/>
      <c r="M41" s="32"/>
      <c r="U41" s="31"/>
      <c r="W41" s="53"/>
    </row>
    <row r="42" spans="1:23" ht="26" x14ac:dyDescent="0.35">
      <c r="A42" s="33">
        <v>41</v>
      </c>
      <c r="B42" s="21" t="s">
        <v>5653</v>
      </c>
      <c r="C42" s="29" t="s">
        <v>5654</v>
      </c>
      <c r="D42" s="29" t="s">
        <v>5654</v>
      </c>
      <c r="E42" s="21" t="s">
        <v>5655</v>
      </c>
      <c r="F42" s="16"/>
      <c r="G42" s="7"/>
      <c r="H42" s="7"/>
      <c r="I42" s="7" t="s">
        <v>34</v>
      </c>
      <c r="J42" s="7"/>
      <c r="K42" s="7"/>
      <c r="L42" s="30" t="s">
        <v>34</v>
      </c>
      <c r="M42" s="30" t="s">
        <v>34</v>
      </c>
      <c r="N42" s="29" t="s">
        <v>34</v>
      </c>
      <c r="U42" s="31"/>
      <c r="W42" s="53"/>
    </row>
    <row r="43" spans="1:23" ht="26" x14ac:dyDescent="0.35">
      <c r="A43" s="33">
        <v>42</v>
      </c>
      <c r="B43" s="21" t="s">
        <v>5656</v>
      </c>
      <c r="C43" s="29" t="s">
        <v>5657</v>
      </c>
      <c r="D43" s="29" t="s">
        <v>5657</v>
      </c>
      <c r="E43" s="21" t="s">
        <v>5656</v>
      </c>
      <c r="F43" s="16"/>
      <c r="G43" s="7"/>
      <c r="H43" s="7"/>
      <c r="I43" s="7" t="s">
        <v>34</v>
      </c>
      <c r="J43" s="7"/>
      <c r="K43" s="7"/>
      <c r="L43" s="30" t="s">
        <v>34</v>
      </c>
      <c r="M43" s="30" t="s">
        <v>34</v>
      </c>
      <c r="N43" s="29" t="s">
        <v>34</v>
      </c>
      <c r="U43" s="31"/>
      <c r="W43" s="53"/>
    </row>
    <row r="44" spans="1:23" ht="39" x14ac:dyDescent="0.35">
      <c r="A44" s="33">
        <v>43</v>
      </c>
      <c r="B44" s="21" t="s">
        <v>5658</v>
      </c>
      <c r="C44" s="29" t="s">
        <v>5659</v>
      </c>
      <c r="D44" s="29" t="s">
        <v>5659</v>
      </c>
      <c r="E44" s="21" t="s">
        <v>5658</v>
      </c>
      <c r="F44" s="16"/>
      <c r="G44" s="7"/>
      <c r="H44" s="7"/>
      <c r="I44" s="7" t="s">
        <v>34</v>
      </c>
      <c r="J44" s="7"/>
      <c r="K44" s="7"/>
      <c r="L44" s="32"/>
      <c r="M44" s="30" t="s">
        <v>34</v>
      </c>
      <c r="N44" s="29" t="s">
        <v>34</v>
      </c>
      <c r="U44" s="31"/>
      <c r="W44" s="53"/>
    </row>
    <row r="45" spans="1:23" ht="26" x14ac:dyDescent="0.35">
      <c r="A45" s="33">
        <v>44</v>
      </c>
      <c r="B45" s="21" t="s">
        <v>5660</v>
      </c>
      <c r="C45" s="29" t="s">
        <v>5661</v>
      </c>
      <c r="D45" s="29" t="s">
        <v>5661</v>
      </c>
      <c r="E45" s="21" t="s">
        <v>5662</v>
      </c>
      <c r="F45" s="16"/>
      <c r="G45" s="7"/>
      <c r="H45" s="7"/>
      <c r="I45" s="7" t="s">
        <v>34</v>
      </c>
      <c r="J45" s="7"/>
      <c r="K45" s="7"/>
      <c r="L45" s="32"/>
      <c r="M45" s="30" t="s">
        <v>34</v>
      </c>
      <c r="N45" s="29" t="s">
        <v>34</v>
      </c>
      <c r="U45" s="31"/>
      <c r="W45" s="53"/>
    </row>
    <row r="46" spans="1:23" ht="26" x14ac:dyDescent="0.35">
      <c r="A46" s="33">
        <v>45</v>
      </c>
      <c r="B46" s="21" t="s">
        <v>5663</v>
      </c>
      <c r="C46" s="29" t="s">
        <v>5664</v>
      </c>
      <c r="D46" s="29" t="s">
        <v>5664</v>
      </c>
      <c r="E46" s="21" t="s">
        <v>5663</v>
      </c>
      <c r="F46" s="16"/>
      <c r="G46" s="7"/>
      <c r="H46" s="7"/>
      <c r="I46" s="7" t="s">
        <v>34</v>
      </c>
      <c r="J46" s="7"/>
      <c r="K46" s="7"/>
      <c r="L46" s="32"/>
      <c r="M46" s="30" t="s">
        <v>34</v>
      </c>
      <c r="N46" s="29" t="s">
        <v>34</v>
      </c>
      <c r="U46" s="31"/>
      <c r="W46" s="53"/>
    </row>
    <row r="47" spans="1:23" x14ac:dyDescent="0.35">
      <c r="A47" s="33">
        <v>46</v>
      </c>
      <c r="B47" s="18" t="s">
        <v>5665</v>
      </c>
      <c r="C47" s="35" t="s">
        <v>5666</v>
      </c>
      <c r="D47" s="35" t="s">
        <v>5666</v>
      </c>
      <c r="E47" s="18" t="s">
        <v>5665</v>
      </c>
      <c r="F47" s="20"/>
      <c r="G47" s="19"/>
      <c r="H47" s="19"/>
      <c r="I47" s="7"/>
      <c r="J47" s="19"/>
      <c r="K47" s="19"/>
      <c r="L47" s="34"/>
      <c r="M47" s="32"/>
      <c r="U47" s="31"/>
      <c r="W47" s="53"/>
    </row>
    <row r="48" spans="1:23" ht="39" x14ac:dyDescent="0.35">
      <c r="A48" s="33">
        <v>47</v>
      </c>
      <c r="B48" s="21" t="s">
        <v>5667</v>
      </c>
      <c r="C48" s="29" t="s">
        <v>5668</v>
      </c>
      <c r="D48" s="29" t="s">
        <v>5668</v>
      </c>
      <c r="E48" s="21" t="s">
        <v>5667</v>
      </c>
      <c r="F48" s="16"/>
      <c r="G48" s="7"/>
      <c r="H48" s="7"/>
      <c r="I48" s="7" t="s">
        <v>34</v>
      </c>
      <c r="J48" s="7"/>
      <c r="K48" s="7"/>
      <c r="L48" s="32"/>
      <c r="M48" s="30" t="s">
        <v>34</v>
      </c>
      <c r="U48" s="31"/>
      <c r="W48" s="53"/>
    </row>
    <row r="49" spans="1:23" ht="26" x14ac:dyDescent="0.35">
      <c r="A49" s="33">
        <v>48</v>
      </c>
      <c r="B49" s="21" t="s">
        <v>5669</v>
      </c>
      <c r="C49" s="29" t="s">
        <v>5670</v>
      </c>
      <c r="D49" s="29" t="s">
        <v>5670</v>
      </c>
      <c r="E49" s="21" t="s">
        <v>5669</v>
      </c>
      <c r="F49" s="16"/>
      <c r="G49" s="7"/>
      <c r="H49" s="7"/>
      <c r="I49" s="7" t="s">
        <v>34</v>
      </c>
      <c r="J49" s="7"/>
      <c r="K49" s="7"/>
      <c r="L49" s="32"/>
      <c r="M49" s="30" t="s">
        <v>34</v>
      </c>
      <c r="N49" s="29" t="s">
        <v>34</v>
      </c>
      <c r="U49" s="31"/>
      <c r="W49" s="53"/>
    </row>
    <row r="50" spans="1:23" ht="26" x14ac:dyDescent="0.35">
      <c r="A50" s="33">
        <v>49</v>
      </c>
      <c r="B50" s="21" t="s">
        <v>5671</v>
      </c>
      <c r="C50" s="29" t="s">
        <v>5672</v>
      </c>
      <c r="D50" s="29" t="s">
        <v>5672</v>
      </c>
      <c r="E50" s="21" t="s">
        <v>5673</v>
      </c>
      <c r="F50" s="16"/>
      <c r="G50" s="7"/>
      <c r="H50" s="7"/>
      <c r="I50" s="7" t="s">
        <v>34</v>
      </c>
      <c r="J50" s="7"/>
      <c r="K50" s="7"/>
      <c r="L50" s="32"/>
      <c r="M50" s="30" t="s">
        <v>34</v>
      </c>
      <c r="U50" s="31"/>
      <c r="W50" s="53"/>
    </row>
    <row r="51" spans="1:23" ht="39" x14ac:dyDescent="0.35">
      <c r="A51" s="33">
        <v>50</v>
      </c>
      <c r="B51" s="21" t="s">
        <v>5674</v>
      </c>
      <c r="C51" s="29" t="s">
        <v>5675</v>
      </c>
      <c r="D51" s="29" t="s">
        <v>5675</v>
      </c>
      <c r="E51" s="21" t="s">
        <v>5674</v>
      </c>
      <c r="F51" s="16"/>
      <c r="G51" s="7"/>
      <c r="H51" s="7"/>
      <c r="I51" s="7" t="s">
        <v>34</v>
      </c>
      <c r="J51" s="7"/>
      <c r="K51" s="7"/>
      <c r="L51" s="32"/>
      <c r="M51" s="30" t="s">
        <v>34</v>
      </c>
      <c r="N51" s="29" t="s">
        <v>34</v>
      </c>
      <c r="U51" s="31"/>
      <c r="W51" s="53"/>
    </row>
    <row r="52" spans="1:23" ht="39" x14ac:dyDescent="0.35">
      <c r="A52" s="33">
        <v>51</v>
      </c>
      <c r="B52" s="21" t="s">
        <v>5676</v>
      </c>
      <c r="C52" s="29" t="s">
        <v>5677</v>
      </c>
      <c r="D52" s="29" t="s">
        <v>5677</v>
      </c>
      <c r="E52" s="21" t="s">
        <v>5676</v>
      </c>
      <c r="F52" s="16"/>
      <c r="G52" s="7"/>
      <c r="H52" s="7"/>
      <c r="I52" s="7" t="s">
        <v>34</v>
      </c>
      <c r="J52" s="7"/>
      <c r="K52" s="7"/>
      <c r="L52" s="32"/>
      <c r="M52" s="30" t="s">
        <v>34</v>
      </c>
      <c r="N52" s="29" t="s">
        <v>34</v>
      </c>
      <c r="U52" s="31"/>
      <c r="W52" s="53"/>
    </row>
    <row r="53" spans="1:23" ht="26" x14ac:dyDescent="0.35">
      <c r="A53" s="33">
        <v>52</v>
      </c>
      <c r="B53" s="21" t="s">
        <v>5678</v>
      </c>
      <c r="C53" s="29" t="s">
        <v>5679</v>
      </c>
      <c r="D53" s="29" t="s">
        <v>5679</v>
      </c>
      <c r="E53" s="21" t="s">
        <v>5678</v>
      </c>
      <c r="F53" s="16"/>
      <c r="G53" s="7"/>
      <c r="H53" s="7"/>
      <c r="I53" s="7" t="s">
        <v>34</v>
      </c>
      <c r="J53" s="7"/>
      <c r="K53" s="7"/>
      <c r="L53" s="32"/>
      <c r="M53" s="30" t="s">
        <v>34</v>
      </c>
      <c r="U53" s="31"/>
      <c r="W53" s="53"/>
    </row>
    <row r="54" spans="1:23" ht="39" x14ac:dyDescent="0.35">
      <c r="A54" s="33">
        <v>53</v>
      </c>
      <c r="B54" s="21" t="s">
        <v>5680</v>
      </c>
      <c r="C54" s="29" t="s">
        <v>5681</v>
      </c>
      <c r="D54" s="29" t="s">
        <v>5681</v>
      </c>
      <c r="E54" s="21" t="s">
        <v>5680</v>
      </c>
      <c r="F54" s="16"/>
      <c r="G54" s="7"/>
      <c r="H54" s="7"/>
      <c r="I54" s="7" t="s">
        <v>34</v>
      </c>
      <c r="J54" s="7"/>
      <c r="K54" s="7"/>
      <c r="L54" s="32"/>
      <c r="M54" s="30" t="s">
        <v>34</v>
      </c>
      <c r="U54" s="31"/>
      <c r="W54" s="53"/>
    </row>
    <row r="55" spans="1:23" ht="39" x14ac:dyDescent="0.35">
      <c r="A55" s="33">
        <v>54</v>
      </c>
      <c r="B55" s="21" t="s">
        <v>5682</v>
      </c>
      <c r="C55" s="29" t="s">
        <v>5683</v>
      </c>
      <c r="D55" s="29" t="s">
        <v>5683</v>
      </c>
      <c r="E55" s="21" t="s">
        <v>5682</v>
      </c>
      <c r="F55" s="16"/>
      <c r="G55" s="7"/>
      <c r="H55" s="7"/>
      <c r="I55" s="7" t="s">
        <v>34</v>
      </c>
      <c r="J55" s="7"/>
      <c r="K55" s="7"/>
      <c r="L55" s="32"/>
      <c r="M55" s="30" t="s">
        <v>34</v>
      </c>
      <c r="N55" s="29" t="s">
        <v>34</v>
      </c>
      <c r="U55" s="31"/>
      <c r="W55" s="53"/>
    </row>
    <row r="56" spans="1:23" ht="26" x14ac:dyDescent="0.35">
      <c r="A56" s="33">
        <v>55</v>
      </c>
      <c r="B56" s="21" t="s">
        <v>5684</v>
      </c>
      <c r="C56" s="29" t="s">
        <v>5685</v>
      </c>
      <c r="D56" s="29" t="s">
        <v>5685</v>
      </c>
      <c r="E56" s="21" t="s">
        <v>5686</v>
      </c>
      <c r="F56" s="16"/>
      <c r="G56" s="7"/>
      <c r="H56" s="7"/>
      <c r="I56" s="7" t="s">
        <v>34</v>
      </c>
      <c r="J56" s="7"/>
      <c r="K56" s="7"/>
      <c r="L56" s="32"/>
      <c r="M56" s="30" t="s">
        <v>34</v>
      </c>
      <c r="N56" s="29" t="s">
        <v>34</v>
      </c>
      <c r="U56" s="31"/>
      <c r="W56" s="53"/>
    </row>
    <row r="57" spans="1:23" ht="39" x14ac:dyDescent="0.35">
      <c r="A57" s="33">
        <v>56</v>
      </c>
      <c r="B57" s="21" t="s">
        <v>5687</v>
      </c>
      <c r="C57" s="29" t="s">
        <v>5688</v>
      </c>
      <c r="D57" s="29" t="s">
        <v>5688</v>
      </c>
      <c r="E57" s="21" t="s">
        <v>5689</v>
      </c>
      <c r="F57" s="16"/>
      <c r="G57" s="7"/>
      <c r="H57" s="7"/>
      <c r="I57" s="7" t="s">
        <v>34</v>
      </c>
      <c r="J57" s="7"/>
      <c r="K57" s="7"/>
      <c r="L57" s="32"/>
      <c r="M57" s="30" t="s">
        <v>34</v>
      </c>
      <c r="N57" s="29" t="s">
        <v>34</v>
      </c>
      <c r="U57" s="31"/>
      <c r="W57" s="53"/>
    </row>
    <row r="58" spans="1:23" x14ac:dyDescent="0.35">
      <c r="A58" s="33">
        <v>57</v>
      </c>
      <c r="B58" s="18" t="s">
        <v>5690</v>
      </c>
      <c r="C58" s="35" t="s">
        <v>5691</v>
      </c>
      <c r="D58" s="35" t="s">
        <v>5691</v>
      </c>
      <c r="E58" s="18" t="s">
        <v>5690</v>
      </c>
      <c r="F58" s="20"/>
      <c r="G58" s="19"/>
      <c r="H58" s="19"/>
      <c r="I58" s="7"/>
      <c r="J58" s="19"/>
      <c r="K58" s="19"/>
      <c r="L58" s="34"/>
      <c r="M58" s="32"/>
      <c r="U58" s="31"/>
      <c r="W58" s="53"/>
    </row>
    <row r="59" spans="1:23" ht="26" x14ac:dyDescent="0.35">
      <c r="A59" s="33">
        <v>58</v>
      </c>
      <c r="B59" s="21" t="s">
        <v>5692</v>
      </c>
      <c r="C59" s="29" t="s">
        <v>5693</v>
      </c>
      <c r="D59" s="29" t="s">
        <v>5693</v>
      </c>
      <c r="E59" s="21" t="s">
        <v>5694</v>
      </c>
      <c r="F59" s="16"/>
      <c r="G59" s="7"/>
      <c r="H59" s="7"/>
      <c r="I59" s="7" t="s">
        <v>34</v>
      </c>
      <c r="J59" s="7"/>
      <c r="K59" s="7"/>
      <c r="L59" s="32"/>
      <c r="M59" s="30" t="s">
        <v>34</v>
      </c>
      <c r="U59" s="31"/>
      <c r="W59" s="53"/>
    </row>
    <row r="60" spans="1:23" ht="26" x14ac:dyDescent="0.35">
      <c r="A60" s="33">
        <v>59</v>
      </c>
      <c r="B60" s="21" t="s">
        <v>5695</v>
      </c>
      <c r="C60" s="29" t="s">
        <v>5696</v>
      </c>
      <c r="D60" s="29" t="s">
        <v>5696</v>
      </c>
      <c r="E60" s="21" t="s">
        <v>5695</v>
      </c>
      <c r="F60" s="16"/>
      <c r="G60" s="7"/>
      <c r="H60" s="7"/>
      <c r="I60" s="7" t="s">
        <v>34</v>
      </c>
      <c r="J60" s="7"/>
      <c r="K60" s="7"/>
      <c r="L60" s="32"/>
      <c r="M60" s="30" t="s">
        <v>34</v>
      </c>
      <c r="U60" s="31"/>
      <c r="W60" s="53"/>
    </row>
    <row r="61" spans="1:23" ht="26" x14ac:dyDescent="0.35">
      <c r="A61" s="33">
        <v>60</v>
      </c>
      <c r="B61" s="21" t="s">
        <v>5697</v>
      </c>
      <c r="C61" s="29" t="s">
        <v>5698</v>
      </c>
      <c r="D61" s="29" t="s">
        <v>5698</v>
      </c>
      <c r="E61" s="21" t="s">
        <v>5699</v>
      </c>
      <c r="F61" s="16"/>
      <c r="G61" s="7"/>
      <c r="H61" s="7"/>
      <c r="I61" s="7" t="s">
        <v>34</v>
      </c>
      <c r="J61" s="7"/>
      <c r="K61" s="7"/>
      <c r="L61" s="32"/>
      <c r="M61" s="30" t="s">
        <v>34</v>
      </c>
      <c r="N61" s="29" t="s">
        <v>34</v>
      </c>
      <c r="U61" s="31"/>
      <c r="W61" s="53"/>
    </row>
    <row r="62" spans="1:23" ht="52" x14ac:dyDescent="0.35">
      <c r="A62" s="33">
        <v>61</v>
      </c>
      <c r="B62" s="21" t="s">
        <v>5700</v>
      </c>
      <c r="C62" s="29" t="s">
        <v>5701</v>
      </c>
      <c r="D62" s="29" t="s">
        <v>5701</v>
      </c>
      <c r="E62" s="21" t="s">
        <v>5700</v>
      </c>
      <c r="F62" s="16"/>
      <c r="G62" s="7"/>
      <c r="H62" s="7"/>
      <c r="I62" s="7" t="s">
        <v>34</v>
      </c>
      <c r="J62" s="7"/>
      <c r="K62" s="7"/>
      <c r="L62" s="32"/>
      <c r="M62" s="30" t="s">
        <v>34</v>
      </c>
      <c r="N62" s="29" t="s">
        <v>34</v>
      </c>
      <c r="U62" s="31"/>
      <c r="W62" s="53"/>
    </row>
    <row r="63" spans="1:23" ht="39" x14ac:dyDescent="0.35">
      <c r="A63" s="33">
        <v>62</v>
      </c>
      <c r="B63" s="21" t="s">
        <v>5702</v>
      </c>
      <c r="C63" s="29" t="s">
        <v>5703</v>
      </c>
      <c r="D63" s="29" t="s">
        <v>5703</v>
      </c>
      <c r="E63" s="21" t="s">
        <v>5702</v>
      </c>
      <c r="F63" s="16"/>
      <c r="G63" s="7"/>
      <c r="H63" s="7"/>
      <c r="I63" s="7" t="s">
        <v>34</v>
      </c>
      <c r="J63" s="7"/>
      <c r="K63" s="7"/>
      <c r="L63" s="32"/>
      <c r="M63" s="30" t="s">
        <v>34</v>
      </c>
      <c r="U63" s="31"/>
      <c r="W63" s="53"/>
    </row>
    <row r="64" spans="1:23" ht="39" x14ac:dyDescent="0.35">
      <c r="A64" s="33">
        <v>63</v>
      </c>
      <c r="B64" s="21" t="s">
        <v>5704</v>
      </c>
      <c r="C64" s="29" t="s">
        <v>5705</v>
      </c>
      <c r="D64" s="29" t="s">
        <v>5705</v>
      </c>
      <c r="E64" s="21" t="s">
        <v>5704</v>
      </c>
      <c r="F64" s="16"/>
      <c r="G64" s="7"/>
      <c r="H64" s="7"/>
      <c r="I64" s="7" t="s">
        <v>34</v>
      </c>
      <c r="J64" s="7"/>
      <c r="K64" s="7"/>
      <c r="L64" s="32"/>
      <c r="M64" s="30" t="s">
        <v>34</v>
      </c>
      <c r="N64" s="29" t="s">
        <v>34</v>
      </c>
      <c r="U64" s="31"/>
      <c r="W64" s="53"/>
    </row>
    <row r="65" spans="1:23" ht="65" x14ac:dyDescent="0.35">
      <c r="A65" s="33">
        <v>64</v>
      </c>
      <c r="B65" s="21" t="s">
        <v>5706</v>
      </c>
      <c r="C65" s="29" t="s">
        <v>5707</v>
      </c>
      <c r="D65" s="29" t="s">
        <v>5707</v>
      </c>
      <c r="E65" s="21" t="s">
        <v>5706</v>
      </c>
      <c r="F65" s="16"/>
      <c r="G65" s="7"/>
      <c r="H65" s="7"/>
      <c r="I65" s="7" t="s">
        <v>34</v>
      </c>
      <c r="J65" s="7"/>
      <c r="K65" s="7"/>
      <c r="L65" s="32"/>
      <c r="M65" s="30" t="s">
        <v>34</v>
      </c>
      <c r="N65" s="29" t="s">
        <v>34</v>
      </c>
      <c r="U65" s="31"/>
      <c r="W65" s="53"/>
    </row>
    <row r="66" spans="1:23" x14ac:dyDescent="0.35">
      <c r="A66" s="33">
        <v>65</v>
      </c>
      <c r="B66" s="9" t="s">
        <v>5708</v>
      </c>
      <c r="C66" s="37" t="s">
        <v>5709</v>
      </c>
      <c r="D66" s="37" t="s">
        <v>5709</v>
      </c>
      <c r="E66" s="9" t="s">
        <v>5710</v>
      </c>
      <c r="F66" s="15"/>
      <c r="G66" s="10"/>
      <c r="H66" s="10"/>
      <c r="I66" s="7"/>
      <c r="J66" s="10"/>
      <c r="K66" s="10"/>
      <c r="L66" s="36"/>
      <c r="M66" s="32"/>
      <c r="U66" s="31"/>
      <c r="W66" s="53"/>
    </row>
    <row r="67" spans="1:23" x14ac:dyDescent="0.35">
      <c r="A67" s="33">
        <v>66</v>
      </c>
      <c r="B67" s="18" t="s">
        <v>5711</v>
      </c>
      <c r="C67" s="35" t="s">
        <v>5712</v>
      </c>
      <c r="D67" s="35" t="s">
        <v>5712</v>
      </c>
      <c r="E67" s="18" t="s">
        <v>5711</v>
      </c>
      <c r="F67" s="20"/>
      <c r="G67" s="19"/>
      <c r="H67" s="19"/>
      <c r="I67" s="7"/>
      <c r="J67" s="19"/>
      <c r="K67" s="19"/>
      <c r="L67" s="34"/>
      <c r="M67" s="32"/>
      <c r="U67" s="31"/>
      <c r="W67" s="53"/>
    </row>
    <row r="68" spans="1:23" x14ac:dyDescent="0.35">
      <c r="A68" s="33">
        <v>67</v>
      </c>
      <c r="B68" s="21" t="s">
        <v>5713</v>
      </c>
      <c r="C68" s="29" t="s">
        <v>5714</v>
      </c>
      <c r="D68" s="29" t="s">
        <v>5714</v>
      </c>
      <c r="E68" s="21" t="s">
        <v>5715</v>
      </c>
      <c r="F68" s="16"/>
      <c r="G68" s="7"/>
      <c r="H68" s="7"/>
      <c r="I68" s="7" t="s">
        <v>34</v>
      </c>
      <c r="J68" s="7"/>
      <c r="K68" s="7"/>
      <c r="L68" s="32"/>
      <c r="M68" s="30" t="s">
        <v>34</v>
      </c>
      <c r="N68" s="29" t="s">
        <v>34</v>
      </c>
      <c r="U68" s="31"/>
      <c r="W68" s="53"/>
    </row>
    <row r="69" spans="1:23" ht="39" x14ac:dyDescent="0.35">
      <c r="A69" s="33">
        <v>68</v>
      </c>
      <c r="B69" s="21" t="s">
        <v>5716</v>
      </c>
      <c r="C69" s="29" t="s">
        <v>5717</v>
      </c>
      <c r="D69" s="29" t="s">
        <v>5717</v>
      </c>
      <c r="E69" s="21" t="s">
        <v>5718</v>
      </c>
      <c r="F69" s="16"/>
      <c r="G69" s="7"/>
      <c r="H69" s="7"/>
      <c r="I69" s="7" t="s">
        <v>34</v>
      </c>
      <c r="J69" s="7"/>
      <c r="K69" s="7"/>
      <c r="L69" s="32"/>
      <c r="M69" s="30" t="s">
        <v>34</v>
      </c>
      <c r="N69" s="29" t="s">
        <v>34</v>
      </c>
      <c r="U69" s="31"/>
      <c r="V69" s="2" t="s">
        <v>5719</v>
      </c>
      <c r="W69" s="53">
        <v>6</v>
      </c>
    </row>
    <row r="70" spans="1:23" ht="39" x14ac:dyDescent="0.35">
      <c r="A70" s="33">
        <v>69</v>
      </c>
      <c r="B70" s="21" t="s">
        <v>5720</v>
      </c>
      <c r="C70" s="29" t="s">
        <v>5721</v>
      </c>
      <c r="D70" s="29" t="s">
        <v>5721</v>
      </c>
      <c r="E70" s="21" t="s">
        <v>5720</v>
      </c>
      <c r="F70" s="16"/>
      <c r="G70" s="7"/>
      <c r="H70" s="7"/>
      <c r="I70" s="7" t="s">
        <v>34</v>
      </c>
      <c r="J70" s="7"/>
      <c r="K70" s="7"/>
      <c r="L70" s="32"/>
      <c r="M70" s="30" t="s">
        <v>34</v>
      </c>
      <c r="N70" s="29" t="s">
        <v>34</v>
      </c>
      <c r="U70" s="31"/>
      <c r="W70" s="53"/>
    </row>
    <row r="71" spans="1:23" ht="26" x14ac:dyDescent="0.35">
      <c r="A71" s="33">
        <v>70</v>
      </c>
      <c r="B71" s="21" t="s">
        <v>5722</v>
      </c>
      <c r="C71" s="29" t="s">
        <v>5723</v>
      </c>
      <c r="D71" s="29" t="s">
        <v>5723</v>
      </c>
      <c r="E71" s="21" t="s">
        <v>5724</v>
      </c>
      <c r="F71" s="16"/>
      <c r="G71" s="7"/>
      <c r="H71" s="7"/>
      <c r="I71" s="7" t="s">
        <v>34</v>
      </c>
      <c r="J71" s="7"/>
      <c r="K71" s="7"/>
      <c r="L71" s="32"/>
      <c r="M71" s="30" t="s">
        <v>34</v>
      </c>
      <c r="N71" s="29" t="s">
        <v>34</v>
      </c>
      <c r="U71" s="31"/>
      <c r="W71" s="53"/>
    </row>
    <row r="72" spans="1:23" ht="26" x14ac:dyDescent="0.35">
      <c r="A72" s="33">
        <v>71</v>
      </c>
      <c r="B72" s="21" t="s">
        <v>5725</v>
      </c>
      <c r="C72" s="29" t="s">
        <v>5726</v>
      </c>
      <c r="D72" s="29" t="s">
        <v>5726</v>
      </c>
      <c r="E72" s="21" t="s">
        <v>5725</v>
      </c>
      <c r="F72" s="16"/>
      <c r="G72" s="7"/>
      <c r="H72" s="7"/>
      <c r="I72" s="7" t="s">
        <v>34</v>
      </c>
      <c r="J72" s="7"/>
      <c r="K72" s="7"/>
      <c r="L72" s="32"/>
      <c r="M72" s="30" t="s">
        <v>34</v>
      </c>
      <c r="N72" s="29" t="s">
        <v>34</v>
      </c>
      <c r="U72" s="31"/>
      <c r="W72" s="53"/>
    </row>
    <row r="73" spans="1:23" ht="26" x14ac:dyDescent="0.35">
      <c r="A73" s="33">
        <v>72</v>
      </c>
      <c r="B73" s="21" t="s">
        <v>5727</v>
      </c>
      <c r="C73" s="29" t="s">
        <v>5728</v>
      </c>
      <c r="D73" s="29" t="s">
        <v>5728</v>
      </c>
      <c r="E73" s="21" t="s">
        <v>5727</v>
      </c>
      <c r="F73" s="16"/>
      <c r="G73" s="7"/>
      <c r="H73" s="7"/>
      <c r="I73" s="7" t="s">
        <v>34</v>
      </c>
      <c r="J73" s="7"/>
      <c r="K73" s="7"/>
      <c r="L73" s="32"/>
      <c r="M73" s="30" t="s">
        <v>34</v>
      </c>
      <c r="N73" s="29" t="s">
        <v>34</v>
      </c>
      <c r="U73" s="31"/>
      <c r="W73" s="53"/>
    </row>
    <row r="74" spans="1:23" ht="39" x14ac:dyDescent="0.35">
      <c r="A74" s="33">
        <v>73</v>
      </c>
      <c r="B74" s="21" t="s">
        <v>5729</v>
      </c>
      <c r="C74" s="29" t="s">
        <v>5730</v>
      </c>
      <c r="D74" s="29" t="s">
        <v>5730</v>
      </c>
      <c r="E74" s="21" t="s">
        <v>5729</v>
      </c>
      <c r="F74" s="16"/>
      <c r="G74" s="7"/>
      <c r="H74" s="7"/>
      <c r="I74" s="7" t="s">
        <v>34</v>
      </c>
      <c r="J74" s="7"/>
      <c r="K74" s="7"/>
      <c r="L74" s="32"/>
      <c r="M74" s="30" t="s">
        <v>34</v>
      </c>
      <c r="N74" s="29" t="s">
        <v>34</v>
      </c>
      <c r="U74" s="31"/>
      <c r="W74" s="53"/>
    </row>
    <row r="75" spans="1:23" ht="39" x14ac:dyDescent="0.35">
      <c r="A75" s="33">
        <v>74</v>
      </c>
      <c r="B75" s="21" t="s">
        <v>5731</v>
      </c>
      <c r="C75" s="29" t="s">
        <v>5732</v>
      </c>
      <c r="D75" s="29" t="s">
        <v>5732</v>
      </c>
      <c r="E75" s="21" t="s">
        <v>5731</v>
      </c>
      <c r="F75" s="16"/>
      <c r="G75" s="7"/>
      <c r="H75" s="7"/>
      <c r="I75" s="7" t="s">
        <v>34</v>
      </c>
      <c r="J75" s="7"/>
      <c r="K75" s="7"/>
      <c r="L75" s="32"/>
      <c r="M75" s="30" t="s">
        <v>34</v>
      </c>
      <c r="N75" s="29" t="s">
        <v>34</v>
      </c>
      <c r="U75" s="31"/>
      <c r="W75" s="53"/>
    </row>
    <row r="76" spans="1:23" ht="39" x14ac:dyDescent="0.35">
      <c r="A76" s="33">
        <v>75</v>
      </c>
      <c r="B76" s="21" t="s">
        <v>5733</v>
      </c>
      <c r="C76" s="29" t="s">
        <v>5734</v>
      </c>
      <c r="D76" s="29" t="s">
        <v>5734</v>
      </c>
      <c r="E76" s="21" t="s">
        <v>5735</v>
      </c>
      <c r="F76" s="16"/>
      <c r="G76" s="7"/>
      <c r="H76" s="7"/>
      <c r="I76" s="7" t="s">
        <v>34</v>
      </c>
      <c r="J76" s="7"/>
      <c r="K76" s="7"/>
      <c r="L76" s="32"/>
      <c r="M76" s="30" t="s">
        <v>34</v>
      </c>
      <c r="N76" s="29" t="s">
        <v>34</v>
      </c>
      <c r="U76" s="31"/>
      <c r="W76" s="53"/>
    </row>
    <row r="77" spans="1:23" ht="39" x14ac:dyDescent="0.35">
      <c r="A77" s="33">
        <v>76</v>
      </c>
      <c r="B77" s="21" t="s">
        <v>5736</v>
      </c>
      <c r="C77" s="29" t="s">
        <v>5737</v>
      </c>
      <c r="D77" s="29" t="s">
        <v>5737</v>
      </c>
      <c r="E77" s="21" t="s">
        <v>5738</v>
      </c>
      <c r="F77" s="16"/>
      <c r="G77" s="7"/>
      <c r="H77" s="7"/>
      <c r="I77" s="7" t="s">
        <v>34</v>
      </c>
      <c r="J77" s="7"/>
      <c r="K77" s="7"/>
      <c r="L77" s="32"/>
      <c r="M77" s="30" t="s">
        <v>34</v>
      </c>
      <c r="N77" s="29" t="s">
        <v>34</v>
      </c>
      <c r="U77" s="31"/>
      <c r="W77" s="53"/>
    </row>
    <row r="78" spans="1:23" ht="39" x14ac:dyDescent="0.35">
      <c r="A78" s="33">
        <v>77</v>
      </c>
      <c r="B78" s="21" t="s">
        <v>5739</v>
      </c>
      <c r="C78" s="29" t="s">
        <v>5740</v>
      </c>
      <c r="D78" s="29" t="s">
        <v>5740</v>
      </c>
      <c r="E78" s="21" t="s">
        <v>5741</v>
      </c>
      <c r="F78" s="16"/>
      <c r="G78" s="7"/>
      <c r="H78" s="7"/>
      <c r="I78" s="7" t="s">
        <v>34</v>
      </c>
      <c r="J78" s="7"/>
      <c r="K78" s="7"/>
      <c r="L78" s="32"/>
      <c r="M78" s="30" t="s">
        <v>34</v>
      </c>
      <c r="N78" s="29" t="s">
        <v>34</v>
      </c>
      <c r="U78" s="31"/>
      <c r="W78" s="53"/>
    </row>
    <row r="79" spans="1:23" x14ac:dyDescent="0.35">
      <c r="A79" s="33">
        <v>78</v>
      </c>
      <c r="B79" s="9" t="s">
        <v>5742</v>
      </c>
      <c r="C79" s="37" t="s">
        <v>5743</v>
      </c>
      <c r="D79" s="37" t="s">
        <v>5743</v>
      </c>
      <c r="E79" s="9" t="s">
        <v>5744</v>
      </c>
      <c r="F79" s="15"/>
      <c r="G79" s="10"/>
      <c r="H79" s="10"/>
      <c r="I79" s="7"/>
      <c r="J79" s="10"/>
      <c r="K79" s="10"/>
      <c r="L79" s="36"/>
      <c r="M79" s="32"/>
      <c r="U79" s="31"/>
      <c r="W79" s="53"/>
    </row>
    <row r="80" spans="1:23" x14ac:dyDescent="0.35">
      <c r="A80" s="33">
        <v>79</v>
      </c>
      <c r="B80" s="18" t="s">
        <v>5745</v>
      </c>
      <c r="C80" s="35" t="s">
        <v>5746</v>
      </c>
      <c r="D80" s="35" t="s">
        <v>5746</v>
      </c>
      <c r="E80" s="18" t="s">
        <v>5745</v>
      </c>
      <c r="F80" s="20"/>
      <c r="G80" s="19"/>
      <c r="H80" s="19"/>
      <c r="I80" s="7"/>
      <c r="J80" s="19"/>
      <c r="K80" s="19"/>
      <c r="L80" s="34"/>
      <c r="M80" s="32"/>
      <c r="U80" s="31"/>
      <c r="W80" s="53"/>
    </row>
    <row r="81" spans="1:23" ht="26" x14ac:dyDescent="0.35">
      <c r="A81" s="33">
        <v>80</v>
      </c>
      <c r="B81" s="21" t="s">
        <v>5747</v>
      </c>
      <c r="C81" s="29" t="s">
        <v>5748</v>
      </c>
      <c r="D81" s="29" t="s">
        <v>5748</v>
      </c>
      <c r="E81" s="21" t="s">
        <v>5747</v>
      </c>
      <c r="F81" s="16"/>
      <c r="G81" s="7"/>
      <c r="H81" s="7"/>
      <c r="I81" s="7" t="s">
        <v>34</v>
      </c>
      <c r="J81" s="7"/>
      <c r="K81" s="7"/>
      <c r="L81" s="32"/>
      <c r="M81" s="30" t="s">
        <v>34</v>
      </c>
      <c r="N81" s="29" t="s">
        <v>34</v>
      </c>
      <c r="U81" s="31"/>
      <c r="W81" s="53"/>
    </row>
    <row r="82" spans="1:23" ht="39" x14ac:dyDescent="0.35">
      <c r="A82" s="33">
        <v>81</v>
      </c>
      <c r="B82" s="21" t="s">
        <v>5749</v>
      </c>
      <c r="C82" s="29" t="s">
        <v>5750</v>
      </c>
      <c r="D82" s="29" t="s">
        <v>5750</v>
      </c>
      <c r="E82" s="21" t="s">
        <v>5749</v>
      </c>
      <c r="F82" s="16"/>
      <c r="G82" s="7"/>
      <c r="H82" s="7"/>
      <c r="I82" s="7" t="s">
        <v>34</v>
      </c>
      <c r="J82" s="7"/>
      <c r="K82" s="7"/>
      <c r="L82" s="32"/>
      <c r="M82" s="30" t="s">
        <v>34</v>
      </c>
      <c r="N82" s="29" t="s">
        <v>34</v>
      </c>
      <c r="U82" s="31"/>
      <c r="W82" s="53"/>
    </row>
    <row r="83" spans="1:23" ht="39" x14ac:dyDescent="0.35">
      <c r="A83" s="33">
        <v>82</v>
      </c>
      <c r="B83" s="21" t="s">
        <v>5751</v>
      </c>
      <c r="C83" s="29" t="s">
        <v>5752</v>
      </c>
      <c r="D83" s="29" t="s">
        <v>5752</v>
      </c>
      <c r="E83" s="21" t="s">
        <v>5753</v>
      </c>
      <c r="F83" s="16"/>
      <c r="G83" s="7"/>
      <c r="H83" s="7"/>
      <c r="I83" s="7" t="s">
        <v>34</v>
      </c>
      <c r="J83" s="7"/>
      <c r="K83" s="7"/>
      <c r="L83" s="32"/>
      <c r="M83" s="30" t="s">
        <v>34</v>
      </c>
      <c r="N83" s="29" t="s">
        <v>34</v>
      </c>
      <c r="U83" s="31"/>
      <c r="W83" s="53"/>
    </row>
    <row r="84" spans="1:23" ht="26" x14ac:dyDescent="0.35">
      <c r="A84" s="33">
        <v>83</v>
      </c>
      <c r="B84" s="21" t="s">
        <v>5754</v>
      </c>
      <c r="C84" s="29" t="s">
        <v>5755</v>
      </c>
      <c r="D84" s="29" t="s">
        <v>5755</v>
      </c>
      <c r="E84" s="21" t="s">
        <v>5754</v>
      </c>
      <c r="F84" s="16"/>
      <c r="G84" s="7"/>
      <c r="H84" s="7"/>
      <c r="I84" s="7" t="s">
        <v>34</v>
      </c>
      <c r="J84" s="7"/>
      <c r="K84" s="7"/>
      <c r="L84" s="32"/>
      <c r="M84" s="30" t="s">
        <v>34</v>
      </c>
      <c r="N84" s="29" t="s">
        <v>34</v>
      </c>
      <c r="U84" s="31"/>
      <c r="W84" s="53"/>
    </row>
    <row r="85" spans="1:23" ht="26" x14ac:dyDescent="0.35">
      <c r="A85" s="33">
        <v>84</v>
      </c>
      <c r="B85" s="21" t="s">
        <v>5756</v>
      </c>
      <c r="C85" s="29" t="s">
        <v>5757</v>
      </c>
      <c r="D85" s="29" t="s">
        <v>5757</v>
      </c>
      <c r="E85" s="21" t="s">
        <v>5758</v>
      </c>
      <c r="F85" s="16"/>
      <c r="G85" s="7"/>
      <c r="H85" s="7"/>
      <c r="I85" s="7" t="s">
        <v>34</v>
      </c>
      <c r="J85" s="7"/>
      <c r="K85" s="7"/>
      <c r="L85" s="32"/>
      <c r="M85" s="30" t="s">
        <v>34</v>
      </c>
      <c r="N85" s="29" t="s">
        <v>34</v>
      </c>
      <c r="U85" s="31"/>
      <c r="W85" s="53"/>
    </row>
    <row r="86" spans="1:23" ht="26" x14ac:dyDescent="0.35">
      <c r="A86" s="33">
        <v>85</v>
      </c>
      <c r="B86" s="21" t="s">
        <v>5759</v>
      </c>
      <c r="C86" s="29" t="s">
        <v>5760</v>
      </c>
      <c r="D86" s="29" t="s">
        <v>5760</v>
      </c>
      <c r="E86" s="21" t="s">
        <v>5761</v>
      </c>
      <c r="F86" s="16"/>
      <c r="G86" s="7"/>
      <c r="H86" s="7"/>
      <c r="I86" s="7" t="s">
        <v>34</v>
      </c>
      <c r="J86" s="7"/>
      <c r="K86" s="7"/>
      <c r="L86" s="32"/>
      <c r="M86" s="30" t="s">
        <v>34</v>
      </c>
      <c r="N86" s="29" t="s">
        <v>34</v>
      </c>
      <c r="U86" s="31"/>
      <c r="W86" s="53"/>
    </row>
    <row r="87" spans="1:23" ht="26" x14ac:dyDescent="0.35">
      <c r="A87" s="33">
        <v>86</v>
      </c>
      <c r="B87" s="9" t="s">
        <v>5762</v>
      </c>
      <c r="C87" s="37" t="s">
        <v>5763</v>
      </c>
      <c r="D87" s="37" t="s">
        <v>5763</v>
      </c>
      <c r="E87" s="9" t="s">
        <v>5762</v>
      </c>
      <c r="F87" s="15"/>
      <c r="G87" s="10"/>
      <c r="H87" s="10"/>
      <c r="I87" s="7"/>
      <c r="J87" s="10"/>
      <c r="K87" s="10"/>
      <c r="L87" s="36"/>
      <c r="M87" s="32"/>
      <c r="U87" s="31"/>
      <c r="V87" s="2" t="s">
        <v>5764</v>
      </c>
      <c r="W87" s="53">
        <v>3</v>
      </c>
    </row>
    <row r="88" spans="1:23" x14ac:dyDescent="0.35">
      <c r="A88" s="33">
        <v>87</v>
      </c>
      <c r="B88" s="9" t="s">
        <v>5765</v>
      </c>
      <c r="C88" s="37" t="s">
        <v>5766</v>
      </c>
      <c r="D88" s="37" t="s">
        <v>5766</v>
      </c>
      <c r="E88" s="9" t="s">
        <v>5767</v>
      </c>
      <c r="F88" s="15"/>
      <c r="G88" s="10"/>
      <c r="H88" s="10"/>
      <c r="I88" s="7"/>
      <c r="J88" s="10"/>
      <c r="K88" s="10"/>
      <c r="L88" s="36"/>
      <c r="M88" s="32"/>
      <c r="U88" s="31"/>
      <c r="W88" s="53"/>
    </row>
    <row r="89" spans="1:23" x14ac:dyDescent="0.35">
      <c r="A89" s="33">
        <v>88</v>
      </c>
      <c r="B89" s="18" t="s">
        <v>5768</v>
      </c>
      <c r="C89" s="35" t="s">
        <v>5769</v>
      </c>
      <c r="D89" s="35" t="s">
        <v>5769</v>
      </c>
      <c r="E89" s="18" t="s">
        <v>5770</v>
      </c>
      <c r="F89" s="20"/>
      <c r="G89" s="19"/>
      <c r="H89" s="19"/>
      <c r="I89" s="7"/>
      <c r="J89" s="19"/>
      <c r="K89" s="19"/>
      <c r="L89" s="34"/>
      <c r="M89" s="32"/>
      <c r="U89" s="31"/>
      <c r="W89" s="53"/>
    </row>
    <row r="90" spans="1:23" ht="39" x14ac:dyDescent="0.35">
      <c r="A90" s="33">
        <v>89</v>
      </c>
      <c r="B90" s="21" t="s">
        <v>5771</v>
      </c>
      <c r="C90" s="29" t="s">
        <v>5772</v>
      </c>
      <c r="D90" s="29" t="s">
        <v>5772</v>
      </c>
      <c r="E90" s="21" t="s">
        <v>5771</v>
      </c>
      <c r="F90" s="16"/>
      <c r="G90" s="7"/>
      <c r="H90" s="7"/>
      <c r="I90" s="7" t="s">
        <v>34</v>
      </c>
      <c r="J90" s="7"/>
      <c r="K90" s="7"/>
      <c r="L90" s="30" t="s">
        <v>34</v>
      </c>
      <c r="M90" s="30" t="s">
        <v>34</v>
      </c>
      <c r="N90" s="29" t="s">
        <v>34</v>
      </c>
      <c r="U90" s="31"/>
      <c r="W90" s="53"/>
    </row>
    <row r="91" spans="1:23" ht="65" x14ac:dyDescent="0.35">
      <c r="A91" s="33">
        <v>90</v>
      </c>
      <c r="B91" s="21" t="s">
        <v>5773</v>
      </c>
      <c r="C91" s="29" t="s">
        <v>5774</v>
      </c>
      <c r="D91" s="29" t="s">
        <v>5774</v>
      </c>
      <c r="E91" s="21" t="s">
        <v>5773</v>
      </c>
      <c r="F91" s="16"/>
      <c r="G91" s="7"/>
      <c r="H91" s="7"/>
      <c r="I91" s="7" t="s">
        <v>34</v>
      </c>
      <c r="J91" s="7"/>
      <c r="K91" s="7"/>
      <c r="L91" s="32"/>
      <c r="M91" s="30" t="s">
        <v>34</v>
      </c>
      <c r="N91" s="29" t="s">
        <v>34</v>
      </c>
      <c r="U91" s="31"/>
      <c r="V91" s="2" t="s">
        <v>5775</v>
      </c>
      <c r="W91" s="53">
        <v>6</v>
      </c>
    </row>
    <row r="92" spans="1:23" ht="65" x14ac:dyDescent="0.35">
      <c r="A92" s="33">
        <v>91</v>
      </c>
      <c r="B92" s="21" t="s">
        <v>5776</v>
      </c>
      <c r="C92" s="29" t="s">
        <v>5777</v>
      </c>
      <c r="D92" s="29" t="s">
        <v>5777</v>
      </c>
      <c r="E92" s="21" t="s">
        <v>5776</v>
      </c>
      <c r="F92" s="16"/>
      <c r="G92" s="7"/>
      <c r="H92" s="7"/>
      <c r="I92" s="7" t="s">
        <v>34</v>
      </c>
      <c r="J92" s="7"/>
      <c r="K92" s="7"/>
      <c r="L92" s="32"/>
      <c r="M92" s="30" t="s">
        <v>34</v>
      </c>
      <c r="N92" s="29" t="s">
        <v>34</v>
      </c>
      <c r="U92" s="31"/>
      <c r="V92" s="2" t="s">
        <v>5775</v>
      </c>
      <c r="W92" s="53">
        <v>6</v>
      </c>
    </row>
    <row r="93" spans="1:23" ht="65" x14ac:dyDescent="0.35">
      <c r="A93" s="33">
        <v>92</v>
      </c>
      <c r="B93" s="21" t="s">
        <v>5778</v>
      </c>
      <c r="C93" s="29" t="s">
        <v>5779</v>
      </c>
      <c r="D93" s="29" t="s">
        <v>5779</v>
      </c>
      <c r="E93" s="21" t="s">
        <v>5780</v>
      </c>
      <c r="F93" s="16"/>
      <c r="G93" s="7"/>
      <c r="H93" s="7"/>
      <c r="I93" s="7"/>
      <c r="J93" s="7" t="s">
        <v>34</v>
      </c>
      <c r="K93" s="7"/>
      <c r="L93" s="30" t="s">
        <v>34</v>
      </c>
      <c r="M93" s="30" t="s">
        <v>34</v>
      </c>
      <c r="N93" s="29" t="s">
        <v>34</v>
      </c>
      <c r="U93" s="31"/>
      <c r="V93" s="2" t="s">
        <v>5781</v>
      </c>
      <c r="W93" s="53">
        <v>3</v>
      </c>
    </row>
    <row r="94" spans="1:23" ht="26" x14ac:dyDescent="0.35">
      <c r="A94" s="33">
        <v>93</v>
      </c>
      <c r="B94" s="21" t="s">
        <v>5782</v>
      </c>
      <c r="C94" s="29" t="s">
        <v>5783</v>
      </c>
      <c r="D94" s="29" t="s">
        <v>5783</v>
      </c>
      <c r="E94" s="21" t="s">
        <v>5782</v>
      </c>
      <c r="F94" s="16"/>
      <c r="G94" s="7"/>
      <c r="H94" s="7"/>
      <c r="I94" s="7" t="s">
        <v>34</v>
      </c>
      <c r="J94" s="7"/>
      <c r="K94" s="7"/>
      <c r="L94" s="32"/>
      <c r="M94" s="30" t="s">
        <v>34</v>
      </c>
      <c r="N94" s="29" t="s">
        <v>34</v>
      </c>
      <c r="U94" s="31"/>
      <c r="W94" s="53"/>
    </row>
    <row r="95" spans="1:23" ht="39" x14ac:dyDescent="0.35">
      <c r="A95" s="33">
        <v>94</v>
      </c>
      <c r="B95" s="21" t="s">
        <v>5784</v>
      </c>
      <c r="C95" s="29" t="s">
        <v>5785</v>
      </c>
      <c r="D95" s="29" t="s">
        <v>5785</v>
      </c>
      <c r="E95" s="21" t="s">
        <v>5784</v>
      </c>
      <c r="F95" s="16"/>
      <c r="G95" s="7"/>
      <c r="H95" s="7"/>
      <c r="I95" s="7" t="s">
        <v>34</v>
      </c>
      <c r="J95" s="7"/>
      <c r="K95" s="7"/>
      <c r="L95" s="32"/>
      <c r="M95" s="30" t="s">
        <v>34</v>
      </c>
      <c r="N95" s="29" t="s">
        <v>34</v>
      </c>
      <c r="U95" s="31"/>
      <c r="W95" s="53"/>
    </row>
    <row r="96" spans="1:23" ht="52" x14ac:dyDescent="0.35">
      <c r="A96" s="33">
        <v>95</v>
      </c>
      <c r="B96" s="21" t="s">
        <v>5786</v>
      </c>
      <c r="C96" s="29" t="s">
        <v>5787</v>
      </c>
      <c r="D96" s="29" t="s">
        <v>5787</v>
      </c>
      <c r="E96" s="21" t="s">
        <v>5786</v>
      </c>
      <c r="F96" s="16"/>
      <c r="G96" s="7"/>
      <c r="H96" s="7"/>
      <c r="I96" s="7" t="s">
        <v>34</v>
      </c>
      <c r="J96" s="7"/>
      <c r="K96" s="7"/>
      <c r="L96" s="32"/>
      <c r="M96" s="30" t="s">
        <v>34</v>
      </c>
      <c r="N96" s="29" t="s">
        <v>34</v>
      </c>
      <c r="U96" s="31"/>
      <c r="W96" s="53"/>
    </row>
    <row r="97" spans="1:23" x14ac:dyDescent="0.35">
      <c r="A97" s="33">
        <v>96</v>
      </c>
      <c r="B97" s="9" t="s">
        <v>88</v>
      </c>
      <c r="C97" s="37" t="s">
        <v>5788</v>
      </c>
      <c r="D97" s="37" t="s">
        <v>5788</v>
      </c>
      <c r="E97" s="9" t="s">
        <v>137</v>
      </c>
      <c r="F97" s="15"/>
      <c r="G97" s="10"/>
      <c r="H97" s="10"/>
      <c r="I97" s="7"/>
      <c r="J97" s="10"/>
      <c r="K97" s="10"/>
      <c r="L97" s="36"/>
      <c r="M97" s="32"/>
      <c r="U97" s="31"/>
      <c r="W97" s="53"/>
    </row>
    <row r="98" spans="1:23" x14ac:dyDescent="0.35">
      <c r="A98" s="33">
        <v>97</v>
      </c>
      <c r="B98" s="9" t="s">
        <v>5789</v>
      </c>
      <c r="C98" s="37" t="s">
        <v>5790</v>
      </c>
      <c r="D98" s="37" t="s">
        <v>5790</v>
      </c>
      <c r="E98" s="9" t="s">
        <v>5789</v>
      </c>
      <c r="F98" s="15"/>
      <c r="G98" s="10"/>
      <c r="H98" s="10"/>
      <c r="I98" s="7"/>
      <c r="J98" s="10"/>
      <c r="K98" s="10"/>
      <c r="L98" s="36"/>
      <c r="M98" s="32"/>
      <c r="U98" s="31"/>
      <c r="W98" s="53"/>
    </row>
    <row r="99" spans="1:23" x14ac:dyDescent="0.35">
      <c r="A99" s="33">
        <v>98</v>
      </c>
      <c r="B99" s="18" t="s">
        <v>5791</v>
      </c>
      <c r="C99" s="35" t="s">
        <v>5792</v>
      </c>
      <c r="D99" s="35" t="s">
        <v>5792</v>
      </c>
      <c r="E99" s="18" t="s">
        <v>5791</v>
      </c>
      <c r="F99" s="20"/>
      <c r="G99" s="19"/>
      <c r="H99" s="19"/>
      <c r="I99" s="7"/>
      <c r="J99" s="19"/>
      <c r="K99" s="19"/>
      <c r="L99" s="34"/>
      <c r="M99" s="32"/>
      <c r="U99" s="31"/>
      <c r="W99" s="53"/>
    </row>
    <row r="100" spans="1:23" ht="52" x14ac:dyDescent="0.35">
      <c r="A100" s="33">
        <v>99</v>
      </c>
      <c r="B100" s="21" t="s">
        <v>5793</v>
      </c>
      <c r="C100" s="29" t="s">
        <v>5794</v>
      </c>
      <c r="D100" s="29" t="s">
        <v>5794</v>
      </c>
      <c r="E100" s="21" t="s">
        <v>5793</v>
      </c>
      <c r="F100" s="16"/>
      <c r="G100" s="7"/>
      <c r="H100" s="7"/>
      <c r="I100" s="7" t="s">
        <v>34</v>
      </c>
      <c r="J100" s="7"/>
      <c r="K100" s="7"/>
      <c r="L100" s="30" t="s">
        <v>34</v>
      </c>
      <c r="M100" s="30" t="s">
        <v>34</v>
      </c>
      <c r="N100" s="29" t="s">
        <v>34</v>
      </c>
      <c r="U100" s="31"/>
      <c r="W100" s="53"/>
    </row>
    <row r="101" spans="1:23" ht="26" x14ac:dyDescent="0.35">
      <c r="A101" s="33">
        <v>100</v>
      </c>
      <c r="B101" s="21" t="s">
        <v>5795</v>
      </c>
      <c r="C101" s="29" t="s">
        <v>5796</v>
      </c>
      <c r="D101" s="29" t="s">
        <v>5796</v>
      </c>
      <c r="E101" s="21" t="s">
        <v>5795</v>
      </c>
      <c r="F101" s="16"/>
      <c r="G101" s="7"/>
      <c r="H101" s="7"/>
      <c r="I101" s="7" t="s">
        <v>34</v>
      </c>
      <c r="J101" s="7"/>
      <c r="K101" s="7"/>
      <c r="L101" s="32"/>
      <c r="M101" s="30" t="s">
        <v>34</v>
      </c>
      <c r="N101" s="29" t="s">
        <v>34</v>
      </c>
      <c r="U101" s="31"/>
      <c r="W101" s="53"/>
    </row>
    <row r="102" spans="1:23" ht="52" x14ac:dyDescent="0.35">
      <c r="A102" s="33">
        <v>101</v>
      </c>
      <c r="B102" s="21" t="s">
        <v>5797</v>
      </c>
      <c r="C102" s="29" t="s">
        <v>5798</v>
      </c>
      <c r="D102" s="29" t="s">
        <v>5798</v>
      </c>
      <c r="E102" s="21" t="s">
        <v>5799</v>
      </c>
      <c r="F102" s="16"/>
      <c r="G102" s="7"/>
      <c r="H102" s="7"/>
      <c r="I102" s="7" t="s">
        <v>34</v>
      </c>
      <c r="J102" s="7"/>
      <c r="K102" s="7"/>
      <c r="L102" s="32"/>
      <c r="M102" s="30" t="s">
        <v>34</v>
      </c>
      <c r="N102" s="29" t="s">
        <v>34</v>
      </c>
      <c r="U102" s="31"/>
      <c r="V102" s="2" t="s">
        <v>5800</v>
      </c>
      <c r="W102" s="53">
        <v>6</v>
      </c>
    </row>
    <row r="103" spans="1:23" ht="39" x14ac:dyDescent="0.35">
      <c r="A103" s="33">
        <v>102</v>
      </c>
      <c r="B103" s="21" t="s">
        <v>5801</v>
      </c>
      <c r="C103" s="29" t="s">
        <v>5802</v>
      </c>
      <c r="D103" s="29" t="s">
        <v>5802</v>
      </c>
      <c r="E103" s="21" t="s">
        <v>5801</v>
      </c>
      <c r="F103" s="16"/>
      <c r="G103" s="7"/>
      <c r="H103" s="7"/>
      <c r="I103" s="7" t="s">
        <v>34</v>
      </c>
      <c r="J103" s="7"/>
      <c r="K103" s="7"/>
      <c r="L103" s="32"/>
      <c r="M103" s="30" t="s">
        <v>34</v>
      </c>
      <c r="N103" s="29" t="s">
        <v>34</v>
      </c>
      <c r="U103" s="31"/>
      <c r="W103" s="53"/>
    </row>
    <row r="104" spans="1:23" ht="26" x14ac:dyDescent="0.35">
      <c r="A104" s="33">
        <v>103</v>
      </c>
      <c r="B104" s="21" t="s">
        <v>5803</v>
      </c>
      <c r="C104" s="29" t="s">
        <v>5804</v>
      </c>
      <c r="D104" s="29" t="s">
        <v>5804</v>
      </c>
      <c r="E104" s="21" t="s">
        <v>5805</v>
      </c>
      <c r="F104" s="16"/>
      <c r="G104" s="7"/>
      <c r="H104" s="7"/>
      <c r="I104" s="7" t="s">
        <v>34</v>
      </c>
      <c r="J104" s="7"/>
      <c r="K104" s="7"/>
      <c r="L104" s="32"/>
      <c r="M104" s="30" t="s">
        <v>34</v>
      </c>
      <c r="N104" s="29" t="s">
        <v>34</v>
      </c>
      <c r="U104" s="31"/>
      <c r="W104" s="53"/>
    </row>
    <row r="105" spans="1:23" ht="78" x14ac:dyDescent="0.35">
      <c r="A105" s="33">
        <v>104</v>
      </c>
      <c r="B105" s="21" t="s">
        <v>5806</v>
      </c>
      <c r="C105" s="29" t="s">
        <v>5807</v>
      </c>
      <c r="D105" s="29" t="s">
        <v>5807</v>
      </c>
      <c r="E105" s="21" t="s">
        <v>5806</v>
      </c>
      <c r="F105" s="16"/>
      <c r="G105" s="7"/>
      <c r="H105" s="7"/>
      <c r="I105" s="7" t="s">
        <v>34</v>
      </c>
      <c r="J105" s="7"/>
      <c r="K105" s="7"/>
      <c r="L105" s="32"/>
      <c r="M105" s="30" t="s">
        <v>34</v>
      </c>
      <c r="N105" s="29" t="s">
        <v>34</v>
      </c>
      <c r="U105" s="31"/>
      <c r="W105" s="53"/>
    </row>
    <row r="106" spans="1:23" ht="65" x14ac:dyDescent="0.35">
      <c r="A106" s="33">
        <v>105</v>
      </c>
      <c r="B106" s="21" t="s">
        <v>5808</v>
      </c>
      <c r="C106" s="29" t="s">
        <v>5809</v>
      </c>
      <c r="D106" s="29" t="s">
        <v>5809</v>
      </c>
      <c r="E106" s="21" t="s">
        <v>5810</v>
      </c>
      <c r="F106" s="16"/>
      <c r="G106" s="7"/>
      <c r="H106" s="7"/>
      <c r="I106" s="7" t="s">
        <v>34</v>
      </c>
      <c r="J106" s="7"/>
      <c r="K106" s="7"/>
      <c r="L106" s="32"/>
      <c r="M106" s="30" t="s">
        <v>34</v>
      </c>
      <c r="N106" s="29" t="s">
        <v>34</v>
      </c>
      <c r="U106" s="31"/>
      <c r="W106" s="53"/>
    </row>
    <row r="107" spans="1:23" ht="52" x14ac:dyDescent="0.35">
      <c r="A107" s="33">
        <v>106</v>
      </c>
      <c r="B107" s="21" t="s">
        <v>5811</v>
      </c>
      <c r="C107" s="29" t="s">
        <v>5812</v>
      </c>
      <c r="D107" s="29" t="s">
        <v>5812</v>
      </c>
      <c r="E107" s="21" t="s">
        <v>5811</v>
      </c>
      <c r="F107" s="16"/>
      <c r="G107" s="7"/>
      <c r="H107" s="7"/>
      <c r="I107" s="7" t="s">
        <v>34</v>
      </c>
      <c r="J107" s="7"/>
      <c r="K107" s="7"/>
      <c r="L107" s="32"/>
      <c r="M107" s="30" t="s">
        <v>34</v>
      </c>
      <c r="N107" s="29" t="s">
        <v>34</v>
      </c>
      <c r="U107" s="31"/>
      <c r="V107" s="2" t="s">
        <v>6702</v>
      </c>
      <c r="W107" s="53">
        <v>6</v>
      </c>
    </row>
    <row r="108" spans="1:23" ht="26" x14ac:dyDescent="0.35">
      <c r="A108" s="33">
        <v>107</v>
      </c>
      <c r="B108" s="21" t="s">
        <v>5813</v>
      </c>
      <c r="C108" s="29" t="s">
        <v>5814</v>
      </c>
      <c r="D108" s="29" t="s">
        <v>5814</v>
      </c>
      <c r="E108" s="21" t="s">
        <v>5813</v>
      </c>
      <c r="F108" s="16"/>
      <c r="G108" s="7"/>
      <c r="H108" s="7"/>
      <c r="I108" s="7" t="s">
        <v>34</v>
      </c>
      <c r="J108" s="7"/>
      <c r="K108" s="7"/>
      <c r="L108" s="32"/>
      <c r="M108" s="30" t="s">
        <v>34</v>
      </c>
      <c r="N108" s="29" t="s">
        <v>34</v>
      </c>
      <c r="U108" s="31"/>
      <c r="W108" s="53"/>
    </row>
    <row r="109" spans="1:23" ht="39" x14ac:dyDescent="0.35">
      <c r="A109" s="33">
        <v>108</v>
      </c>
      <c r="B109" s="21" t="s">
        <v>5815</v>
      </c>
      <c r="C109" s="29" t="s">
        <v>5816</v>
      </c>
      <c r="D109" s="29" t="s">
        <v>5816</v>
      </c>
      <c r="E109" s="21" t="s">
        <v>5815</v>
      </c>
      <c r="F109" s="16"/>
      <c r="G109" s="7"/>
      <c r="H109" s="7"/>
      <c r="I109" s="7" t="s">
        <v>34</v>
      </c>
      <c r="J109" s="7"/>
      <c r="K109" s="7"/>
      <c r="L109" s="32"/>
      <c r="M109" s="30" t="s">
        <v>34</v>
      </c>
      <c r="N109" s="29" t="s">
        <v>34</v>
      </c>
      <c r="U109" s="31"/>
      <c r="W109" s="53"/>
    </row>
    <row r="110" spans="1:23" ht="52" x14ac:dyDescent="0.35">
      <c r="A110" s="33">
        <v>109</v>
      </c>
      <c r="B110" s="21" t="s">
        <v>5817</v>
      </c>
      <c r="C110" s="29" t="s">
        <v>5818</v>
      </c>
      <c r="D110" s="29" t="s">
        <v>5818</v>
      </c>
      <c r="E110" s="21" t="s">
        <v>5819</v>
      </c>
      <c r="F110" s="16"/>
      <c r="G110" s="7"/>
      <c r="H110" s="7"/>
      <c r="I110" s="7" t="s">
        <v>34</v>
      </c>
      <c r="J110" s="7"/>
      <c r="K110" s="7"/>
      <c r="L110" s="32"/>
      <c r="M110" s="30" t="s">
        <v>34</v>
      </c>
      <c r="N110" s="29" t="s">
        <v>34</v>
      </c>
      <c r="U110" s="31"/>
      <c r="W110" s="53"/>
    </row>
    <row r="111" spans="1:23" ht="26" x14ac:dyDescent="0.35">
      <c r="A111" s="33">
        <v>110</v>
      </c>
      <c r="B111" s="21" t="s">
        <v>5820</v>
      </c>
      <c r="C111" s="29" t="s">
        <v>5821</v>
      </c>
      <c r="D111" s="29" t="s">
        <v>5821</v>
      </c>
      <c r="E111" s="21" t="s">
        <v>5820</v>
      </c>
      <c r="F111" s="16"/>
      <c r="G111" s="7"/>
      <c r="H111" s="7"/>
      <c r="I111" s="7" t="s">
        <v>34</v>
      </c>
      <c r="J111" s="7"/>
      <c r="K111" s="7"/>
      <c r="L111" s="32"/>
      <c r="M111" s="30" t="s">
        <v>34</v>
      </c>
      <c r="N111" s="29" t="s">
        <v>34</v>
      </c>
      <c r="U111" s="31"/>
      <c r="V111" s="2" t="s">
        <v>6703</v>
      </c>
      <c r="W111" s="53">
        <v>6</v>
      </c>
    </row>
    <row r="112" spans="1:23" ht="26" x14ac:dyDescent="0.35">
      <c r="A112" s="33">
        <v>111</v>
      </c>
      <c r="B112" s="21" t="s">
        <v>5822</v>
      </c>
      <c r="C112" s="29" t="s">
        <v>5823</v>
      </c>
      <c r="D112" s="29" t="s">
        <v>5823</v>
      </c>
      <c r="E112" s="21" t="s">
        <v>5824</v>
      </c>
      <c r="F112" s="16"/>
      <c r="G112" s="7"/>
      <c r="H112" s="7"/>
      <c r="I112" s="7" t="s">
        <v>34</v>
      </c>
      <c r="J112" s="7"/>
      <c r="K112" s="7"/>
      <c r="L112" s="32"/>
      <c r="M112" s="30" t="s">
        <v>34</v>
      </c>
      <c r="N112" s="29" t="s">
        <v>34</v>
      </c>
      <c r="U112" s="31"/>
      <c r="V112" s="2" t="s">
        <v>6703</v>
      </c>
      <c r="W112" s="53">
        <v>6</v>
      </c>
    </row>
    <row r="113" spans="1:23" x14ac:dyDescent="0.35">
      <c r="A113" s="33">
        <v>112</v>
      </c>
      <c r="B113" s="9" t="s">
        <v>5825</v>
      </c>
      <c r="C113" s="37" t="s">
        <v>5826</v>
      </c>
      <c r="D113" s="37" t="s">
        <v>5826</v>
      </c>
      <c r="E113" s="9" t="s">
        <v>5827</v>
      </c>
      <c r="F113" s="15"/>
      <c r="G113" s="10"/>
      <c r="H113" s="10"/>
      <c r="I113" s="7"/>
      <c r="J113" s="10"/>
      <c r="K113" s="10"/>
      <c r="L113" s="36"/>
      <c r="M113" s="32"/>
      <c r="U113" s="31"/>
      <c r="W113" s="53"/>
    </row>
    <row r="114" spans="1:23" ht="26" x14ac:dyDescent="0.35">
      <c r="A114" s="33">
        <v>113</v>
      </c>
      <c r="B114" s="18" t="s">
        <v>5828</v>
      </c>
      <c r="C114" s="35" t="s">
        <v>5829</v>
      </c>
      <c r="D114" s="35" t="s">
        <v>5829</v>
      </c>
      <c r="E114" s="18" t="s">
        <v>5830</v>
      </c>
      <c r="F114" s="20"/>
      <c r="G114" s="19"/>
      <c r="H114" s="19"/>
      <c r="I114" s="7"/>
      <c r="J114" s="19"/>
      <c r="K114" s="19"/>
      <c r="L114" s="34"/>
      <c r="M114" s="32"/>
      <c r="U114" s="31"/>
      <c r="W114" s="53"/>
    </row>
    <row r="115" spans="1:23" ht="39" x14ac:dyDescent="0.35">
      <c r="A115" s="33">
        <v>114</v>
      </c>
      <c r="B115" s="21" t="s">
        <v>5831</v>
      </c>
      <c r="C115" s="29" t="s">
        <v>5832</v>
      </c>
      <c r="D115" s="29" t="s">
        <v>5832</v>
      </c>
      <c r="E115" s="21" t="s">
        <v>5831</v>
      </c>
      <c r="F115" s="16"/>
      <c r="G115" s="7"/>
      <c r="H115" s="7"/>
      <c r="I115" s="7" t="s">
        <v>34</v>
      </c>
      <c r="J115" s="7"/>
      <c r="K115" s="7"/>
      <c r="L115" s="32"/>
      <c r="M115" s="30" t="s">
        <v>34</v>
      </c>
      <c r="N115" s="29" t="s">
        <v>34</v>
      </c>
      <c r="U115" s="31"/>
      <c r="W115" s="53"/>
    </row>
    <row r="116" spans="1:23" ht="65" x14ac:dyDescent="0.35">
      <c r="A116" s="33">
        <v>115</v>
      </c>
      <c r="B116" s="21" t="s">
        <v>5833</v>
      </c>
      <c r="C116" s="29" t="s">
        <v>5834</v>
      </c>
      <c r="D116" s="29" t="s">
        <v>5834</v>
      </c>
      <c r="E116" s="21" t="s">
        <v>5835</v>
      </c>
      <c r="F116" s="16"/>
      <c r="G116" s="7"/>
      <c r="H116" s="7"/>
      <c r="I116" s="7" t="s">
        <v>34</v>
      </c>
      <c r="J116" s="7"/>
      <c r="K116" s="7"/>
      <c r="L116" s="32"/>
      <c r="M116" s="30" t="s">
        <v>34</v>
      </c>
      <c r="N116" s="29" t="s">
        <v>34</v>
      </c>
      <c r="U116" s="31"/>
      <c r="W116" s="53"/>
    </row>
    <row r="117" spans="1:23" ht="65" x14ac:dyDescent="0.35">
      <c r="A117" s="33">
        <v>116</v>
      </c>
      <c r="B117" s="21" t="s">
        <v>5836</v>
      </c>
      <c r="C117" s="29" t="s">
        <v>5837</v>
      </c>
      <c r="D117" s="29" t="s">
        <v>5837</v>
      </c>
      <c r="E117" s="21" t="s">
        <v>5838</v>
      </c>
      <c r="F117" s="16"/>
      <c r="G117" s="7"/>
      <c r="H117" s="7"/>
      <c r="I117" s="7" t="s">
        <v>34</v>
      </c>
      <c r="J117" s="7"/>
      <c r="K117" s="7"/>
      <c r="L117" s="32"/>
      <c r="M117" s="30" t="s">
        <v>34</v>
      </c>
      <c r="N117" s="29" t="s">
        <v>34</v>
      </c>
      <c r="U117" s="31"/>
      <c r="V117" s="2" t="s">
        <v>6704</v>
      </c>
      <c r="W117" s="53">
        <v>6</v>
      </c>
    </row>
    <row r="118" spans="1:23" ht="52" x14ac:dyDescent="0.35">
      <c r="A118" s="33">
        <v>117</v>
      </c>
      <c r="B118" s="9" t="s">
        <v>5839</v>
      </c>
      <c r="C118" s="37" t="s">
        <v>5840</v>
      </c>
      <c r="D118" s="37" t="s">
        <v>5840</v>
      </c>
      <c r="E118" s="9" t="s">
        <v>5841</v>
      </c>
      <c r="F118" s="15"/>
      <c r="G118" s="10"/>
      <c r="H118" s="10"/>
      <c r="I118" s="7"/>
      <c r="J118" s="10"/>
      <c r="K118" s="10"/>
      <c r="L118" s="36"/>
      <c r="M118" s="32"/>
      <c r="U118" s="31"/>
      <c r="V118" s="2" t="s">
        <v>5764</v>
      </c>
      <c r="W118" s="53">
        <v>3</v>
      </c>
    </row>
    <row r="119" spans="1:23" x14ac:dyDescent="0.35">
      <c r="A119" s="33">
        <v>118</v>
      </c>
      <c r="B119" s="9" t="s">
        <v>88</v>
      </c>
      <c r="C119" s="37" t="s">
        <v>5842</v>
      </c>
      <c r="D119" s="37" t="s">
        <v>5842</v>
      </c>
      <c r="E119" s="9" t="s">
        <v>88</v>
      </c>
      <c r="F119" s="15"/>
      <c r="G119" s="10"/>
      <c r="H119" s="10"/>
      <c r="I119" s="7"/>
      <c r="J119" s="10"/>
      <c r="K119" s="10"/>
      <c r="L119" s="36"/>
      <c r="M119" s="32"/>
      <c r="U119" s="31"/>
      <c r="W119" s="53"/>
    </row>
    <row r="120" spans="1:23" x14ac:dyDescent="0.35">
      <c r="A120" s="33">
        <v>119</v>
      </c>
      <c r="B120" s="9" t="s">
        <v>88</v>
      </c>
      <c r="C120" s="37" t="s">
        <v>5843</v>
      </c>
      <c r="D120" s="37" t="s">
        <v>5843</v>
      </c>
      <c r="E120" s="9" t="s">
        <v>88</v>
      </c>
      <c r="F120" s="15"/>
      <c r="G120" s="10"/>
      <c r="H120" s="10"/>
      <c r="I120" s="7"/>
      <c r="J120" s="10"/>
      <c r="K120" s="10"/>
      <c r="L120" s="36"/>
      <c r="M120" s="32"/>
      <c r="U120" s="31"/>
      <c r="W120" s="53"/>
    </row>
    <row r="121" spans="1:23" x14ac:dyDescent="0.35">
      <c r="A121" s="33">
        <v>120</v>
      </c>
      <c r="B121" s="9" t="s">
        <v>5844</v>
      </c>
      <c r="C121" s="37" t="s">
        <v>5845</v>
      </c>
      <c r="D121" s="37" t="s">
        <v>5845</v>
      </c>
      <c r="E121" s="9" t="s">
        <v>5844</v>
      </c>
      <c r="F121" s="15"/>
      <c r="G121" s="10"/>
      <c r="H121" s="10"/>
      <c r="I121" s="7"/>
      <c r="J121" s="10"/>
      <c r="K121" s="10"/>
      <c r="L121" s="36"/>
      <c r="M121" s="32"/>
      <c r="U121" s="31"/>
      <c r="W121" s="53"/>
    </row>
    <row r="122" spans="1:23" x14ac:dyDescent="0.35">
      <c r="A122" s="33">
        <v>121</v>
      </c>
      <c r="B122" s="18" t="s">
        <v>5846</v>
      </c>
      <c r="C122" s="35" t="s">
        <v>5847</v>
      </c>
      <c r="D122" s="35" t="s">
        <v>5847</v>
      </c>
      <c r="E122" s="18" t="s">
        <v>5848</v>
      </c>
      <c r="F122" s="20"/>
      <c r="G122" s="19"/>
      <c r="H122" s="19"/>
      <c r="I122" s="7"/>
      <c r="J122" s="19"/>
      <c r="K122" s="19"/>
      <c r="L122" s="34"/>
      <c r="M122" s="32"/>
      <c r="U122" s="31"/>
      <c r="W122" s="53"/>
    </row>
    <row r="123" spans="1:23" ht="52" x14ac:dyDescent="0.35">
      <c r="A123" s="33">
        <v>122</v>
      </c>
      <c r="B123" s="21" t="s">
        <v>5849</v>
      </c>
      <c r="C123" s="29" t="s">
        <v>5850</v>
      </c>
      <c r="D123" s="29" t="s">
        <v>5850</v>
      </c>
      <c r="E123" s="21" t="s">
        <v>5851</v>
      </c>
      <c r="F123" s="16"/>
      <c r="G123" s="7"/>
      <c r="H123" s="7"/>
      <c r="I123" s="7" t="s">
        <v>34</v>
      </c>
      <c r="J123" s="7"/>
      <c r="K123" s="7"/>
      <c r="L123" s="32"/>
      <c r="M123" s="30" t="s">
        <v>34</v>
      </c>
      <c r="N123" s="29" t="s">
        <v>34</v>
      </c>
      <c r="U123" s="31"/>
      <c r="W123" s="53"/>
    </row>
    <row r="124" spans="1:23" ht="26" x14ac:dyDescent="0.35">
      <c r="A124" s="33">
        <v>123</v>
      </c>
      <c r="B124" s="21" t="s">
        <v>5852</v>
      </c>
      <c r="C124" s="29" t="s">
        <v>5853</v>
      </c>
      <c r="D124" s="29" t="s">
        <v>5853</v>
      </c>
      <c r="E124" s="21" t="s">
        <v>5854</v>
      </c>
      <c r="F124" s="16"/>
      <c r="G124" s="7"/>
      <c r="H124" s="7"/>
      <c r="I124" s="7" t="s">
        <v>34</v>
      </c>
      <c r="J124" s="7"/>
      <c r="K124" s="7"/>
      <c r="L124" s="32"/>
      <c r="M124" s="30" t="s">
        <v>34</v>
      </c>
      <c r="N124" s="29" t="s">
        <v>34</v>
      </c>
      <c r="U124" s="31"/>
      <c r="W124" s="53"/>
    </row>
    <row r="125" spans="1:23" ht="26" x14ac:dyDescent="0.35">
      <c r="A125" s="33">
        <v>124</v>
      </c>
      <c r="B125" s="21" t="s">
        <v>5855</v>
      </c>
      <c r="C125" s="29" t="s">
        <v>5856</v>
      </c>
      <c r="D125" s="29" t="s">
        <v>5856</v>
      </c>
      <c r="E125" s="21" t="s">
        <v>5857</v>
      </c>
      <c r="F125" s="16"/>
      <c r="G125" s="7"/>
      <c r="H125" s="7"/>
      <c r="I125" s="7" t="s">
        <v>34</v>
      </c>
      <c r="J125" s="7"/>
      <c r="K125" s="7"/>
      <c r="L125" s="32"/>
      <c r="M125" s="30" t="s">
        <v>34</v>
      </c>
      <c r="N125" s="29" t="s">
        <v>34</v>
      </c>
      <c r="U125" s="31"/>
      <c r="W125" s="53"/>
    </row>
    <row r="126" spans="1:23" ht="26" x14ac:dyDescent="0.35">
      <c r="A126" s="33">
        <v>125</v>
      </c>
      <c r="B126" s="21" t="s">
        <v>5858</v>
      </c>
      <c r="C126" s="29" t="s">
        <v>5859</v>
      </c>
      <c r="D126" s="29" t="s">
        <v>5859</v>
      </c>
      <c r="E126" s="21" t="s">
        <v>5860</v>
      </c>
      <c r="F126" s="16"/>
      <c r="G126" s="7"/>
      <c r="H126" s="7"/>
      <c r="I126" s="7" t="s">
        <v>34</v>
      </c>
      <c r="J126" s="7"/>
      <c r="K126" s="7"/>
      <c r="L126" s="32"/>
      <c r="M126" s="30" t="s">
        <v>34</v>
      </c>
      <c r="N126" s="29" t="s">
        <v>34</v>
      </c>
      <c r="U126" s="31"/>
      <c r="W126" s="53"/>
    </row>
    <row r="127" spans="1:23" ht="52" x14ac:dyDescent="0.35">
      <c r="A127" s="33">
        <v>126</v>
      </c>
      <c r="B127" s="21" t="s">
        <v>5861</v>
      </c>
      <c r="C127" s="29" t="s">
        <v>5862</v>
      </c>
      <c r="D127" s="29" t="s">
        <v>5862</v>
      </c>
      <c r="E127" s="21" t="s">
        <v>5863</v>
      </c>
      <c r="F127" s="16"/>
      <c r="G127" s="7"/>
      <c r="H127" s="7"/>
      <c r="I127" s="7" t="s">
        <v>34</v>
      </c>
      <c r="J127" s="7"/>
      <c r="K127" s="7"/>
      <c r="L127" s="32"/>
      <c r="M127" s="30" t="s">
        <v>34</v>
      </c>
      <c r="N127" s="29" t="s">
        <v>34</v>
      </c>
      <c r="U127" s="31"/>
      <c r="V127" s="2" t="s">
        <v>6712</v>
      </c>
      <c r="W127" s="53">
        <v>6</v>
      </c>
    </row>
    <row r="128" spans="1:23" ht="39" x14ac:dyDescent="0.35">
      <c r="A128" s="33">
        <v>127</v>
      </c>
      <c r="B128" s="21" t="s">
        <v>5864</v>
      </c>
      <c r="C128" s="29" t="s">
        <v>5865</v>
      </c>
      <c r="D128" s="29" t="s">
        <v>5865</v>
      </c>
      <c r="E128" s="21" t="s">
        <v>5866</v>
      </c>
      <c r="F128" s="16"/>
      <c r="G128" s="7"/>
      <c r="H128" s="7"/>
      <c r="I128" s="7" t="s">
        <v>34</v>
      </c>
      <c r="J128" s="7"/>
      <c r="K128" s="7"/>
      <c r="L128" s="32"/>
      <c r="M128" s="30" t="s">
        <v>34</v>
      </c>
      <c r="N128" s="29" t="s">
        <v>34</v>
      </c>
      <c r="U128" s="31"/>
      <c r="W128" s="53"/>
    </row>
    <row r="129" spans="1:23" ht="52" x14ac:dyDescent="0.35">
      <c r="A129" s="33">
        <v>128</v>
      </c>
      <c r="B129" s="21" t="s">
        <v>5867</v>
      </c>
      <c r="C129" s="29" t="s">
        <v>5868</v>
      </c>
      <c r="D129" s="29" t="s">
        <v>5868</v>
      </c>
      <c r="E129" s="21" t="s">
        <v>5867</v>
      </c>
      <c r="F129" s="16"/>
      <c r="G129" s="7"/>
      <c r="H129" s="7"/>
      <c r="I129" s="7" t="s">
        <v>34</v>
      </c>
      <c r="J129" s="7"/>
      <c r="K129" s="7"/>
      <c r="L129" s="32"/>
      <c r="M129" s="30" t="s">
        <v>34</v>
      </c>
      <c r="N129" s="29" t="s">
        <v>34</v>
      </c>
      <c r="U129" s="31"/>
      <c r="W129" s="53"/>
    </row>
    <row r="130" spans="1:23" ht="39" x14ac:dyDescent="0.35">
      <c r="A130" s="33">
        <v>129</v>
      </c>
      <c r="B130" s="21" t="s">
        <v>5869</v>
      </c>
      <c r="C130" s="29" t="s">
        <v>5870</v>
      </c>
      <c r="D130" s="29" t="s">
        <v>5870</v>
      </c>
      <c r="E130" s="21" t="s">
        <v>5871</v>
      </c>
      <c r="F130" s="16"/>
      <c r="G130" s="7"/>
      <c r="H130" s="7"/>
      <c r="I130" s="7" t="s">
        <v>34</v>
      </c>
      <c r="J130" s="7"/>
      <c r="K130" s="7"/>
      <c r="L130" s="32"/>
      <c r="M130" s="30" t="s">
        <v>34</v>
      </c>
      <c r="N130" s="29" t="s">
        <v>34</v>
      </c>
      <c r="U130" s="31"/>
      <c r="V130" s="2" t="s">
        <v>6705</v>
      </c>
      <c r="W130" s="53">
        <v>6</v>
      </c>
    </row>
    <row r="131" spans="1:23" x14ac:dyDescent="0.35">
      <c r="A131" s="33">
        <v>130</v>
      </c>
      <c r="B131" s="18" t="s">
        <v>5872</v>
      </c>
      <c r="C131" s="35" t="s">
        <v>5873</v>
      </c>
      <c r="D131" s="35" t="s">
        <v>5873</v>
      </c>
      <c r="E131" s="18" t="s">
        <v>5872</v>
      </c>
      <c r="F131" s="20"/>
      <c r="G131" s="19"/>
      <c r="H131" s="19"/>
      <c r="I131" s="7"/>
      <c r="J131" s="19"/>
      <c r="K131" s="19"/>
      <c r="L131" s="34"/>
      <c r="M131" s="32"/>
      <c r="U131" s="31"/>
      <c r="W131" s="53"/>
    </row>
    <row r="132" spans="1:23" x14ac:dyDescent="0.35">
      <c r="A132" s="33">
        <v>131</v>
      </c>
      <c r="B132" s="21" t="s">
        <v>5874</v>
      </c>
      <c r="C132" s="29" t="s">
        <v>5875</v>
      </c>
      <c r="D132" s="29" t="s">
        <v>5875</v>
      </c>
      <c r="E132" s="21" t="s">
        <v>5874</v>
      </c>
      <c r="F132" s="16"/>
      <c r="G132" s="7"/>
      <c r="H132" s="7"/>
      <c r="I132" s="7" t="s">
        <v>34</v>
      </c>
      <c r="J132" s="7"/>
      <c r="K132" s="7"/>
      <c r="L132" s="32"/>
      <c r="M132" s="30" t="s">
        <v>34</v>
      </c>
      <c r="N132" s="29" t="s">
        <v>34</v>
      </c>
      <c r="U132" s="31"/>
      <c r="W132" s="53"/>
    </row>
    <row r="133" spans="1:23" ht="159" customHeight="1" x14ac:dyDescent="0.35">
      <c r="A133" s="33">
        <v>132</v>
      </c>
      <c r="B133" s="21" t="s">
        <v>5876</v>
      </c>
      <c r="C133" s="29" t="s">
        <v>5877</v>
      </c>
      <c r="D133" s="29" t="s">
        <v>5877</v>
      </c>
      <c r="E133" s="21" t="s">
        <v>5876</v>
      </c>
      <c r="F133" s="16"/>
      <c r="G133" s="7"/>
      <c r="H133" s="7"/>
      <c r="I133" s="7" t="s">
        <v>34</v>
      </c>
      <c r="J133" s="7"/>
      <c r="K133" s="7"/>
      <c r="L133" s="32"/>
      <c r="M133" s="30" t="s">
        <v>34</v>
      </c>
      <c r="N133" s="29" t="s">
        <v>34</v>
      </c>
      <c r="U133" s="31"/>
      <c r="V133" s="2" t="s">
        <v>5878</v>
      </c>
      <c r="W133" s="53">
        <v>5</v>
      </c>
    </row>
    <row r="134" spans="1:23" ht="39" x14ac:dyDescent="0.35">
      <c r="A134" s="33">
        <v>133</v>
      </c>
      <c r="B134" s="21" t="s">
        <v>5879</v>
      </c>
      <c r="C134" s="29" t="s">
        <v>5880</v>
      </c>
      <c r="D134" s="29" t="s">
        <v>5880</v>
      </c>
      <c r="E134" s="21" t="s">
        <v>5879</v>
      </c>
      <c r="F134" s="16"/>
      <c r="G134" s="7"/>
      <c r="H134" s="7"/>
      <c r="I134" s="7" t="s">
        <v>34</v>
      </c>
      <c r="J134" s="7"/>
      <c r="K134" s="7"/>
      <c r="L134" s="32"/>
      <c r="M134" s="30" t="s">
        <v>34</v>
      </c>
      <c r="N134" s="29" t="s">
        <v>34</v>
      </c>
      <c r="U134" s="31"/>
      <c r="W134" s="53"/>
    </row>
    <row r="135" spans="1:23" x14ac:dyDescent="0.35">
      <c r="A135" s="33">
        <v>134</v>
      </c>
      <c r="B135" s="18" t="s">
        <v>88</v>
      </c>
      <c r="C135" s="35" t="s">
        <v>5881</v>
      </c>
      <c r="D135" s="35" t="s">
        <v>5881</v>
      </c>
      <c r="E135" s="18" t="s">
        <v>88</v>
      </c>
      <c r="F135" s="20"/>
      <c r="G135" s="19"/>
      <c r="H135" s="19"/>
      <c r="I135" s="7"/>
      <c r="J135" s="19"/>
      <c r="K135" s="19"/>
      <c r="L135" s="34"/>
      <c r="M135" s="32"/>
      <c r="U135" s="31"/>
      <c r="W135" s="53"/>
    </row>
    <row r="136" spans="1:23" x14ac:dyDescent="0.35">
      <c r="A136" s="33">
        <v>135</v>
      </c>
      <c r="B136" s="18" t="s">
        <v>5882</v>
      </c>
      <c r="C136" s="35" t="s">
        <v>5883</v>
      </c>
      <c r="D136" s="35" t="s">
        <v>5883</v>
      </c>
      <c r="E136" s="18" t="s">
        <v>5882</v>
      </c>
      <c r="F136" s="20"/>
      <c r="G136" s="19"/>
      <c r="H136" s="19"/>
      <c r="I136" s="7"/>
      <c r="J136" s="19"/>
      <c r="K136" s="19"/>
      <c r="L136" s="34"/>
      <c r="M136" s="32"/>
      <c r="U136" s="31"/>
      <c r="W136" s="53"/>
    </row>
    <row r="137" spans="1:23" ht="52" x14ac:dyDescent="0.35">
      <c r="A137" s="33">
        <v>136</v>
      </c>
      <c r="B137" s="21" t="s">
        <v>5884</v>
      </c>
      <c r="C137" s="29" t="s">
        <v>5885</v>
      </c>
      <c r="D137" s="29" t="s">
        <v>5885</v>
      </c>
      <c r="E137" s="21" t="s">
        <v>5884</v>
      </c>
      <c r="F137" s="16"/>
      <c r="G137" s="7"/>
      <c r="H137" s="7"/>
      <c r="I137" s="7" t="s">
        <v>34</v>
      </c>
      <c r="J137" s="7"/>
      <c r="K137" s="7"/>
      <c r="L137" s="32"/>
      <c r="M137" s="30" t="s">
        <v>34</v>
      </c>
      <c r="N137" s="29" t="s">
        <v>34</v>
      </c>
      <c r="U137" s="31"/>
      <c r="W137" s="53"/>
    </row>
    <row r="138" spans="1:23" ht="26" x14ac:dyDescent="0.35">
      <c r="A138" s="33">
        <v>137</v>
      </c>
      <c r="B138" s="21" t="s">
        <v>5886</v>
      </c>
      <c r="C138" s="29" t="s">
        <v>5887</v>
      </c>
      <c r="D138" s="29" t="s">
        <v>5887</v>
      </c>
      <c r="E138" s="21" t="s">
        <v>5886</v>
      </c>
      <c r="F138" s="16"/>
      <c r="G138" s="7"/>
      <c r="H138" s="7"/>
      <c r="I138" s="7" t="s">
        <v>34</v>
      </c>
      <c r="J138" s="7"/>
      <c r="K138" s="7"/>
      <c r="L138" s="32"/>
      <c r="M138" s="30" t="s">
        <v>34</v>
      </c>
      <c r="N138" s="29" t="s">
        <v>34</v>
      </c>
      <c r="U138" s="31"/>
      <c r="W138" s="53"/>
    </row>
    <row r="139" spans="1:23" ht="39" x14ac:dyDescent="0.35">
      <c r="A139" s="33">
        <v>138</v>
      </c>
      <c r="B139" s="21" t="s">
        <v>5888</v>
      </c>
      <c r="C139" s="29" t="s">
        <v>5889</v>
      </c>
      <c r="D139" s="29" t="s">
        <v>5889</v>
      </c>
      <c r="E139" s="21" t="s">
        <v>5890</v>
      </c>
      <c r="F139" s="16"/>
      <c r="G139" s="7"/>
      <c r="H139" s="7"/>
      <c r="I139" s="7" t="s">
        <v>34</v>
      </c>
      <c r="J139" s="7"/>
      <c r="K139" s="7"/>
      <c r="L139" s="32"/>
      <c r="M139" s="30" t="s">
        <v>34</v>
      </c>
      <c r="N139" s="29" t="s">
        <v>34</v>
      </c>
      <c r="U139" s="31"/>
      <c r="W139" s="53"/>
    </row>
    <row r="140" spans="1:23" ht="160.5" customHeight="1" x14ac:dyDescent="0.35">
      <c r="A140" s="33">
        <v>139</v>
      </c>
      <c r="B140" s="21" t="s">
        <v>5891</v>
      </c>
      <c r="C140" s="29" t="s">
        <v>5892</v>
      </c>
      <c r="D140" s="29" t="s">
        <v>5892</v>
      </c>
      <c r="E140" s="21" t="s">
        <v>5893</v>
      </c>
      <c r="F140" s="16"/>
      <c r="G140" s="7"/>
      <c r="H140" s="7"/>
      <c r="I140" s="7" t="s">
        <v>34</v>
      </c>
      <c r="J140" s="7"/>
      <c r="K140" s="7"/>
      <c r="L140" s="32"/>
      <c r="M140" s="30" t="s">
        <v>34</v>
      </c>
      <c r="N140" s="29" t="s">
        <v>34</v>
      </c>
      <c r="U140" s="31"/>
      <c r="V140" s="2" t="s">
        <v>6706</v>
      </c>
      <c r="W140" s="53">
        <v>6</v>
      </c>
    </row>
    <row r="141" spans="1:23" ht="52" x14ac:dyDescent="0.35">
      <c r="A141" s="33">
        <v>140</v>
      </c>
      <c r="B141" s="21" t="s">
        <v>5894</v>
      </c>
      <c r="C141" s="29" t="s">
        <v>5895</v>
      </c>
      <c r="D141" s="29" t="s">
        <v>5895</v>
      </c>
      <c r="E141" s="21" t="s">
        <v>5896</v>
      </c>
      <c r="F141" s="16"/>
      <c r="G141" s="7"/>
      <c r="H141" s="7"/>
      <c r="I141" s="7" t="s">
        <v>34</v>
      </c>
      <c r="J141" s="7"/>
      <c r="K141" s="7"/>
      <c r="L141" s="32"/>
      <c r="M141" s="30" t="s">
        <v>34</v>
      </c>
      <c r="N141" s="29" t="s">
        <v>34</v>
      </c>
      <c r="U141" s="31"/>
      <c r="V141" s="2" t="s">
        <v>6706</v>
      </c>
      <c r="W141" s="53">
        <v>6</v>
      </c>
    </row>
    <row r="142" spans="1:23" ht="26" x14ac:dyDescent="0.35">
      <c r="A142" s="33">
        <v>141</v>
      </c>
      <c r="B142" s="9" t="s">
        <v>5897</v>
      </c>
      <c r="C142" s="37" t="s">
        <v>5898</v>
      </c>
      <c r="D142" s="37" t="s">
        <v>5898</v>
      </c>
      <c r="E142" s="9" t="s">
        <v>5897</v>
      </c>
      <c r="F142" s="15"/>
      <c r="G142" s="10"/>
      <c r="H142" s="10"/>
      <c r="I142" s="7"/>
      <c r="J142" s="10"/>
      <c r="K142" s="10"/>
      <c r="L142" s="36"/>
      <c r="M142" s="32"/>
      <c r="U142" s="31"/>
      <c r="W142" s="53"/>
    </row>
    <row r="143" spans="1:23" x14ac:dyDescent="0.35">
      <c r="A143" s="33">
        <v>142</v>
      </c>
      <c r="B143" s="9" t="s">
        <v>5846</v>
      </c>
      <c r="C143" s="37" t="s">
        <v>5899</v>
      </c>
      <c r="D143" s="37" t="s">
        <v>5899</v>
      </c>
      <c r="E143" s="9" t="s">
        <v>5848</v>
      </c>
      <c r="F143" s="15"/>
      <c r="G143" s="10"/>
      <c r="H143" s="10"/>
      <c r="I143" s="7"/>
      <c r="J143" s="10"/>
      <c r="K143" s="10"/>
      <c r="L143" s="36"/>
      <c r="M143" s="32"/>
      <c r="U143" s="31"/>
      <c r="W143" s="53"/>
    </row>
    <row r="144" spans="1:23" ht="26" x14ac:dyDescent="0.35">
      <c r="A144" s="33">
        <v>143</v>
      </c>
      <c r="B144" s="18" t="s">
        <v>5900</v>
      </c>
      <c r="C144" s="35" t="s">
        <v>5901</v>
      </c>
      <c r="D144" s="35" t="s">
        <v>5901</v>
      </c>
      <c r="E144" s="18" t="s">
        <v>5900</v>
      </c>
      <c r="F144" s="20"/>
      <c r="G144" s="19"/>
      <c r="H144" s="19"/>
      <c r="I144" s="7"/>
      <c r="J144" s="19"/>
      <c r="K144" s="19"/>
      <c r="L144" s="34"/>
      <c r="M144" s="32"/>
      <c r="U144" s="31"/>
      <c r="W144" s="53"/>
    </row>
    <row r="145" spans="1:23" ht="26" x14ac:dyDescent="0.35">
      <c r="A145" s="33">
        <v>144</v>
      </c>
      <c r="B145" s="21" t="s">
        <v>5902</v>
      </c>
      <c r="C145" s="29" t="s">
        <v>5903</v>
      </c>
      <c r="D145" s="29" t="s">
        <v>5903</v>
      </c>
      <c r="E145" s="21" t="s">
        <v>5904</v>
      </c>
      <c r="F145" s="16"/>
      <c r="G145" s="7"/>
      <c r="H145" s="7"/>
      <c r="I145" s="7" t="s">
        <v>34</v>
      </c>
      <c r="J145" s="7"/>
      <c r="K145" s="7"/>
      <c r="L145" s="30" t="s">
        <v>34</v>
      </c>
      <c r="M145" s="30" t="s">
        <v>34</v>
      </c>
      <c r="U145" s="31"/>
      <c r="W145" s="53"/>
    </row>
    <row r="146" spans="1:23" ht="26" x14ac:dyDescent="0.35">
      <c r="A146" s="33">
        <v>145</v>
      </c>
      <c r="B146" s="21" t="s">
        <v>5905</v>
      </c>
      <c r="C146" s="29" t="s">
        <v>5906</v>
      </c>
      <c r="D146" s="29" t="s">
        <v>5906</v>
      </c>
      <c r="E146" s="21" t="s">
        <v>5905</v>
      </c>
      <c r="F146" s="16"/>
      <c r="G146" s="7"/>
      <c r="H146" s="7"/>
      <c r="I146" s="7" t="s">
        <v>34</v>
      </c>
      <c r="J146" s="7"/>
      <c r="K146" s="7"/>
      <c r="L146" s="30" t="s">
        <v>34</v>
      </c>
      <c r="M146" s="30" t="s">
        <v>34</v>
      </c>
      <c r="U146" s="31"/>
      <c r="W146" s="53"/>
    </row>
    <row r="147" spans="1:23" ht="65" x14ac:dyDescent="0.35">
      <c r="A147" s="33">
        <v>146</v>
      </c>
      <c r="B147" s="21" t="s">
        <v>5907</v>
      </c>
      <c r="C147" s="29" t="s">
        <v>5908</v>
      </c>
      <c r="D147" s="29" t="s">
        <v>5908</v>
      </c>
      <c r="E147" s="21" t="s">
        <v>5909</v>
      </c>
      <c r="F147" s="16"/>
      <c r="G147" s="7"/>
      <c r="H147" s="7"/>
      <c r="I147" s="7"/>
      <c r="J147" s="7" t="s">
        <v>34</v>
      </c>
      <c r="K147" s="7"/>
      <c r="L147" s="32"/>
      <c r="M147" s="30" t="s">
        <v>34</v>
      </c>
      <c r="U147" s="31"/>
      <c r="V147" s="2" t="s">
        <v>5910</v>
      </c>
      <c r="W147" s="53">
        <v>3</v>
      </c>
    </row>
    <row r="148" spans="1:23" ht="234" x14ac:dyDescent="0.35">
      <c r="A148" s="33">
        <v>147</v>
      </c>
      <c r="B148" s="21" t="s">
        <v>5911</v>
      </c>
      <c r="C148" s="29" t="s">
        <v>5912</v>
      </c>
      <c r="D148" s="29" t="s">
        <v>5912</v>
      </c>
      <c r="E148" s="21" t="s">
        <v>5911</v>
      </c>
      <c r="F148" s="16"/>
      <c r="G148" s="7"/>
      <c r="H148" s="7"/>
      <c r="I148" s="7" t="s">
        <v>34</v>
      </c>
      <c r="J148" s="7"/>
      <c r="K148" s="7"/>
      <c r="L148" s="32"/>
      <c r="M148" s="30" t="s">
        <v>34</v>
      </c>
      <c r="U148" s="31"/>
      <c r="V148" s="2" t="s">
        <v>14762</v>
      </c>
      <c r="W148" s="53">
        <v>6</v>
      </c>
    </row>
    <row r="149" spans="1:23" ht="195" x14ac:dyDescent="0.35">
      <c r="A149" s="33">
        <v>148</v>
      </c>
      <c r="B149" s="21" t="s">
        <v>5913</v>
      </c>
      <c r="C149" s="29" t="s">
        <v>5914</v>
      </c>
      <c r="D149" s="29" t="s">
        <v>5914</v>
      </c>
      <c r="E149" s="54" t="s">
        <v>5915</v>
      </c>
      <c r="F149" s="16"/>
      <c r="G149" s="7"/>
      <c r="H149" s="7"/>
      <c r="I149" s="7" t="s">
        <v>34</v>
      </c>
      <c r="J149" s="7"/>
      <c r="K149" s="7"/>
      <c r="L149" s="32"/>
      <c r="M149" s="30" t="s">
        <v>34</v>
      </c>
      <c r="U149" s="31"/>
      <c r="V149" s="2" t="s">
        <v>5916</v>
      </c>
      <c r="W149" s="53">
        <v>5</v>
      </c>
    </row>
    <row r="150" spans="1:23" ht="26" x14ac:dyDescent="0.35">
      <c r="A150" s="33">
        <v>149</v>
      </c>
      <c r="B150" s="21" t="s">
        <v>5917</v>
      </c>
      <c r="C150" s="29" t="s">
        <v>5918</v>
      </c>
      <c r="D150" s="29" t="s">
        <v>5918</v>
      </c>
      <c r="E150" s="21" t="s">
        <v>5917</v>
      </c>
      <c r="F150" s="16"/>
      <c r="G150" s="7"/>
      <c r="H150" s="7"/>
      <c r="I150" s="7" t="s">
        <v>34</v>
      </c>
      <c r="J150" s="7"/>
      <c r="K150" s="7"/>
      <c r="L150" s="32"/>
      <c r="M150" s="30" t="s">
        <v>34</v>
      </c>
      <c r="U150" s="31"/>
      <c r="V150" s="2" t="s">
        <v>5919</v>
      </c>
      <c r="W150" s="53">
        <v>6</v>
      </c>
    </row>
    <row r="151" spans="1:23" ht="78" x14ac:dyDescent="0.35">
      <c r="A151" s="33">
        <v>150</v>
      </c>
      <c r="B151" s="21" t="s">
        <v>5920</v>
      </c>
      <c r="C151" s="29" t="s">
        <v>5921</v>
      </c>
      <c r="D151" s="29" t="s">
        <v>5921</v>
      </c>
      <c r="E151" s="21" t="s">
        <v>5920</v>
      </c>
      <c r="F151" s="16"/>
      <c r="G151" s="7"/>
      <c r="H151" s="7"/>
      <c r="I151" s="7" t="s">
        <v>34</v>
      </c>
      <c r="J151" s="7"/>
      <c r="K151" s="7"/>
      <c r="L151" s="32"/>
      <c r="M151" s="30" t="s">
        <v>34</v>
      </c>
      <c r="U151" s="31"/>
      <c r="V151" s="2" t="s">
        <v>5922</v>
      </c>
      <c r="W151" s="53">
        <v>6</v>
      </c>
    </row>
    <row r="152" spans="1:23" ht="26" x14ac:dyDescent="0.35">
      <c r="A152" s="33">
        <v>151</v>
      </c>
      <c r="B152" s="21" t="s">
        <v>5923</v>
      </c>
      <c r="C152" s="29" t="s">
        <v>5924</v>
      </c>
      <c r="D152" s="29" t="s">
        <v>5924</v>
      </c>
      <c r="E152" s="21" t="s">
        <v>5923</v>
      </c>
      <c r="F152" s="16"/>
      <c r="G152" s="7"/>
      <c r="H152" s="7"/>
      <c r="I152" s="7" t="s">
        <v>34</v>
      </c>
      <c r="J152" s="7"/>
      <c r="K152" s="7"/>
      <c r="L152" s="32"/>
      <c r="M152" s="30" t="s">
        <v>34</v>
      </c>
      <c r="U152" s="31"/>
      <c r="V152" s="2" t="s">
        <v>5925</v>
      </c>
      <c r="W152" s="53">
        <v>6</v>
      </c>
    </row>
    <row r="153" spans="1:23" ht="52" x14ac:dyDescent="0.35">
      <c r="A153" s="33">
        <v>152</v>
      </c>
      <c r="B153" s="21" t="s">
        <v>5926</v>
      </c>
      <c r="C153" s="29" t="s">
        <v>5927</v>
      </c>
      <c r="D153" s="29" t="s">
        <v>5927</v>
      </c>
      <c r="E153" s="21" t="s">
        <v>5926</v>
      </c>
      <c r="F153" s="16"/>
      <c r="G153" s="7"/>
      <c r="H153" s="7"/>
      <c r="I153" s="7" t="s">
        <v>34</v>
      </c>
      <c r="J153" s="7"/>
      <c r="K153" s="7"/>
      <c r="L153" s="32"/>
      <c r="M153" s="30" t="s">
        <v>34</v>
      </c>
      <c r="U153" s="31"/>
      <c r="V153" s="2" t="s">
        <v>5919</v>
      </c>
      <c r="W153" s="53">
        <v>6</v>
      </c>
    </row>
    <row r="154" spans="1:23" x14ac:dyDescent="0.35">
      <c r="A154" s="33">
        <v>153</v>
      </c>
      <c r="B154" s="18" t="s">
        <v>5928</v>
      </c>
      <c r="C154" s="35" t="s">
        <v>5929</v>
      </c>
      <c r="D154" s="35" t="s">
        <v>5929</v>
      </c>
      <c r="E154" s="18" t="s">
        <v>5930</v>
      </c>
      <c r="F154" s="20"/>
      <c r="G154" s="19"/>
      <c r="H154" s="19"/>
      <c r="I154" s="7"/>
      <c r="J154" s="19"/>
      <c r="K154" s="19"/>
      <c r="L154" s="34"/>
      <c r="M154" s="32"/>
      <c r="U154" s="31"/>
      <c r="W154" s="53"/>
    </row>
    <row r="155" spans="1:23" ht="52" x14ac:dyDescent="0.35">
      <c r="A155" s="33">
        <v>154</v>
      </c>
      <c r="B155" s="21" t="s">
        <v>5799</v>
      </c>
      <c r="C155" s="29" t="s">
        <v>5931</v>
      </c>
      <c r="D155" s="29" t="s">
        <v>5931</v>
      </c>
      <c r="E155" s="21" t="s">
        <v>5799</v>
      </c>
      <c r="F155" s="16"/>
      <c r="G155" s="7"/>
      <c r="H155" s="7"/>
      <c r="I155" s="7" t="s">
        <v>34</v>
      </c>
      <c r="J155" s="7"/>
      <c r="K155" s="7"/>
      <c r="L155" s="32"/>
      <c r="M155" s="30" t="s">
        <v>34</v>
      </c>
      <c r="U155" s="31"/>
      <c r="W155" s="53"/>
    </row>
    <row r="156" spans="1:23" ht="39" x14ac:dyDescent="0.35">
      <c r="A156" s="33">
        <v>155</v>
      </c>
      <c r="B156" s="21" t="s">
        <v>5932</v>
      </c>
      <c r="C156" s="29" t="s">
        <v>5933</v>
      </c>
      <c r="D156" s="29" t="s">
        <v>5933</v>
      </c>
      <c r="E156" s="21" t="s">
        <v>5932</v>
      </c>
      <c r="F156" s="16"/>
      <c r="G156" s="7"/>
      <c r="H156" s="7"/>
      <c r="I156" s="7" t="s">
        <v>34</v>
      </c>
      <c r="J156" s="7"/>
      <c r="K156" s="7"/>
      <c r="L156" s="32"/>
      <c r="M156" s="30" t="s">
        <v>34</v>
      </c>
      <c r="U156" s="31"/>
      <c r="W156" s="53"/>
    </row>
    <row r="157" spans="1:23" ht="39" x14ac:dyDescent="0.35">
      <c r="A157" s="33">
        <v>156</v>
      </c>
      <c r="B157" s="21" t="s">
        <v>5934</v>
      </c>
      <c r="C157" s="29" t="s">
        <v>5935</v>
      </c>
      <c r="D157" s="29" t="s">
        <v>5935</v>
      </c>
      <c r="E157" s="21" t="s">
        <v>5934</v>
      </c>
      <c r="F157" s="16"/>
      <c r="G157" s="7"/>
      <c r="H157" s="7"/>
      <c r="I157" s="7" t="s">
        <v>34</v>
      </c>
      <c r="J157" s="7"/>
      <c r="K157" s="7"/>
      <c r="L157" s="32"/>
      <c r="M157" s="30" t="s">
        <v>34</v>
      </c>
      <c r="U157" s="31"/>
      <c r="W157" s="53"/>
    </row>
    <row r="158" spans="1:23" ht="52" x14ac:dyDescent="0.35">
      <c r="A158" s="33">
        <v>157</v>
      </c>
      <c r="B158" s="21" t="s">
        <v>5936</v>
      </c>
      <c r="C158" s="29" t="s">
        <v>5937</v>
      </c>
      <c r="D158" s="29" t="s">
        <v>5937</v>
      </c>
      <c r="E158" s="21" t="s">
        <v>5936</v>
      </c>
      <c r="F158" s="16"/>
      <c r="G158" s="7"/>
      <c r="H158" s="7"/>
      <c r="I158" s="7" t="s">
        <v>34</v>
      </c>
      <c r="J158" s="7"/>
      <c r="K158" s="7"/>
      <c r="L158" s="32"/>
      <c r="M158" s="30" t="s">
        <v>34</v>
      </c>
      <c r="U158" s="31"/>
      <c r="W158" s="53"/>
    </row>
    <row r="159" spans="1:23" ht="39" x14ac:dyDescent="0.35">
      <c r="A159" s="33">
        <v>158</v>
      </c>
      <c r="B159" s="21" t="s">
        <v>5938</v>
      </c>
      <c r="C159" s="29" t="s">
        <v>5939</v>
      </c>
      <c r="D159" s="29" t="s">
        <v>5939</v>
      </c>
      <c r="E159" s="21" t="s">
        <v>5938</v>
      </c>
      <c r="F159" s="16"/>
      <c r="G159" s="7"/>
      <c r="H159" s="7"/>
      <c r="I159" s="7" t="s">
        <v>34</v>
      </c>
      <c r="J159" s="7"/>
      <c r="K159" s="7"/>
      <c r="L159" s="32"/>
      <c r="M159" s="30" t="s">
        <v>34</v>
      </c>
      <c r="U159" s="31"/>
      <c r="W159" s="53"/>
    </row>
    <row r="160" spans="1:23" ht="26" x14ac:dyDescent="0.35">
      <c r="A160" s="33">
        <v>159</v>
      </c>
      <c r="B160" s="21" t="s">
        <v>5940</v>
      </c>
      <c r="C160" s="29" t="s">
        <v>5941</v>
      </c>
      <c r="D160" s="29" t="s">
        <v>5941</v>
      </c>
      <c r="E160" s="21" t="s">
        <v>5940</v>
      </c>
      <c r="F160" s="16"/>
      <c r="G160" s="7"/>
      <c r="H160" s="7"/>
      <c r="I160" s="7" t="s">
        <v>34</v>
      </c>
      <c r="J160" s="7"/>
      <c r="K160" s="7"/>
      <c r="L160" s="32"/>
      <c r="M160" s="30" t="s">
        <v>34</v>
      </c>
      <c r="U160" s="31"/>
      <c r="W160" s="53"/>
    </row>
    <row r="161" spans="1:23" ht="39" x14ac:dyDescent="0.35">
      <c r="A161" s="33">
        <v>160</v>
      </c>
      <c r="B161" s="21" t="s">
        <v>5942</v>
      </c>
      <c r="C161" s="29" t="s">
        <v>5943</v>
      </c>
      <c r="D161" s="29" t="s">
        <v>5943</v>
      </c>
      <c r="E161" s="21" t="s">
        <v>5942</v>
      </c>
      <c r="F161" s="16"/>
      <c r="G161" s="7"/>
      <c r="H161" s="7"/>
      <c r="I161" s="7" t="s">
        <v>34</v>
      </c>
      <c r="J161" s="7"/>
      <c r="K161" s="7"/>
      <c r="L161" s="32"/>
      <c r="M161" s="30" t="s">
        <v>34</v>
      </c>
      <c r="U161" s="31"/>
      <c r="V161" s="2" t="s">
        <v>5919</v>
      </c>
      <c r="W161" s="53">
        <v>6</v>
      </c>
    </row>
    <row r="162" spans="1:23" ht="26" x14ac:dyDescent="0.35">
      <c r="A162" s="33">
        <v>161</v>
      </c>
      <c r="B162" s="21" t="s">
        <v>5944</v>
      </c>
      <c r="C162" s="29" t="s">
        <v>5945</v>
      </c>
      <c r="D162" s="29" t="s">
        <v>5945</v>
      </c>
      <c r="E162" s="21" t="s">
        <v>5944</v>
      </c>
      <c r="F162" s="16"/>
      <c r="G162" s="7"/>
      <c r="H162" s="7"/>
      <c r="I162" s="7" t="s">
        <v>34</v>
      </c>
      <c r="J162" s="7"/>
      <c r="K162" s="7"/>
      <c r="L162" s="32"/>
      <c r="M162" s="30" t="s">
        <v>34</v>
      </c>
      <c r="U162" s="31"/>
      <c r="W162" s="53"/>
    </row>
    <row r="163" spans="1:23" x14ac:dyDescent="0.35">
      <c r="A163" s="33">
        <v>162</v>
      </c>
      <c r="B163" s="18" t="s">
        <v>5946</v>
      </c>
      <c r="C163" s="35" t="s">
        <v>5947</v>
      </c>
      <c r="D163" s="35" t="s">
        <v>5947</v>
      </c>
      <c r="E163" s="18" t="s">
        <v>5946</v>
      </c>
      <c r="F163" s="20"/>
      <c r="G163" s="19"/>
      <c r="H163" s="19"/>
      <c r="I163" s="7"/>
      <c r="J163" s="19"/>
      <c r="K163" s="19"/>
      <c r="L163" s="34"/>
      <c r="M163" s="32"/>
      <c r="U163" s="31"/>
      <c r="V163" s="2" t="s">
        <v>5948</v>
      </c>
      <c r="W163" s="53">
        <v>6</v>
      </c>
    </row>
    <row r="164" spans="1:23" ht="39" x14ac:dyDescent="0.35">
      <c r="A164" s="33">
        <v>163</v>
      </c>
      <c r="B164" s="21" t="s">
        <v>5949</v>
      </c>
      <c r="C164" s="29" t="s">
        <v>5950</v>
      </c>
      <c r="D164" s="29" t="s">
        <v>5950</v>
      </c>
      <c r="E164" s="21" t="s">
        <v>5949</v>
      </c>
      <c r="F164" s="16"/>
      <c r="G164" s="7"/>
      <c r="H164" s="7"/>
      <c r="I164" s="7" t="s">
        <v>34</v>
      </c>
      <c r="J164" s="7"/>
      <c r="K164" s="7"/>
      <c r="L164" s="32"/>
      <c r="M164" s="30" t="s">
        <v>34</v>
      </c>
      <c r="U164" s="31"/>
      <c r="W164" s="53"/>
    </row>
    <row r="165" spans="1:23" ht="26" x14ac:dyDescent="0.35">
      <c r="A165" s="33">
        <v>164</v>
      </c>
      <c r="B165" s="21" t="s">
        <v>5951</v>
      </c>
      <c r="C165" s="29" t="s">
        <v>5952</v>
      </c>
      <c r="D165" s="29" t="s">
        <v>5952</v>
      </c>
      <c r="E165" s="21" t="s">
        <v>5951</v>
      </c>
      <c r="F165" s="16"/>
      <c r="G165" s="7"/>
      <c r="H165" s="7"/>
      <c r="I165" s="7" t="s">
        <v>34</v>
      </c>
      <c r="J165" s="7"/>
      <c r="K165" s="7"/>
      <c r="L165" s="32"/>
      <c r="M165" s="30" t="s">
        <v>34</v>
      </c>
      <c r="U165" s="31"/>
      <c r="W165" s="53"/>
    </row>
    <row r="166" spans="1:23" ht="26" x14ac:dyDescent="0.35">
      <c r="A166" s="33">
        <v>165</v>
      </c>
      <c r="B166" s="21" t="s">
        <v>5953</v>
      </c>
      <c r="C166" s="29" t="s">
        <v>5954</v>
      </c>
      <c r="D166" s="29" t="s">
        <v>5954</v>
      </c>
      <c r="E166" s="21" t="s">
        <v>5953</v>
      </c>
      <c r="F166" s="16"/>
      <c r="G166" s="7"/>
      <c r="H166" s="7"/>
      <c r="I166" s="7" t="s">
        <v>34</v>
      </c>
      <c r="J166" s="7"/>
      <c r="K166" s="7"/>
      <c r="L166" s="32"/>
      <c r="M166" s="30" t="s">
        <v>34</v>
      </c>
      <c r="U166" s="31"/>
      <c r="W166" s="53"/>
    </row>
    <row r="167" spans="1:23" ht="26" x14ac:dyDescent="0.35">
      <c r="A167" s="33">
        <v>166</v>
      </c>
      <c r="B167" s="21" t="s">
        <v>5955</v>
      </c>
      <c r="C167" s="29" t="s">
        <v>5956</v>
      </c>
      <c r="D167" s="29" t="s">
        <v>5956</v>
      </c>
      <c r="E167" s="21" t="s">
        <v>5955</v>
      </c>
      <c r="F167" s="16"/>
      <c r="G167" s="7"/>
      <c r="H167" s="7"/>
      <c r="I167" s="7" t="s">
        <v>34</v>
      </c>
      <c r="J167" s="7"/>
      <c r="K167" s="7"/>
      <c r="L167" s="32"/>
      <c r="M167" s="30" t="s">
        <v>34</v>
      </c>
      <c r="U167" s="31"/>
      <c r="W167" s="53"/>
    </row>
    <row r="168" spans="1:23" ht="26" x14ac:dyDescent="0.35">
      <c r="A168" s="33">
        <v>167</v>
      </c>
      <c r="B168" s="21" t="s">
        <v>5957</v>
      </c>
      <c r="C168" s="29" t="s">
        <v>5958</v>
      </c>
      <c r="D168" s="29" t="s">
        <v>5958</v>
      </c>
      <c r="E168" s="21" t="s">
        <v>5959</v>
      </c>
      <c r="F168" s="16"/>
      <c r="G168" s="7"/>
      <c r="H168" s="7"/>
      <c r="I168" s="7" t="s">
        <v>34</v>
      </c>
      <c r="J168" s="7"/>
      <c r="K168" s="7"/>
      <c r="L168" s="32"/>
      <c r="M168" s="30" t="s">
        <v>34</v>
      </c>
      <c r="U168" s="31"/>
      <c r="W168" s="53"/>
    </row>
    <row r="169" spans="1:23" ht="65" x14ac:dyDescent="0.35">
      <c r="A169" s="33">
        <v>168</v>
      </c>
      <c r="B169" s="21" t="s">
        <v>5960</v>
      </c>
      <c r="C169" s="29" t="s">
        <v>5961</v>
      </c>
      <c r="D169" s="29" t="s">
        <v>5961</v>
      </c>
      <c r="E169" s="21" t="s">
        <v>5962</v>
      </c>
      <c r="F169" s="16"/>
      <c r="G169" s="7"/>
      <c r="H169" s="7"/>
      <c r="I169" s="7" t="s">
        <v>34</v>
      </c>
      <c r="J169" s="7"/>
      <c r="K169" s="7"/>
      <c r="L169" s="32"/>
      <c r="M169" s="30" t="s">
        <v>34</v>
      </c>
      <c r="U169" s="31"/>
      <c r="W169" s="53"/>
    </row>
    <row r="170" spans="1:23" ht="39" x14ac:dyDescent="0.35">
      <c r="A170" s="33">
        <v>169</v>
      </c>
      <c r="B170" s="21" t="s">
        <v>5963</v>
      </c>
      <c r="C170" s="29" t="s">
        <v>5964</v>
      </c>
      <c r="D170" s="29" t="s">
        <v>5964</v>
      </c>
      <c r="E170" s="21" t="s">
        <v>5963</v>
      </c>
      <c r="F170" s="16"/>
      <c r="G170" s="7"/>
      <c r="H170" s="7"/>
      <c r="I170" s="7" t="s">
        <v>34</v>
      </c>
      <c r="J170" s="7"/>
      <c r="K170" s="7"/>
      <c r="L170" s="30" t="s">
        <v>34</v>
      </c>
      <c r="M170" s="30" t="s">
        <v>34</v>
      </c>
      <c r="U170" s="31"/>
      <c r="W170" s="53"/>
    </row>
    <row r="171" spans="1:23" x14ac:dyDescent="0.35">
      <c r="A171" s="33">
        <v>170</v>
      </c>
      <c r="B171" s="18" t="s">
        <v>5965</v>
      </c>
      <c r="C171" s="35" t="s">
        <v>5966</v>
      </c>
      <c r="D171" s="35" t="s">
        <v>5966</v>
      </c>
      <c r="E171" s="18" t="s">
        <v>5967</v>
      </c>
      <c r="F171" s="20"/>
      <c r="G171" s="19"/>
      <c r="H171" s="19"/>
      <c r="I171" s="7"/>
      <c r="J171" s="19"/>
      <c r="K171" s="19"/>
      <c r="L171" s="34"/>
      <c r="M171" s="32"/>
      <c r="U171" s="31"/>
      <c r="W171" s="53"/>
    </row>
    <row r="172" spans="1:23" x14ac:dyDescent="0.35">
      <c r="A172" s="33">
        <v>171</v>
      </c>
      <c r="B172" s="21" t="s">
        <v>5968</v>
      </c>
      <c r="C172" s="29" t="s">
        <v>5969</v>
      </c>
      <c r="D172" s="29" t="s">
        <v>5969</v>
      </c>
      <c r="E172" s="21" t="s">
        <v>5970</v>
      </c>
      <c r="F172" s="16"/>
      <c r="G172" s="7"/>
      <c r="H172" s="7"/>
      <c r="I172" s="7" t="s">
        <v>34</v>
      </c>
      <c r="J172" s="7"/>
      <c r="K172" s="7"/>
      <c r="L172" s="30" t="s">
        <v>34</v>
      </c>
      <c r="M172" s="30" t="s">
        <v>34</v>
      </c>
      <c r="U172" s="31"/>
      <c r="W172" s="53"/>
    </row>
    <row r="173" spans="1:23" ht="39" x14ac:dyDescent="0.35">
      <c r="A173" s="33">
        <v>172</v>
      </c>
      <c r="B173" s="21" t="s">
        <v>5971</v>
      </c>
      <c r="C173" s="29" t="s">
        <v>5972</v>
      </c>
      <c r="D173" s="29" t="s">
        <v>5972</v>
      </c>
      <c r="E173" s="21" t="s">
        <v>5971</v>
      </c>
      <c r="F173" s="16"/>
      <c r="G173" s="7"/>
      <c r="H173" s="7"/>
      <c r="I173" s="7" t="s">
        <v>34</v>
      </c>
      <c r="J173" s="7"/>
      <c r="K173" s="7"/>
      <c r="L173" s="32"/>
      <c r="M173" s="30" t="s">
        <v>34</v>
      </c>
      <c r="U173" s="31"/>
      <c r="W173" s="53"/>
    </row>
    <row r="174" spans="1:23" x14ac:dyDescent="0.35">
      <c r="A174" s="33">
        <v>173</v>
      </c>
      <c r="B174" s="21" t="s">
        <v>5973</v>
      </c>
      <c r="C174" s="29" t="s">
        <v>5974</v>
      </c>
      <c r="D174" s="29" t="s">
        <v>5974</v>
      </c>
      <c r="E174" s="21" t="s">
        <v>5973</v>
      </c>
      <c r="F174" s="16"/>
      <c r="G174" s="7"/>
      <c r="H174" s="7"/>
      <c r="I174" s="7" t="s">
        <v>34</v>
      </c>
      <c r="J174" s="7"/>
      <c r="K174" s="7"/>
      <c r="L174" s="30" t="s">
        <v>34</v>
      </c>
      <c r="M174" s="30" t="s">
        <v>34</v>
      </c>
      <c r="U174" s="31"/>
      <c r="W174" s="53"/>
    </row>
    <row r="175" spans="1:23" x14ac:dyDescent="0.35">
      <c r="A175" s="33">
        <v>174</v>
      </c>
      <c r="B175" s="18" t="s">
        <v>5975</v>
      </c>
      <c r="C175" s="35" t="s">
        <v>5976</v>
      </c>
      <c r="D175" s="35" t="s">
        <v>5976</v>
      </c>
      <c r="E175" s="18" t="s">
        <v>5975</v>
      </c>
      <c r="F175" s="20"/>
      <c r="G175" s="19"/>
      <c r="H175" s="19"/>
      <c r="I175" s="7"/>
      <c r="J175" s="19"/>
      <c r="K175" s="19"/>
      <c r="L175" s="34"/>
      <c r="M175" s="32"/>
      <c r="U175" s="31"/>
      <c r="W175" s="53"/>
    </row>
    <row r="176" spans="1:23" ht="26" x14ac:dyDescent="0.35">
      <c r="A176" s="33">
        <v>175</v>
      </c>
      <c r="B176" s="21" t="s">
        <v>5977</v>
      </c>
      <c r="C176" s="29" t="s">
        <v>5978</v>
      </c>
      <c r="D176" s="29" t="s">
        <v>5978</v>
      </c>
      <c r="E176" s="21" t="s">
        <v>5977</v>
      </c>
      <c r="F176" s="16"/>
      <c r="G176" s="7"/>
      <c r="H176" s="7"/>
      <c r="I176" s="7" t="s">
        <v>34</v>
      </c>
      <c r="J176" s="7"/>
      <c r="K176" s="7"/>
      <c r="L176" s="30" t="s">
        <v>34</v>
      </c>
      <c r="M176" s="30" t="s">
        <v>34</v>
      </c>
      <c r="U176" s="31"/>
      <c r="W176" s="53"/>
    </row>
    <row r="177" spans="1:23" ht="39" x14ac:dyDescent="0.35">
      <c r="A177" s="33">
        <v>176</v>
      </c>
      <c r="B177" s="21" t="s">
        <v>5979</v>
      </c>
      <c r="C177" s="29" t="s">
        <v>5980</v>
      </c>
      <c r="D177" s="29" t="s">
        <v>5980</v>
      </c>
      <c r="E177" s="21" t="s">
        <v>5979</v>
      </c>
      <c r="F177" s="16"/>
      <c r="G177" s="7"/>
      <c r="H177" s="7"/>
      <c r="I177" s="7" t="s">
        <v>34</v>
      </c>
      <c r="J177" s="7"/>
      <c r="K177" s="7"/>
      <c r="L177" s="32"/>
      <c r="M177" s="30" t="s">
        <v>34</v>
      </c>
      <c r="U177" s="31"/>
      <c r="W177" s="53"/>
    </row>
    <row r="178" spans="1:23" ht="39" x14ac:dyDescent="0.35">
      <c r="A178" s="33">
        <v>177</v>
      </c>
      <c r="B178" s="21" t="s">
        <v>5981</v>
      </c>
      <c r="C178" s="29" t="s">
        <v>5982</v>
      </c>
      <c r="D178" s="29" t="s">
        <v>5982</v>
      </c>
      <c r="E178" s="21" t="s">
        <v>5981</v>
      </c>
      <c r="F178" s="16"/>
      <c r="G178" s="7"/>
      <c r="H178" s="7"/>
      <c r="I178" s="7" t="s">
        <v>34</v>
      </c>
      <c r="J178" s="7"/>
      <c r="K178" s="7"/>
      <c r="L178" s="32"/>
      <c r="M178" s="30" t="s">
        <v>34</v>
      </c>
      <c r="U178" s="31"/>
      <c r="W178" s="53"/>
    </row>
    <row r="179" spans="1:23" x14ac:dyDescent="0.35">
      <c r="A179" s="33">
        <v>178</v>
      </c>
      <c r="B179" s="18" t="s">
        <v>5983</v>
      </c>
      <c r="C179" s="35" t="s">
        <v>5984</v>
      </c>
      <c r="D179" s="35" t="s">
        <v>5984</v>
      </c>
      <c r="E179" s="18" t="s">
        <v>5985</v>
      </c>
      <c r="F179" s="20"/>
      <c r="G179" s="19"/>
      <c r="H179" s="19"/>
      <c r="I179" s="7"/>
      <c r="J179" s="19"/>
      <c r="K179" s="19"/>
      <c r="L179" s="34"/>
      <c r="M179" s="32"/>
      <c r="U179" s="31"/>
      <c r="W179" s="53"/>
    </row>
    <row r="180" spans="1:23" x14ac:dyDescent="0.35">
      <c r="A180" s="33">
        <v>179</v>
      </c>
      <c r="B180" s="21" t="s">
        <v>5986</v>
      </c>
      <c r="C180" s="29" t="s">
        <v>5987</v>
      </c>
      <c r="D180" s="29" t="s">
        <v>5987</v>
      </c>
      <c r="E180" s="21" t="s">
        <v>5986</v>
      </c>
      <c r="F180" s="16"/>
      <c r="G180" s="7"/>
      <c r="H180" s="7"/>
      <c r="I180" s="7" t="s">
        <v>34</v>
      </c>
      <c r="J180" s="7"/>
      <c r="K180" s="7"/>
      <c r="L180" s="32"/>
      <c r="M180" s="30" t="s">
        <v>34</v>
      </c>
      <c r="U180" s="31"/>
      <c r="W180" s="53"/>
    </row>
    <row r="181" spans="1:23" ht="39" x14ac:dyDescent="0.35">
      <c r="A181" s="33">
        <v>180</v>
      </c>
      <c r="B181" s="21" t="s">
        <v>5988</v>
      </c>
      <c r="C181" s="29" t="s">
        <v>5989</v>
      </c>
      <c r="D181" s="29" t="s">
        <v>5989</v>
      </c>
      <c r="E181" s="21" t="s">
        <v>5988</v>
      </c>
      <c r="F181" s="16"/>
      <c r="G181" s="7"/>
      <c r="H181" s="7"/>
      <c r="I181" s="7" t="s">
        <v>34</v>
      </c>
      <c r="J181" s="7"/>
      <c r="K181" s="7"/>
      <c r="L181" s="32"/>
      <c r="M181" s="30" t="s">
        <v>34</v>
      </c>
      <c r="U181" s="31"/>
      <c r="W181" s="53"/>
    </row>
    <row r="182" spans="1:23" ht="26" x14ac:dyDescent="0.35">
      <c r="A182" s="33">
        <v>181</v>
      </c>
      <c r="B182" s="18" t="s">
        <v>5990</v>
      </c>
      <c r="C182" s="35" t="s">
        <v>5991</v>
      </c>
      <c r="D182" s="35" t="s">
        <v>5991</v>
      </c>
      <c r="E182" s="18" t="s">
        <v>5992</v>
      </c>
      <c r="F182" s="20"/>
      <c r="G182" s="19"/>
      <c r="H182" s="19"/>
      <c r="I182" s="7"/>
      <c r="J182" s="7"/>
      <c r="K182" s="19"/>
      <c r="L182" s="34"/>
      <c r="M182" s="32"/>
      <c r="U182" s="31"/>
      <c r="W182" s="53"/>
    </row>
    <row r="183" spans="1:23" ht="104" x14ac:dyDescent="0.35">
      <c r="A183" s="33">
        <v>182</v>
      </c>
      <c r="B183" s="21" t="s">
        <v>5993</v>
      </c>
      <c r="C183" s="29" t="s">
        <v>5994</v>
      </c>
      <c r="D183" s="29" t="s">
        <v>5994</v>
      </c>
      <c r="E183" s="21" t="s">
        <v>5995</v>
      </c>
      <c r="F183" s="16"/>
      <c r="G183" s="7"/>
      <c r="H183" s="7"/>
      <c r="I183" s="7" t="s">
        <v>34</v>
      </c>
      <c r="J183" s="7"/>
      <c r="K183" s="7"/>
      <c r="L183" s="32"/>
      <c r="M183" s="30" t="s">
        <v>34</v>
      </c>
      <c r="N183" s="29" t="s">
        <v>34</v>
      </c>
      <c r="U183" s="31"/>
      <c r="V183" s="2" t="s">
        <v>6707</v>
      </c>
      <c r="W183" s="53">
        <v>6</v>
      </c>
    </row>
    <row r="184" spans="1:23" ht="91" x14ac:dyDescent="0.35">
      <c r="A184" s="33">
        <v>183</v>
      </c>
      <c r="B184" s="21" t="s">
        <v>5996</v>
      </c>
      <c r="C184" s="29" t="s">
        <v>5997</v>
      </c>
      <c r="D184" s="29" t="s">
        <v>5997</v>
      </c>
      <c r="E184" s="21" t="s">
        <v>5998</v>
      </c>
      <c r="F184" s="16"/>
      <c r="G184" s="7"/>
      <c r="H184" s="7"/>
      <c r="I184" s="7"/>
      <c r="J184" s="7"/>
      <c r="K184" s="7" t="s">
        <v>34</v>
      </c>
      <c r="L184" s="32"/>
      <c r="M184" s="30" t="s">
        <v>34</v>
      </c>
      <c r="N184" s="29" t="s">
        <v>34</v>
      </c>
      <c r="U184" s="31"/>
      <c r="V184" s="2" t="s">
        <v>6708</v>
      </c>
      <c r="W184" s="53">
        <v>6</v>
      </c>
    </row>
    <row r="185" spans="1:23" ht="39" x14ac:dyDescent="0.35">
      <c r="A185" s="33">
        <v>184</v>
      </c>
      <c r="B185" s="21" t="s">
        <v>5999</v>
      </c>
      <c r="C185" s="29" t="s">
        <v>6000</v>
      </c>
      <c r="D185" s="29" t="s">
        <v>6000</v>
      </c>
      <c r="E185" s="21" t="s">
        <v>88</v>
      </c>
      <c r="F185" s="16"/>
      <c r="G185" s="7"/>
      <c r="H185" s="7" t="s">
        <v>34</v>
      </c>
      <c r="I185" s="7"/>
      <c r="J185" s="7"/>
      <c r="K185" s="7"/>
      <c r="L185" s="32"/>
      <c r="M185" s="32"/>
      <c r="U185" s="31"/>
      <c r="W185" s="53"/>
    </row>
    <row r="186" spans="1:23" ht="39" x14ac:dyDescent="0.35">
      <c r="A186" s="33">
        <v>185</v>
      </c>
      <c r="B186" s="21" t="s">
        <v>6001</v>
      </c>
      <c r="C186" s="29" t="s">
        <v>6002</v>
      </c>
      <c r="D186" s="29" t="s">
        <v>6002</v>
      </c>
      <c r="E186" s="21" t="s">
        <v>137</v>
      </c>
      <c r="F186" s="16"/>
      <c r="G186" s="7"/>
      <c r="H186" s="7" t="s">
        <v>34</v>
      </c>
      <c r="I186" s="7"/>
      <c r="J186" s="7"/>
      <c r="K186" s="7"/>
      <c r="L186" s="32"/>
      <c r="M186" s="32"/>
      <c r="U186" s="31"/>
      <c r="W186" s="53"/>
    </row>
    <row r="187" spans="1:23" ht="78" x14ac:dyDescent="0.35">
      <c r="A187" s="33">
        <v>186</v>
      </c>
      <c r="B187" s="21" t="s">
        <v>6003</v>
      </c>
      <c r="C187" s="29" t="s">
        <v>6004</v>
      </c>
      <c r="D187" s="29" t="s">
        <v>6004</v>
      </c>
      <c r="E187" s="21" t="s">
        <v>6005</v>
      </c>
      <c r="F187" s="16"/>
      <c r="G187" s="7"/>
      <c r="H187" s="7"/>
      <c r="I187" s="7"/>
      <c r="J187" s="7" t="s">
        <v>34</v>
      </c>
      <c r="K187" s="7"/>
      <c r="L187" s="32"/>
      <c r="M187" s="30" t="s">
        <v>34</v>
      </c>
      <c r="N187" s="29" t="s">
        <v>34</v>
      </c>
      <c r="U187" s="31"/>
      <c r="V187" s="2" t="s">
        <v>6006</v>
      </c>
      <c r="W187" s="53">
        <v>3</v>
      </c>
    </row>
    <row r="188" spans="1:23" ht="78" x14ac:dyDescent="0.35">
      <c r="A188" s="33">
        <v>187</v>
      </c>
      <c r="B188" s="21" t="s">
        <v>6007</v>
      </c>
      <c r="C188" s="29" t="s">
        <v>6008</v>
      </c>
      <c r="D188" s="29" t="s">
        <v>6008</v>
      </c>
      <c r="E188" s="21" t="s">
        <v>6009</v>
      </c>
      <c r="F188" s="16"/>
      <c r="G188" s="7"/>
      <c r="H188" s="7"/>
      <c r="I188" s="7"/>
      <c r="J188" s="7" t="s">
        <v>34</v>
      </c>
      <c r="K188" s="7"/>
      <c r="L188" s="32"/>
      <c r="M188" s="30" t="s">
        <v>34</v>
      </c>
      <c r="N188" s="29" t="s">
        <v>34</v>
      </c>
      <c r="U188" s="31"/>
      <c r="V188" s="2" t="s">
        <v>6006</v>
      </c>
      <c r="W188" s="53">
        <v>3</v>
      </c>
    </row>
    <row r="189" spans="1:23" ht="52" x14ac:dyDescent="0.35">
      <c r="A189" s="33">
        <v>188</v>
      </c>
      <c r="B189" s="21" t="s">
        <v>6010</v>
      </c>
      <c r="C189" s="29" t="s">
        <v>6011</v>
      </c>
      <c r="D189" s="29" t="s">
        <v>6011</v>
      </c>
      <c r="E189" s="21" t="s">
        <v>6012</v>
      </c>
      <c r="F189" s="16"/>
      <c r="G189" s="7"/>
      <c r="H189" s="7"/>
      <c r="I189" s="7" t="s">
        <v>34</v>
      </c>
      <c r="J189" s="7"/>
      <c r="K189" s="7"/>
      <c r="L189" s="32"/>
      <c r="M189" s="30" t="s">
        <v>34</v>
      </c>
      <c r="N189" s="29" t="s">
        <v>34</v>
      </c>
      <c r="U189" s="31"/>
      <c r="V189" s="2" t="s">
        <v>6013</v>
      </c>
      <c r="W189" s="53">
        <v>6</v>
      </c>
    </row>
    <row r="190" spans="1:23" ht="52" x14ac:dyDescent="0.35">
      <c r="A190" s="33">
        <v>189</v>
      </c>
      <c r="B190" s="21" t="s">
        <v>6014</v>
      </c>
      <c r="C190" s="29" t="s">
        <v>6015</v>
      </c>
      <c r="D190" s="29" t="s">
        <v>6015</v>
      </c>
      <c r="E190" s="21" t="s">
        <v>6016</v>
      </c>
      <c r="F190" s="16"/>
      <c r="G190" s="7"/>
      <c r="H190" s="7"/>
      <c r="I190" s="7" t="s">
        <v>34</v>
      </c>
      <c r="J190" s="7"/>
      <c r="K190" s="7"/>
      <c r="L190" s="32"/>
      <c r="M190" s="30" t="s">
        <v>34</v>
      </c>
      <c r="N190" s="29" t="s">
        <v>34</v>
      </c>
      <c r="U190" s="31"/>
      <c r="V190" s="2" t="s">
        <v>6017</v>
      </c>
      <c r="W190" s="53">
        <v>6</v>
      </c>
    </row>
    <row r="191" spans="1:23" ht="39" x14ac:dyDescent="0.35">
      <c r="A191" s="33">
        <v>190</v>
      </c>
      <c r="B191" s="21" t="s">
        <v>6018</v>
      </c>
      <c r="C191" s="29" t="s">
        <v>6019</v>
      </c>
      <c r="D191" s="29" t="s">
        <v>6019</v>
      </c>
      <c r="E191" s="21" t="s">
        <v>6020</v>
      </c>
      <c r="F191" s="16"/>
      <c r="G191" s="7"/>
      <c r="H191" s="7"/>
      <c r="I191" s="7" t="s">
        <v>34</v>
      </c>
      <c r="J191" s="7"/>
      <c r="K191" s="7"/>
      <c r="L191" s="32"/>
      <c r="M191" s="30" t="s">
        <v>34</v>
      </c>
      <c r="N191" s="29" t="s">
        <v>34</v>
      </c>
      <c r="U191" s="31"/>
      <c r="V191" s="2" t="s">
        <v>6021</v>
      </c>
      <c r="W191" s="53">
        <v>6</v>
      </c>
    </row>
    <row r="192" spans="1:23" x14ac:dyDescent="0.35">
      <c r="A192" s="33">
        <v>191</v>
      </c>
      <c r="B192" s="18" t="s">
        <v>6022</v>
      </c>
      <c r="C192" s="35" t="s">
        <v>6023</v>
      </c>
      <c r="D192" s="35" t="s">
        <v>6023</v>
      </c>
      <c r="E192" s="18" t="s">
        <v>6022</v>
      </c>
      <c r="F192" s="20"/>
      <c r="G192" s="19"/>
      <c r="H192" s="19"/>
      <c r="I192" s="7"/>
      <c r="J192" s="19"/>
      <c r="K192" s="19"/>
      <c r="L192" s="34"/>
      <c r="M192" s="32"/>
      <c r="U192" s="31"/>
      <c r="W192" s="53"/>
    </row>
    <row r="193" spans="1:23" ht="26" x14ac:dyDescent="0.35">
      <c r="A193" s="33">
        <v>192</v>
      </c>
      <c r="B193" s="21" t="s">
        <v>6024</v>
      </c>
      <c r="C193" s="29" t="s">
        <v>6025</v>
      </c>
      <c r="D193" s="29" t="s">
        <v>6025</v>
      </c>
      <c r="E193" s="21" t="s">
        <v>6024</v>
      </c>
      <c r="F193" s="16"/>
      <c r="G193" s="7"/>
      <c r="H193" s="7"/>
      <c r="I193" s="7" t="s">
        <v>34</v>
      </c>
      <c r="J193" s="7"/>
      <c r="K193" s="7"/>
      <c r="L193" s="32"/>
      <c r="M193" s="30" t="s">
        <v>34</v>
      </c>
      <c r="U193" s="31"/>
      <c r="W193" s="53"/>
    </row>
    <row r="194" spans="1:23" ht="26" x14ac:dyDescent="0.35">
      <c r="A194" s="33">
        <v>193</v>
      </c>
      <c r="B194" s="21" t="s">
        <v>6026</v>
      </c>
      <c r="C194" s="29" t="s">
        <v>6027</v>
      </c>
      <c r="D194" s="29" t="s">
        <v>6027</v>
      </c>
      <c r="E194" s="21" t="s">
        <v>6026</v>
      </c>
      <c r="F194" s="16"/>
      <c r="G194" s="7"/>
      <c r="H194" s="7"/>
      <c r="I194" s="7" t="s">
        <v>34</v>
      </c>
      <c r="J194" s="7"/>
      <c r="K194" s="7"/>
      <c r="L194" s="32"/>
      <c r="M194" s="30" t="s">
        <v>34</v>
      </c>
      <c r="U194" s="31"/>
      <c r="W194" s="53"/>
    </row>
    <row r="195" spans="1:23" ht="26" x14ac:dyDescent="0.35">
      <c r="A195" s="33">
        <v>194</v>
      </c>
      <c r="B195" s="21" t="s">
        <v>6028</v>
      </c>
      <c r="C195" s="29" t="s">
        <v>6029</v>
      </c>
      <c r="D195" s="29" t="s">
        <v>6029</v>
      </c>
      <c r="E195" s="21" t="s">
        <v>6028</v>
      </c>
      <c r="F195" s="16"/>
      <c r="G195" s="7"/>
      <c r="H195" s="7"/>
      <c r="I195" s="7" t="s">
        <v>34</v>
      </c>
      <c r="J195" s="7"/>
      <c r="K195" s="7"/>
      <c r="L195" s="32"/>
      <c r="M195" s="30" t="s">
        <v>34</v>
      </c>
      <c r="U195" s="31"/>
      <c r="W195" s="53"/>
    </row>
    <row r="196" spans="1:23" x14ac:dyDescent="0.35">
      <c r="A196" s="33">
        <v>195</v>
      </c>
      <c r="B196" s="21" t="s">
        <v>6030</v>
      </c>
      <c r="C196" s="29" t="s">
        <v>6031</v>
      </c>
      <c r="D196" s="29" t="s">
        <v>6031</v>
      </c>
      <c r="E196" s="21" t="s">
        <v>6032</v>
      </c>
      <c r="F196" s="16"/>
      <c r="G196" s="7"/>
      <c r="H196" s="7"/>
      <c r="I196" s="7" t="s">
        <v>34</v>
      </c>
      <c r="J196" s="7"/>
      <c r="K196" s="7"/>
      <c r="L196" s="32"/>
      <c r="M196" s="30" t="s">
        <v>34</v>
      </c>
      <c r="U196" s="31"/>
      <c r="W196" s="53"/>
    </row>
    <row r="197" spans="1:23" x14ac:dyDescent="0.35">
      <c r="A197" s="33">
        <v>196</v>
      </c>
      <c r="B197" s="18" t="s">
        <v>6033</v>
      </c>
      <c r="C197" s="35" t="s">
        <v>6034</v>
      </c>
      <c r="D197" s="35" t="s">
        <v>6034</v>
      </c>
      <c r="E197" s="18" t="s">
        <v>6035</v>
      </c>
      <c r="F197" s="20"/>
      <c r="G197" s="19"/>
      <c r="H197" s="19"/>
      <c r="I197" s="7"/>
      <c r="J197" s="19"/>
      <c r="K197" s="19"/>
      <c r="L197" s="34"/>
      <c r="M197" s="32"/>
      <c r="U197" s="31"/>
      <c r="W197" s="53"/>
    </row>
    <row r="198" spans="1:23" ht="26" x14ac:dyDescent="0.35">
      <c r="A198" s="33">
        <v>197</v>
      </c>
      <c r="B198" s="21" t="s">
        <v>6036</v>
      </c>
      <c r="C198" s="29" t="s">
        <v>6037</v>
      </c>
      <c r="D198" s="29" t="s">
        <v>6037</v>
      </c>
      <c r="E198" s="21" t="s">
        <v>6036</v>
      </c>
      <c r="F198" s="16"/>
      <c r="G198" s="7"/>
      <c r="H198" s="7"/>
      <c r="I198" s="7" t="s">
        <v>34</v>
      </c>
      <c r="J198" s="7"/>
      <c r="K198" s="7"/>
      <c r="L198" s="32"/>
      <c r="M198" s="30" t="s">
        <v>34</v>
      </c>
      <c r="U198" s="31"/>
      <c r="V198" s="2" t="s">
        <v>6709</v>
      </c>
      <c r="W198" s="53">
        <v>6</v>
      </c>
    </row>
    <row r="199" spans="1:23" ht="26" x14ac:dyDescent="0.35">
      <c r="A199" s="33">
        <v>198</v>
      </c>
      <c r="B199" s="21" t="s">
        <v>6038</v>
      </c>
      <c r="C199" s="29" t="s">
        <v>6039</v>
      </c>
      <c r="D199" s="29" t="s">
        <v>6039</v>
      </c>
      <c r="E199" s="21" t="s">
        <v>6038</v>
      </c>
      <c r="F199" s="16"/>
      <c r="G199" s="7"/>
      <c r="H199" s="7"/>
      <c r="I199" s="7" t="s">
        <v>34</v>
      </c>
      <c r="J199" s="7"/>
      <c r="K199" s="7"/>
      <c r="L199" s="32"/>
      <c r="M199" s="30" t="s">
        <v>34</v>
      </c>
      <c r="U199" s="31"/>
      <c r="V199" s="2" t="s">
        <v>6040</v>
      </c>
      <c r="W199" s="53">
        <v>6</v>
      </c>
    </row>
    <row r="200" spans="1:23" ht="39" x14ac:dyDescent="0.35">
      <c r="A200" s="33">
        <v>199</v>
      </c>
      <c r="B200" s="21" t="s">
        <v>6041</v>
      </c>
      <c r="C200" s="29" t="s">
        <v>6042</v>
      </c>
      <c r="D200" s="29" t="s">
        <v>6042</v>
      </c>
      <c r="E200" s="21" t="s">
        <v>6043</v>
      </c>
      <c r="F200" s="16"/>
      <c r="G200" s="7"/>
      <c r="H200" s="7"/>
      <c r="I200" s="7" t="s">
        <v>34</v>
      </c>
      <c r="J200" s="7"/>
      <c r="K200" s="7"/>
      <c r="L200" s="32"/>
      <c r="M200" s="30" t="s">
        <v>34</v>
      </c>
      <c r="U200" s="31"/>
      <c r="W200" s="53"/>
    </row>
    <row r="201" spans="1:23" ht="26" x14ac:dyDescent="0.35">
      <c r="A201" s="33">
        <v>200</v>
      </c>
      <c r="B201" s="21" t="s">
        <v>6044</v>
      </c>
      <c r="C201" s="29" t="s">
        <v>6045</v>
      </c>
      <c r="D201" s="29" t="s">
        <v>6045</v>
      </c>
      <c r="E201" s="21" t="s">
        <v>6044</v>
      </c>
      <c r="F201" s="16"/>
      <c r="G201" s="7"/>
      <c r="H201" s="7"/>
      <c r="I201" s="7" t="s">
        <v>34</v>
      </c>
      <c r="J201" s="7"/>
      <c r="K201" s="7"/>
      <c r="L201" s="32"/>
      <c r="M201" s="30" t="s">
        <v>34</v>
      </c>
      <c r="U201" s="31"/>
      <c r="W201" s="53"/>
    </row>
    <row r="202" spans="1:23" ht="26" x14ac:dyDescent="0.35">
      <c r="A202" s="33">
        <v>201</v>
      </c>
      <c r="B202" s="21" t="s">
        <v>6046</v>
      </c>
      <c r="C202" s="29" t="s">
        <v>6047</v>
      </c>
      <c r="D202" s="29" t="s">
        <v>6047</v>
      </c>
      <c r="E202" s="21" t="s">
        <v>6046</v>
      </c>
      <c r="F202" s="16"/>
      <c r="G202" s="7"/>
      <c r="H202" s="7"/>
      <c r="I202" s="7" t="s">
        <v>34</v>
      </c>
      <c r="J202" s="7"/>
      <c r="K202" s="7"/>
      <c r="L202" s="32"/>
      <c r="M202" s="30" t="s">
        <v>34</v>
      </c>
      <c r="U202" s="31"/>
      <c r="W202" s="53"/>
    </row>
    <row r="203" spans="1:23" ht="39" x14ac:dyDescent="0.35">
      <c r="A203" s="33">
        <v>202</v>
      </c>
      <c r="B203" s="21" t="s">
        <v>6048</v>
      </c>
      <c r="C203" s="29" t="s">
        <v>6049</v>
      </c>
      <c r="D203" s="29" t="s">
        <v>6049</v>
      </c>
      <c r="E203" s="21" t="s">
        <v>6048</v>
      </c>
      <c r="F203" s="16"/>
      <c r="G203" s="7"/>
      <c r="H203" s="7"/>
      <c r="I203" s="7" t="s">
        <v>34</v>
      </c>
      <c r="J203" s="7"/>
      <c r="K203" s="7"/>
      <c r="L203" s="32"/>
      <c r="M203" s="30" t="s">
        <v>34</v>
      </c>
      <c r="U203" s="31"/>
      <c r="W203" s="53"/>
    </row>
    <row r="204" spans="1:23" ht="26" x14ac:dyDescent="0.35">
      <c r="A204" s="33">
        <v>203</v>
      </c>
      <c r="B204" s="21" t="s">
        <v>6050</v>
      </c>
      <c r="C204" s="29" t="s">
        <v>6051</v>
      </c>
      <c r="D204" s="29" t="s">
        <v>6051</v>
      </c>
      <c r="E204" s="21" t="s">
        <v>6050</v>
      </c>
      <c r="F204" s="16"/>
      <c r="G204" s="7"/>
      <c r="H204" s="7"/>
      <c r="I204" s="7" t="s">
        <v>34</v>
      </c>
      <c r="J204" s="7"/>
      <c r="K204" s="7"/>
      <c r="L204" s="32"/>
      <c r="M204" s="30" t="s">
        <v>34</v>
      </c>
      <c r="U204" s="31"/>
      <c r="W204" s="53"/>
    </row>
    <row r="205" spans="1:23" ht="65" x14ac:dyDescent="0.35">
      <c r="A205" s="33">
        <v>204</v>
      </c>
      <c r="B205" s="21" t="s">
        <v>6052</v>
      </c>
      <c r="C205" s="29" t="s">
        <v>6053</v>
      </c>
      <c r="D205" s="29" t="s">
        <v>6053</v>
      </c>
      <c r="E205" s="21" t="s">
        <v>6054</v>
      </c>
      <c r="F205" s="16"/>
      <c r="G205" s="7"/>
      <c r="H205" s="7"/>
      <c r="I205" s="7"/>
      <c r="J205" s="7" t="s">
        <v>34</v>
      </c>
      <c r="K205" s="7"/>
      <c r="L205" s="32"/>
      <c r="M205" s="30" t="s">
        <v>34</v>
      </c>
      <c r="U205" s="31"/>
      <c r="V205" s="2" t="s">
        <v>6055</v>
      </c>
      <c r="W205" s="53">
        <v>3</v>
      </c>
    </row>
    <row r="206" spans="1:23" ht="26" x14ac:dyDescent="0.35">
      <c r="A206" s="33">
        <v>205</v>
      </c>
      <c r="B206" s="18" t="s">
        <v>6056</v>
      </c>
      <c r="C206" s="35" t="s">
        <v>6057</v>
      </c>
      <c r="D206" s="35" t="s">
        <v>6057</v>
      </c>
      <c r="E206" s="18" t="s">
        <v>6058</v>
      </c>
      <c r="F206" s="20"/>
      <c r="G206" s="19"/>
      <c r="H206" s="19"/>
      <c r="I206" s="7"/>
      <c r="J206" s="19"/>
      <c r="K206" s="19"/>
      <c r="L206" s="34"/>
      <c r="M206" s="32"/>
      <c r="U206" s="31"/>
      <c r="W206" s="53"/>
    </row>
    <row r="207" spans="1:23" x14ac:dyDescent="0.35">
      <c r="A207" s="33">
        <v>206</v>
      </c>
      <c r="B207" s="21" t="s">
        <v>6059</v>
      </c>
      <c r="C207" s="29" t="s">
        <v>6060</v>
      </c>
      <c r="D207" s="29" t="s">
        <v>6060</v>
      </c>
      <c r="E207" s="21" t="s">
        <v>6059</v>
      </c>
      <c r="F207" s="16"/>
      <c r="G207" s="7"/>
      <c r="H207" s="7"/>
      <c r="I207" s="7" t="s">
        <v>34</v>
      </c>
      <c r="J207" s="7"/>
      <c r="K207" s="7"/>
      <c r="L207" s="32"/>
      <c r="M207" s="30" t="s">
        <v>34</v>
      </c>
      <c r="U207" s="31"/>
      <c r="W207" s="53"/>
    </row>
    <row r="208" spans="1:23" ht="26" x14ac:dyDescent="0.35">
      <c r="A208" s="33">
        <v>207</v>
      </c>
      <c r="B208" s="21" t="s">
        <v>6061</v>
      </c>
      <c r="C208" s="29" t="s">
        <v>6062</v>
      </c>
      <c r="D208" s="29" t="s">
        <v>6062</v>
      </c>
      <c r="E208" s="21" t="s">
        <v>6061</v>
      </c>
      <c r="F208" s="16"/>
      <c r="G208" s="7"/>
      <c r="H208" s="7"/>
      <c r="I208" s="7" t="s">
        <v>34</v>
      </c>
      <c r="J208" s="7"/>
      <c r="K208" s="7"/>
      <c r="L208" s="30" t="s">
        <v>34</v>
      </c>
      <c r="M208" s="30" t="s">
        <v>34</v>
      </c>
      <c r="U208" s="31"/>
      <c r="W208" s="53"/>
    </row>
    <row r="209" spans="1:23" ht="52" x14ac:dyDescent="0.35">
      <c r="A209" s="33">
        <v>208</v>
      </c>
      <c r="B209" s="21" t="s">
        <v>6063</v>
      </c>
      <c r="C209" s="29" t="s">
        <v>6064</v>
      </c>
      <c r="D209" s="29" t="s">
        <v>6064</v>
      </c>
      <c r="E209" s="21" t="s">
        <v>6065</v>
      </c>
      <c r="F209" s="16"/>
      <c r="G209" s="7"/>
      <c r="H209" s="7"/>
      <c r="I209" s="7" t="s">
        <v>34</v>
      </c>
      <c r="J209" s="7"/>
      <c r="K209" s="7"/>
      <c r="L209" s="32"/>
      <c r="M209" s="30" t="s">
        <v>34</v>
      </c>
      <c r="U209" s="31"/>
      <c r="W209" s="53"/>
    </row>
    <row r="210" spans="1:23" ht="26" x14ac:dyDescent="0.35">
      <c r="A210" s="33">
        <v>209</v>
      </c>
      <c r="B210" s="21" t="s">
        <v>6066</v>
      </c>
      <c r="C210" s="29" t="s">
        <v>6067</v>
      </c>
      <c r="D210" s="29" t="s">
        <v>6067</v>
      </c>
      <c r="E210" s="21" t="s">
        <v>6068</v>
      </c>
      <c r="F210" s="16"/>
      <c r="G210" s="7"/>
      <c r="H210" s="7"/>
      <c r="I210" s="7" t="s">
        <v>34</v>
      </c>
      <c r="J210" s="7"/>
      <c r="K210" s="7"/>
      <c r="L210" s="32"/>
      <c r="M210" s="30" t="s">
        <v>34</v>
      </c>
      <c r="U210" s="31"/>
      <c r="W210" s="53"/>
    </row>
    <row r="211" spans="1:23" ht="26" x14ac:dyDescent="0.35">
      <c r="A211" s="33">
        <v>210</v>
      </c>
      <c r="B211" s="18" t="s">
        <v>6069</v>
      </c>
      <c r="C211" s="35" t="s">
        <v>6070</v>
      </c>
      <c r="D211" s="35" t="s">
        <v>6070</v>
      </c>
      <c r="E211" s="18" t="s">
        <v>6069</v>
      </c>
      <c r="F211" s="20"/>
      <c r="G211" s="19"/>
      <c r="H211" s="19"/>
      <c r="I211" s="7"/>
      <c r="J211" s="19"/>
      <c r="K211" s="19"/>
      <c r="L211" s="34"/>
      <c r="M211" s="32"/>
      <c r="U211" s="31"/>
      <c r="W211" s="53"/>
    </row>
    <row r="212" spans="1:23" ht="39" x14ac:dyDescent="0.35">
      <c r="A212" s="33">
        <v>211</v>
      </c>
      <c r="B212" s="21" t="s">
        <v>6071</v>
      </c>
      <c r="C212" s="29" t="s">
        <v>6072</v>
      </c>
      <c r="D212" s="29" t="s">
        <v>6072</v>
      </c>
      <c r="E212" s="21" t="s">
        <v>6071</v>
      </c>
      <c r="F212" s="16"/>
      <c r="G212" s="7"/>
      <c r="H212" s="7"/>
      <c r="I212" s="7" t="s">
        <v>34</v>
      </c>
      <c r="J212" s="7"/>
      <c r="K212" s="7"/>
      <c r="L212" s="32"/>
      <c r="M212" s="30" t="s">
        <v>34</v>
      </c>
      <c r="U212" s="31"/>
      <c r="W212" s="53"/>
    </row>
    <row r="213" spans="1:23" ht="26" x14ac:dyDescent="0.35">
      <c r="A213" s="33">
        <v>212</v>
      </c>
      <c r="B213" s="21" t="s">
        <v>6073</v>
      </c>
      <c r="C213" s="29" t="s">
        <v>6074</v>
      </c>
      <c r="D213" s="29" t="s">
        <v>6074</v>
      </c>
      <c r="E213" s="21" t="s">
        <v>6075</v>
      </c>
      <c r="F213" s="16"/>
      <c r="G213" s="7"/>
      <c r="H213" s="7"/>
      <c r="I213" s="7" t="s">
        <v>34</v>
      </c>
      <c r="J213" s="7"/>
      <c r="K213" s="7"/>
      <c r="L213" s="32"/>
      <c r="M213" s="30" t="s">
        <v>34</v>
      </c>
      <c r="U213" s="31"/>
      <c r="W213" s="53"/>
    </row>
    <row r="214" spans="1:23" ht="26" x14ac:dyDescent="0.35">
      <c r="A214" s="33">
        <v>213</v>
      </c>
      <c r="B214" s="21" t="s">
        <v>6076</v>
      </c>
      <c r="C214" s="29" t="s">
        <v>6077</v>
      </c>
      <c r="D214" s="29" t="s">
        <v>6077</v>
      </c>
      <c r="E214" s="21" t="s">
        <v>6078</v>
      </c>
      <c r="F214" s="16"/>
      <c r="G214" s="7"/>
      <c r="H214" s="7"/>
      <c r="I214" s="7" t="s">
        <v>34</v>
      </c>
      <c r="J214" s="7"/>
      <c r="K214" s="7"/>
      <c r="L214" s="32"/>
      <c r="M214" s="30" t="s">
        <v>34</v>
      </c>
      <c r="U214" s="31"/>
      <c r="W214" s="53"/>
    </row>
    <row r="215" spans="1:23" ht="26" x14ac:dyDescent="0.35">
      <c r="A215" s="33">
        <v>214</v>
      </c>
      <c r="B215" s="21" t="s">
        <v>6079</v>
      </c>
      <c r="C215" s="29" t="s">
        <v>6080</v>
      </c>
      <c r="D215" s="29" t="s">
        <v>6080</v>
      </c>
      <c r="E215" s="21" t="s">
        <v>6079</v>
      </c>
      <c r="F215" s="16"/>
      <c r="G215" s="7"/>
      <c r="H215" s="7"/>
      <c r="I215" s="7" t="s">
        <v>34</v>
      </c>
      <c r="J215" s="7"/>
      <c r="K215" s="7"/>
      <c r="L215" s="32"/>
      <c r="M215" s="30" t="s">
        <v>34</v>
      </c>
      <c r="U215" s="31"/>
      <c r="V215" s="2" t="s">
        <v>6081</v>
      </c>
      <c r="W215" s="53">
        <v>6</v>
      </c>
    </row>
    <row r="216" spans="1:23" ht="26" x14ac:dyDescent="0.35">
      <c r="A216" s="33">
        <v>215</v>
      </c>
      <c r="B216" s="21" t="s">
        <v>6082</v>
      </c>
      <c r="C216" s="29" t="s">
        <v>6083</v>
      </c>
      <c r="D216" s="29" t="s">
        <v>6083</v>
      </c>
      <c r="E216" s="21" t="s">
        <v>6084</v>
      </c>
      <c r="F216" s="16"/>
      <c r="G216" s="7"/>
      <c r="H216" s="7"/>
      <c r="I216" s="7" t="s">
        <v>34</v>
      </c>
      <c r="J216" s="7"/>
      <c r="K216" s="7"/>
      <c r="L216" s="32"/>
      <c r="M216" s="30" t="s">
        <v>34</v>
      </c>
      <c r="U216" s="31"/>
      <c r="V216" s="2" t="s">
        <v>6085</v>
      </c>
      <c r="W216" s="53">
        <v>6</v>
      </c>
    </row>
    <row r="217" spans="1:23" x14ac:dyDescent="0.35">
      <c r="A217" s="33">
        <v>216</v>
      </c>
      <c r="B217" s="18" t="s">
        <v>6086</v>
      </c>
      <c r="C217" s="35" t="s">
        <v>6087</v>
      </c>
      <c r="D217" s="35" t="s">
        <v>6087</v>
      </c>
      <c r="E217" s="18" t="s">
        <v>6086</v>
      </c>
      <c r="F217" s="20"/>
      <c r="G217" s="19"/>
      <c r="H217" s="19"/>
      <c r="I217" s="7"/>
      <c r="J217" s="19"/>
      <c r="K217" s="19"/>
      <c r="L217" s="34"/>
      <c r="M217" s="32"/>
      <c r="U217" s="31"/>
      <c r="V217" s="2" t="s">
        <v>6085</v>
      </c>
      <c r="W217" s="53">
        <v>6</v>
      </c>
    </row>
    <row r="218" spans="1:23" ht="26" x14ac:dyDescent="0.35">
      <c r="A218" s="33">
        <v>217</v>
      </c>
      <c r="B218" s="21" t="s">
        <v>6088</v>
      </c>
      <c r="C218" s="29" t="s">
        <v>6089</v>
      </c>
      <c r="D218" s="29" t="s">
        <v>6089</v>
      </c>
      <c r="E218" s="21" t="s">
        <v>6088</v>
      </c>
      <c r="F218" s="16"/>
      <c r="G218" s="7"/>
      <c r="H218" s="7"/>
      <c r="I218" s="7" t="s">
        <v>34</v>
      </c>
      <c r="J218" s="7"/>
      <c r="K218" s="7"/>
      <c r="L218" s="32"/>
      <c r="M218" s="30" t="s">
        <v>34</v>
      </c>
      <c r="U218" s="31"/>
      <c r="W218" s="53"/>
    </row>
    <row r="219" spans="1:23" ht="26" x14ac:dyDescent="0.35">
      <c r="A219" s="33">
        <v>218</v>
      </c>
      <c r="B219" s="21" t="s">
        <v>6090</v>
      </c>
      <c r="C219" s="29" t="s">
        <v>6091</v>
      </c>
      <c r="D219" s="29" t="s">
        <v>6091</v>
      </c>
      <c r="E219" s="21" t="s">
        <v>6090</v>
      </c>
      <c r="F219" s="16"/>
      <c r="G219" s="7"/>
      <c r="H219" s="7"/>
      <c r="I219" s="7" t="s">
        <v>34</v>
      </c>
      <c r="J219" s="7"/>
      <c r="K219" s="7"/>
      <c r="L219" s="32"/>
      <c r="M219" s="30" t="s">
        <v>34</v>
      </c>
      <c r="U219" s="31"/>
      <c r="W219" s="53"/>
    </row>
    <row r="220" spans="1:23" ht="26" x14ac:dyDescent="0.35">
      <c r="A220" s="33">
        <v>219</v>
      </c>
      <c r="B220" s="21" t="s">
        <v>6092</v>
      </c>
      <c r="C220" s="29" t="s">
        <v>6093</v>
      </c>
      <c r="D220" s="29" t="s">
        <v>6093</v>
      </c>
      <c r="E220" s="21" t="s">
        <v>6092</v>
      </c>
      <c r="F220" s="16"/>
      <c r="G220" s="7"/>
      <c r="H220" s="7"/>
      <c r="I220" s="7" t="s">
        <v>34</v>
      </c>
      <c r="J220" s="7"/>
      <c r="K220" s="7"/>
      <c r="L220" s="32"/>
      <c r="M220" s="30" t="s">
        <v>34</v>
      </c>
      <c r="U220" s="31"/>
      <c r="W220" s="53"/>
    </row>
    <row r="221" spans="1:23" ht="52" x14ac:dyDescent="0.35">
      <c r="A221" s="33">
        <v>220</v>
      </c>
      <c r="B221" s="21" t="s">
        <v>6094</v>
      </c>
      <c r="C221" s="29" t="s">
        <v>6095</v>
      </c>
      <c r="D221" s="29" t="s">
        <v>6095</v>
      </c>
      <c r="E221" s="21" t="s">
        <v>6094</v>
      </c>
      <c r="F221" s="16"/>
      <c r="G221" s="7"/>
      <c r="H221" s="7"/>
      <c r="I221" s="7" t="s">
        <v>34</v>
      </c>
      <c r="J221" s="7"/>
      <c r="K221" s="7"/>
      <c r="L221" s="32"/>
      <c r="M221" s="30" t="s">
        <v>34</v>
      </c>
      <c r="U221" s="31"/>
      <c r="W221" s="53"/>
    </row>
    <row r="222" spans="1:23" ht="26" x14ac:dyDescent="0.35">
      <c r="A222" s="33">
        <v>221</v>
      </c>
      <c r="B222" s="21" t="s">
        <v>6096</v>
      </c>
      <c r="C222" s="29" t="s">
        <v>6097</v>
      </c>
      <c r="D222" s="29" t="s">
        <v>6097</v>
      </c>
      <c r="E222" s="21" t="s">
        <v>6096</v>
      </c>
      <c r="F222" s="16"/>
      <c r="G222" s="7"/>
      <c r="H222" s="7"/>
      <c r="I222" s="7" t="s">
        <v>34</v>
      </c>
      <c r="J222" s="7"/>
      <c r="K222" s="7"/>
      <c r="L222" s="32"/>
      <c r="M222" s="30" t="s">
        <v>34</v>
      </c>
      <c r="U222" s="31"/>
      <c r="W222" s="53"/>
    </row>
    <row r="223" spans="1:23" ht="26" x14ac:dyDescent="0.35">
      <c r="A223" s="33">
        <v>222</v>
      </c>
      <c r="B223" s="18" t="s">
        <v>6098</v>
      </c>
      <c r="C223" s="35" t="s">
        <v>6099</v>
      </c>
      <c r="D223" s="35" t="s">
        <v>6099</v>
      </c>
      <c r="E223" s="18" t="s">
        <v>6098</v>
      </c>
      <c r="F223" s="20"/>
      <c r="G223" s="19"/>
      <c r="H223" s="19"/>
      <c r="I223" s="7"/>
      <c r="J223" s="19"/>
      <c r="K223" s="19"/>
      <c r="L223" s="34"/>
      <c r="M223" s="32"/>
      <c r="U223" s="31"/>
      <c r="W223" s="53"/>
    </row>
    <row r="224" spans="1:23" ht="39" x14ac:dyDescent="0.35">
      <c r="A224" s="33">
        <v>223</v>
      </c>
      <c r="B224" s="21" t="s">
        <v>6100</v>
      </c>
      <c r="C224" s="29" t="s">
        <v>6101</v>
      </c>
      <c r="D224" s="29" t="s">
        <v>6101</v>
      </c>
      <c r="E224" s="21" t="s">
        <v>6100</v>
      </c>
      <c r="F224" s="16"/>
      <c r="G224" s="7"/>
      <c r="H224" s="7"/>
      <c r="I224" s="7" t="s">
        <v>34</v>
      </c>
      <c r="J224" s="7"/>
      <c r="K224" s="7"/>
      <c r="L224" s="32"/>
      <c r="M224" s="30" t="s">
        <v>34</v>
      </c>
      <c r="U224" s="31"/>
      <c r="W224" s="53"/>
    </row>
    <row r="225" spans="1:23" ht="26" x14ac:dyDescent="0.35">
      <c r="A225" s="33">
        <v>224</v>
      </c>
      <c r="B225" s="21" t="s">
        <v>6102</v>
      </c>
      <c r="C225" s="29" t="s">
        <v>6103</v>
      </c>
      <c r="D225" s="29" t="s">
        <v>6103</v>
      </c>
      <c r="E225" s="21" t="s">
        <v>6102</v>
      </c>
      <c r="F225" s="16"/>
      <c r="G225" s="7"/>
      <c r="H225" s="7"/>
      <c r="I225" s="7" t="s">
        <v>34</v>
      </c>
      <c r="J225" s="7"/>
      <c r="K225" s="7"/>
      <c r="L225" s="32"/>
      <c r="M225" s="30" t="s">
        <v>34</v>
      </c>
      <c r="U225" s="31"/>
      <c r="W225" s="53"/>
    </row>
    <row r="226" spans="1:23" ht="26" x14ac:dyDescent="0.35">
      <c r="A226" s="33">
        <v>225</v>
      </c>
      <c r="B226" s="18" t="s">
        <v>6104</v>
      </c>
      <c r="C226" s="35" t="s">
        <v>6105</v>
      </c>
      <c r="D226" s="35" t="s">
        <v>6105</v>
      </c>
      <c r="E226" s="18" t="s">
        <v>6104</v>
      </c>
      <c r="F226" s="20"/>
      <c r="G226" s="19"/>
      <c r="H226" s="19"/>
      <c r="I226" s="7"/>
      <c r="J226" s="19"/>
      <c r="K226" s="19"/>
      <c r="L226" s="34"/>
      <c r="M226" s="32"/>
      <c r="U226" s="31"/>
      <c r="W226" s="53"/>
    </row>
    <row r="227" spans="1:23" ht="26" x14ac:dyDescent="0.35">
      <c r="A227" s="33">
        <v>226</v>
      </c>
      <c r="B227" s="21" t="s">
        <v>6106</v>
      </c>
      <c r="C227" s="29" t="s">
        <v>6107</v>
      </c>
      <c r="D227" s="29" t="s">
        <v>6107</v>
      </c>
      <c r="E227" s="21" t="s">
        <v>6106</v>
      </c>
      <c r="F227" s="16"/>
      <c r="G227" s="7"/>
      <c r="H227" s="7"/>
      <c r="I227" s="7" t="s">
        <v>34</v>
      </c>
      <c r="J227" s="7"/>
      <c r="K227" s="7"/>
      <c r="L227" s="32"/>
      <c r="M227" s="30" t="s">
        <v>34</v>
      </c>
      <c r="U227" s="31"/>
      <c r="W227" s="53"/>
    </row>
    <row r="228" spans="1:23" ht="26" x14ac:dyDescent="0.35">
      <c r="A228" s="33">
        <v>227</v>
      </c>
      <c r="B228" s="21" t="s">
        <v>6108</v>
      </c>
      <c r="C228" s="29" t="s">
        <v>6109</v>
      </c>
      <c r="D228" s="29" t="s">
        <v>6109</v>
      </c>
      <c r="E228" s="21" t="s">
        <v>6108</v>
      </c>
      <c r="F228" s="16"/>
      <c r="G228" s="7"/>
      <c r="H228" s="7"/>
      <c r="I228" s="7" t="s">
        <v>34</v>
      </c>
      <c r="J228" s="7"/>
      <c r="K228" s="7"/>
      <c r="L228" s="32"/>
      <c r="M228" s="30" t="s">
        <v>34</v>
      </c>
      <c r="U228" s="31"/>
      <c r="W228" s="53"/>
    </row>
    <row r="229" spans="1:23" ht="39" x14ac:dyDescent="0.35">
      <c r="A229" s="33">
        <v>228</v>
      </c>
      <c r="B229" s="21" t="s">
        <v>6110</v>
      </c>
      <c r="C229" s="29" t="s">
        <v>6111</v>
      </c>
      <c r="D229" s="29" t="s">
        <v>6111</v>
      </c>
      <c r="E229" s="21" t="s">
        <v>6110</v>
      </c>
      <c r="F229" s="16"/>
      <c r="G229" s="7"/>
      <c r="H229" s="7"/>
      <c r="I229" s="7" t="s">
        <v>34</v>
      </c>
      <c r="J229" s="7"/>
      <c r="K229" s="7"/>
      <c r="L229" s="32"/>
      <c r="M229" s="30" t="s">
        <v>34</v>
      </c>
      <c r="U229" s="31"/>
      <c r="W229" s="53"/>
    </row>
    <row r="230" spans="1:23" x14ac:dyDescent="0.35">
      <c r="A230" s="33">
        <v>229</v>
      </c>
      <c r="B230" s="18" t="s">
        <v>6112</v>
      </c>
      <c r="C230" s="35" t="s">
        <v>6113</v>
      </c>
      <c r="D230" s="35" t="s">
        <v>6113</v>
      </c>
      <c r="E230" s="18" t="s">
        <v>6112</v>
      </c>
      <c r="F230" s="20"/>
      <c r="G230" s="19"/>
      <c r="H230" s="19"/>
      <c r="I230" s="7"/>
      <c r="J230" s="19"/>
      <c r="K230" s="19"/>
      <c r="L230" s="34"/>
      <c r="M230" s="32"/>
      <c r="U230" s="31"/>
      <c r="W230" s="53"/>
    </row>
    <row r="231" spans="1:23" ht="26" x14ac:dyDescent="0.35">
      <c r="A231" s="33">
        <v>230</v>
      </c>
      <c r="B231" s="21" t="s">
        <v>6114</v>
      </c>
      <c r="C231" s="29" t="s">
        <v>6115</v>
      </c>
      <c r="D231" s="29" t="s">
        <v>6115</v>
      </c>
      <c r="E231" s="21" t="s">
        <v>6114</v>
      </c>
      <c r="F231" s="16"/>
      <c r="G231" s="7"/>
      <c r="H231" s="7"/>
      <c r="I231" s="7" t="s">
        <v>34</v>
      </c>
      <c r="J231" s="7"/>
      <c r="K231" s="7"/>
      <c r="L231" s="32"/>
      <c r="M231" s="30" t="s">
        <v>34</v>
      </c>
      <c r="U231" s="31"/>
      <c r="W231" s="53"/>
    </row>
    <row r="232" spans="1:23" ht="26" x14ac:dyDescent="0.35">
      <c r="A232" s="33">
        <v>231</v>
      </c>
      <c r="B232" s="21" t="s">
        <v>6116</v>
      </c>
      <c r="C232" s="29" t="s">
        <v>6117</v>
      </c>
      <c r="D232" s="29" t="s">
        <v>6117</v>
      </c>
      <c r="E232" s="21" t="s">
        <v>6116</v>
      </c>
      <c r="F232" s="16"/>
      <c r="G232" s="7"/>
      <c r="H232" s="7"/>
      <c r="I232" s="7" t="s">
        <v>34</v>
      </c>
      <c r="J232" s="7"/>
      <c r="K232" s="7"/>
      <c r="L232" s="32"/>
      <c r="M232" s="30" t="s">
        <v>34</v>
      </c>
      <c r="U232" s="31"/>
      <c r="W232" s="53"/>
    </row>
    <row r="233" spans="1:23" x14ac:dyDescent="0.35">
      <c r="A233" s="33">
        <v>232</v>
      </c>
      <c r="B233" s="9" t="s">
        <v>5872</v>
      </c>
      <c r="C233" s="37" t="s">
        <v>6118</v>
      </c>
      <c r="D233" s="37" t="s">
        <v>6118</v>
      </c>
      <c r="E233" s="9" t="s">
        <v>5872</v>
      </c>
      <c r="F233" s="15"/>
      <c r="G233" s="10"/>
      <c r="H233" s="10"/>
      <c r="I233" s="7"/>
      <c r="J233" s="10"/>
      <c r="K233" s="10"/>
      <c r="L233" s="36"/>
      <c r="M233" s="32"/>
      <c r="U233" s="31"/>
      <c r="W233" s="53"/>
    </row>
    <row r="234" spans="1:23" x14ac:dyDescent="0.35">
      <c r="A234" s="33">
        <v>233</v>
      </c>
      <c r="B234" s="18" t="s">
        <v>6119</v>
      </c>
      <c r="C234" s="35" t="s">
        <v>6120</v>
      </c>
      <c r="D234" s="35" t="s">
        <v>6120</v>
      </c>
      <c r="E234" s="18" t="s">
        <v>6119</v>
      </c>
      <c r="F234" s="20"/>
      <c r="G234" s="19"/>
      <c r="H234" s="19"/>
      <c r="I234" s="7"/>
      <c r="J234" s="19"/>
      <c r="K234" s="19"/>
      <c r="L234" s="34"/>
      <c r="M234" s="32"/>
      <c r="U234" s="31"/>
      <c r="W234" s="53"/>
    </row>
    <row r="235" spans="1:23" ht="26" x14ac:dyDescent="0.35">
      <c r="A235" s="33">
        <v>234</v>
      </c>
      <c r="B235" s="21" t="s">
        <v>6121</v>
      </c>
      <c r="C235" s="29" t="s">
        <v>6122</v>
      </c>
      <c r="D235" s="29" t="s">
        <v>6122</v>
      </c>
      <c r="E235" s="21" t="s">
        <v>6121</v>
      </c>
      <c r="F235" s="16"/>
      <c r="G235" s="7"/>
      <c r="H235" s="7"/>
      <c r="I235" s="7" t="s">
        <v>34</v>
      </c>
      <c r="J235" s="7"/>
      <c r="K235" s="7"/>
      <c r="L235" s="32"/>
      <c r="M235" s="30" t="s">
        <v>34</v>
      </c>
      <c r="U235" s="31"/>
      <c r="W235" s="53"/>
    </row>
    <row r="236" spans="1:23" ht="26" x14ac:dyDescent="0.35">
      <c r="A236" s="33">
        <v>235</v>
      </c>
      <c r="B236" s="21" t="s">
        <v>6123</v>
      </c>
      <c r="C236" s="29" t="s">
        <v>6124</v>
      </c>
      <c r="D236" s="29" t="s">
        <v>6124</v>
      </c>
      <c r="E236" s="21" t="s">
        <v>6125</v>
      </c>
      <c r="F236" s="16"/>
      <c r="G236" s="7"/>
      <c r="H236" s="7"/>
      <c r="I236" s="7" t="s">
        <v>34</v>
      </c>
      <c r="J236" s="7"/>
      <c r="K236" s="7"/>
      <c r="L236" s="32"/>
      <c r="M236" s="30" t="s">
        <v>34</v>
      </c>
      <c r="U236" s="31"/>
      <c r="W236" s="53"/>
    </row>
    <row r="237" spans="1:23" ht="26" x14ac:dyDescent="0.35">
      <c r="A237" s="33">
        <v>236</v>
      </c>
      <c r="B237" s="21" t="s">
        <v>6126</v>
      </c>
      <c r="C237" s="29" t="s">
        <v>6127</v>
      </c>
      <c r="D237" s="29" t="s">
        <v>6127</v>
      </c>
      <c r="E237" s="21" t="s">
        <v>6126</v>
      </c>
      <c r="F237" s="16"/>
      <c r="G237" s="7"/>
      <c r="H237" s="7"/>
      <c r="I237" s="7" t="s">
        <v>34</v>
      </c>
      <c r="J237" s="7"/>
      <c r="K237" s="7"/>
      <c r="L237" s="32"/>
      <c r="M237" s="30" t="s">
        <v>34</v>
      </c>
      <c r="U237" s="31"/>
      <c r="W237" s="53"/>
    </row>
    <row r="238" spans="1:23" ht="26" x14ac:dyDescent="0.35">
      <c r="A238" s="33">
        <v>237</v>
      </c>
      <c r="B238" s="21" t="s">
        <v>6128</v>
      </c>
      <c r="C238" s="29" t="s">
        <v>6129</v>
      </c>
      <c r="D238" s="29" t="s">
        <v>6129</v>
      </c>
      <c r="E238" s="21" t="s">
        <v>6128</v>
      </c>
      <c r="F238" s="16"/>
      <c r="G238" s="7"/>
      <c r="H238" s="7"/>
      <c r="I238" s="7" t="s">
        <v>34</v>
      </c>
      <c r="J238" s="7"/>
      <c r="K238" s="7"/>
      <c r="L238" s="32"/>
      <c r="M238" s="30" t="s">
        <v>34</v>
      </c>
      <c r="U238" s="31"/>
      <c r="W238" s="53"/>
    </row>
    <row r="239" spans="1:23" x14ac:dyDescent="0.35">
      <c r="A239" s="33">
        <v>238</v>
      </c>
      <c r="B239" s="18" t="s">
        <v>6130</v>
      </c>
      <c r="C239" s="35" t="s">
        <v>6131</v>
      </c>
      <c r="D239" s="35" t="s">
        <v>6131</v>
      </c>
      <c r="E239" s="18" t="s">
        <v>6130</v>
      </c>
      <c r="F239" s="20"/>
      <c r="G239" s="19"/>
      <c r="H239" s="19"/>
      <c r="I239" s="7"/>
      <c r="J239" s="19"/>
      <c r="K239" s="19"/>
      <c r="L239" s="34"/>
      <c r="M239" s="32"/>
      <c r="U239" s="31"/>
      <c r="W239" s="53"/>
    </row>
    <row r="240" spans="1:23" ht="39" x14ac:dyDescent="0.35">
      <c r="A240" s="33">
        <v>239</v>
      </c>
      <c r="B240" s="21" t="s">
        <v>6132</v>
      </c>
      <c r="C240" s="29" t="s">
        <v>6133</v>
      </c>
      <c r="D240" s="29" t="s">
        <v>6133</v>
      </c>
      <c r="E240" s="21" t="s">
        <v>6132</v>
      </c>
      <c r="F240" s="16"/>
      <c r="G240" s="7"/>
      <c r="H240" s="7"/>
      <c r="I240" s="7" t="s">
        <v>34</v>
      </c>
      <c r="J240" s="7"/>
      <c r="K240" s="7"/>
      <c r="L240" s="32"/>
      <c r="M240" s="30" t="s">
        <v>34</v>
      </c>
      <c r="U240" s="31"/>
      <c r="W240" s="53"/>
    </row>
    <row r="241" spans="1:23" ht="39" x14ac:dyDescent="0.35">
      <c r="A241" s="33">
        <v>240</v>
      </c>
      <c r="B241" s="21" t="s">
        <v>6134</v>
      </c>
      <c r="C241" s="29" t="s">
        <v>6135</v>
      </c>
      <c r="D241" s="29" t="s">
        <v>6135</v>
      </c>
      <c r="E241" s="21" t="s">
        <v>6134</v>
      </c>
      <c r="F241" s="16"/>
      <c r="G241" s="7"/>
      <c r="H241" s="7"/>
      <c r="I241" s="7" t="s">
        <v>34</v>
      </c>
      <c r="J241" s="7"/>
      <c r="K241" s="7"/>
      <c r="L241" s="32"/>
      <c r="M241" s="30" t="s">
        <v>34</v>
      </c>
      <c r="U241" s="31"/>
      <c r="W241" s="53"/>
    </row>
    <row r="242" spans="1:23" x14ac:dyDescent="0.35">
      <c r="A242" s="33">
        <v>241</v>
      </c>
      <c r="B242" s="9" t="s">
        <v>6136</v>
      </c>
      <c r="C242" s="37" t="s">
        <v>6137</v>
      </c>
      <c r="D242" s="37" t="s">
        <v>6137</v>
      </c>
      <c r="E242" s="9" t="s">
        <v>6138</v>
      </c>
      <c r="F242" s="15"/>
      <c r="G242" s="10"/>
      <c r="H242" s="10"/>
      <c r="I242" s="7"/>
      <c r="J242" s="10"/>
      <c r="K242" s="10"/>
      <c r="L242" s="36"/>
      <c r="M242" s="32"/>
      <c r="U242" s="31"/>
      <c r="W242" s="53"/>
    </row>
    <row r="243" spans="1:23" x14ac:dyDescent="0.35">
      <c r="A243" s="33">
        <v>242</v>
      </c>
      <c r="B243" s="18" t="s">
        <v>88</v>
      </c>
      <c r="C243" s="35" t="s">
        <v>6139</v>
      </c>
      <c r="D243" s="35" t="s">
        <v>6139</v>
      </c>
      <c r="E243" s="18" t="s">
        <v>88</v>
      </c>
      <c r="F243" s="20"/>
      <c r="G243" s="19"/>
      <c r="H243" s="19"/>
      <c r="I243" s="7"/>
      <c r="J243" s="19"/>
      <c r="K243" s="19"/>
      <c r="L243" s="34"/>
      <c r="M243" s="32"/>
      <c r="U243" s="31"/>
      <c r="W243" s="53"/>
    </row>
    <row r="244" spans="1:23" x14ac:dyDescent="0.35">
      <c r="A244" s="33">
        <v>243</v>
      </c>
      <c r="B244" s="18" t="s">
        <v>88</v>
      </c>
      <c r="C244" s="35" t="s">
        <v>6140</v>
      </c>
      <c r="D244" s="35" t="s">
        <v>6140</v>
      </c>
      <c r="E244" s="18" t="s">
        <v>88</v>
      </c>
      <c r="F244" s="20"/>
      <c r="G244" s="19"/>
      <c r="H244" s="19"/>
      <c r="I244" s="7"/>
      <c r="J244" s="19"/>
      <c r="K244" s="19"/>
      <c r="L244" s="34"/>
      <c r="M244" s="32"/>
      <c r="U244" s="31"/>
      <c r="W244" s="53"/>
    </row>
    <row r="245" spans="1:23" x14ac:dyDescent="0.35">
      <c r="A245" s="33">
        <v>244</v>
      </c>
      <c r="B245" s="18" t="s">
        <v>88</v>
      </c>
      <c r="C245" s="35" t="s">
        <v>6141</v>
      </c>
      <c r="D245" s="35" t="s">
        <v>6141</v>
      </c>
      <c r="E245" s="18" t="s">
        <v>88</v>
      </c>
      <c r="F245" s="20"/>
      <c r="G245" s="19"/>
      <c r="H245" s="19"/>
      <c r="I245" s="7"/>
      <c r="J245" s="19"/>
      <c r="K245" s="19"/>
      <c r="L245" s="34"/>
      <c r="M245" s="32"/>
      <c r="U245" s="31"/>
      <c r="W245" s="53"/>
    </row>
    <row r="246" spans="1:23" x14ac:dyDescent="0.35">
      <c r="A246" s="33">
        <v>245</v>
      </c>
      <c r="B246" s="18" t="s">
        <v>6142</v>
      </c>
      <c r="C246" s="35" t="s">
        <v>6143</v>
      </c>
      <c r="D246" s="35" t="s">
        <v>6143</v>
      </c>
      <c r="E246" s="18" t="s">
        <v>6142</v>
      </c>
      <c r="F246" s="20"/>
      <c r="G246" s="19"/>
      <c r="H246" s="19"/>
      <c r="I246" s="7"/>
      <c r="J246" s="19"/>
      <c r="K246" s="19"/>
      <c r="L246" s="34"/>
      <c r="M246" s="32"/>
      <c r="U246" s="31"/>
      <c r="W246" s="53"/>
    </row>
    <row r="247" spans="1:23" x14ac:dyDescent="0.35">
      <c r="A247" s="33">
        <v>246</v>
      </c>
      <c r="B247" s="21" t="s">
        <v>6144</v>
      </c>
      <c r="C247" s="29" t="s">
        <v>6145</v>
      </c>
      <c r="D247" s="29" t="s">
        <v>6145</v>
      </c>
      <c r="E247" s="21" t="s">
        <v>6144</v>
      </c>
      <c r="F247" s="16"/>
      <c r="G247" s="7"/>
      <c r="H247" s="7"/>
      <c r="I247" s="7" t="s">
        <v>34</v>
      </c>
      <c r="J247" s="7"/>
      <c r="K247" s="7"/>
      <c r="L247" s="32"/>
      <c r="M247" s="30" t="s">
        <v>34</v>
      </c>
      <c r="U247" s="31"/>
      <c r="W247" s="53"/>
    </row>
    <row r="248" spans="1:23" ht="39" x14ac:dyDescent="0.35">
      <c r="A248" s="33">
        <v>247</v>
      </c>
      <c r="B248" s="21" t="s">
        <v>6146</v>
      </c>
      <c r="C248" s="29" t="s">
        <v>6147</v>
      </c>
      <c r="D248" s="29" t="s">
        <v>6147</v>
      </c>
      <c r="E248" s="21" t="s">
        <v>6146</v>
      </c>
      <c r="F248" s="16"/>
      <c r="G248" s="7"/>
      <c r="H248" s="7"/>
      <c r="I248" s="7" t="s">
        <v>34</v>
      </c>
      <c r="J248" s="7"/>
      <c r="K248" s="7"/>
      <c r="L248" s="32"/>
      <c r="M248" s="30" t="s">
        <v>34</v>
      </c>
      <c r="U248" s="31"/>
      <c r="W248" s="53"/>
    </row>
    <row r="249" spans="1:23" x14ac:dyDescent="0.35">
      <c r="A249" s="33">
        <v>248</v>
      </c>
      <c r="B249" s="18" t="s">
        <v>6148</v>
      </c>
      <c r="C249" s="35" t="s">
        <v>6149</v>
      </c>
      <c r="D249" s="35" t="s">
        <v>6149</v>
      </c>
      <c r="E249" s="18" t="s">
        <v>88</v>
      </c>
      <c r="F249" s="20"/>
      <c r="G249" s="19"/>
      <c r="H249" s="19"/>
      <c r="I249" s="7"/>
      <c r="J249" s="19"/>
      <c r="K249" s="19"/>
      <c r="L249" s="34"/>
      <c r="M249" s="32"/>
      <c r="U249" s="31"/>
      <c r="W249" s="53"/>
    </row>
    <row r="250" spans="1:23" x14ac:dyDescent="0.35">
      <c r="A250" s="33">
        <v>249</v>
      </c>
      <c r="B250" s="18" t="s">
        <v>6150</v>
      </c>
      <c r="C250" s="35" t="s">
        <v>6151</v>
      </c>
      <c r="D250" s="35" t="s">
        <v>6151</v>
      </c>
      <c r="E250" s="18" t="s">
        <v>6150</v>
      </c>
      <c r="F250" s="20"/>
      <c r="G250" s="19"/>
      <c r="H250" s="19"/>
      <c r="I250" s="7"/>
      <c r="J250" s="19"/>
      <c r="K250" s="19"/>
      <c r="L250" s="34"/>
      <c r="M250" s="32"/>
      <c r="U250" s="31"/>
      <c r="W250" s="53"/>
    </row>
    <row r="251" spans="1:23" x14ac:dyDescent="0.35">
      <c r="A251" s="33">
        <v>250</v>
      </c>
      <c r="B251" s="21" t="s">
        <v>6152</v>
      </c>
      <c r="C251" s="29" t="s">
        <v>6153</v>
      </c>
      <c r="D251" s="29" t="s">
        <v>6153</v>
      </c>
      <c r="E251" s="21" t="s">
        <v>6152</v>
      </c>
      <c r="F251" s="16"/>
      <c r="G251" s="7"/>
      <c r="H251" s="7"/>
      <c r="I251" s="7" t="s">
        <v>34</v>
      </c>
      <c r="J251" s="7"/>
      <c r="K251" s="7"/>
      <c r="L251" s="30" t="s">
        <v>34</v>
      </c>
      <c r="M251" s="30" t="s">
        <v>34</v>
      </c>
      <c r="U251" s="31"/>
      <c r="W251" s="53"/>
    </row>
    <row r="252" spans="1:23" ht="26" x14ac:dyDescent="0.35">
      <c r="A252" s="33">
        <v>251</v>
      </c>
      <c r="B252" s="21" t="s">
        <v>6154</v>
      </c>
      <c r="C252" s="29" t="s">
        <v>6155</v>
      </c>
      <c r="D252" s="29" t="s">
        <v>6155</v>
      </c>
      <c r="E252" s="21" t="s">
        <v>6156</v>
      </c>
      <c r="F252" s="16"/>
      <c r="G252" s="7"/>
      <c r="H252" s="7"/>
      <c r="I252" s="7" t="s">
        <v>34</v>
      </c>
      <c r="J252" s="7"/>
      <c r="K252" s="7"/>
      <c r="L252" s="32"/>
      <c r="M252" s="30" t="s">
        <v>34</v>
      </c>
      <c r="U252" s="31"/>
      <c r="W252" s="53"/>
    </row>
    <row r="253" spans="1:23" ht="26" x14ac:dyDescent="0.35">
      <c r="A253" s="33">
        <v>252</v>
      </c>
      <c r="B253" s="21" t="s">
        <v>6157</v>
      </c>
      <c r="C253" s="29" t="s">
        <v>6158</v>
      </c>
      <c r="D253" s="29" t="s">
        <v>6158</v>
      </c>
      <c r="E253" s="21" t="s">
        <v>6157</v>
      </c>
      <c r="F253" s="16"/>
      <c r="G253" s="7"/>
      <c r="H253" s="7"/>
      <c r="I253" s="7" t="s">
        <v>34</v>
      </c>
      <c r="J253" s="7"/>
      <c r="K253" s="7"/>
      <c r="L253" s="32"/>
      <c r="M253" s="30" t="s">
        <v>34</v>
      </c>
      <c r="U253" s="31"/>
      <c r="W253" s="53"/>
    </row>
    <row r="254" spans="1:23" ht="39" x14ac:dyDescent="0.35">
      <c r="A254" s="33">
        <v>253</v>
      </c>
      <c r="B254" s="21" t="s">
        <v>6159</v>
      </c>
      <c r="C254" s="29" t="s">
        <v>6160</v>
      </c>
      <c r="D254" s="29" t="s">
        <v>6160</v>
      </c>
      <c r="E254" s="21" t="s">
        <v>6161</v>
      </c>
      <c r="F254" s="16"/>
      <c r="G254" s="7"/>
      <c r="H254" s="7"/>
      <c r="I254" s="7" t="s">
        <v>34</v>
      </c>
      <c r="J254" s="7"/>
      <c r="K254" s="7"/>
      <c r="L254" s="32"/>
      <c r="M254" s="30" t="s">
        <v>34</v>
      </c>
      <c r="U254" s="31"/>
      <c r="W254" s="53"/>
    </row>
    <row r="255" spans="1:23" ht="39" x14ac:dyDescent="0.35">
      <c r="A255" s="33">
        <v>254</v>
      </c>
      <c r="B255" s="21" t="s">
        <v>6162</v>
      </c>
      <c r="C255" s="29" t="s">
        <v>6163</v>
      </c>
      <c r="D255" s="29" t="s">
        <v>6163</v>
      </c>
      <c r="E255" s="21" t="s">
        <v>6162</v>
      </c>
      <c r="F255" s="16"/>
      <c r="G255" s="7"/>
      <c r="H255" s="7"/>
      <c r="I255" s="7" t="s">
        <v>34</v>
      </c>
      <c r="J255" s="7"/>
      <c r="K255" s="7"/>
      <c r="L255" s="32"/>
      <c r="M255" s="32" t="s">
        <v>6164</v>
      </c>
      <c r="N255" s="29"/>
      <c r="U255" s="31"/>
      <c r="W255" s="53"/>
    </row>
    <row r="256" spans="1:23" ht="26" x14ac:dyDescent="0.35">
      <c r="A256" s="33">
        <v>255</v>
      </c>
      <c r="B256" s="21" t="s">
        <v>6165</v>
      </c>
      <c r="C256" s="29" t="s">
        <v>6166</v>
      </c>
      <c r="D256" s="29" t="s">
        <v>6166</v>
      </c>
      <c r="E256" s="21" t="s">
        <v>6165</v>
      </c>
      <c r="F256" s="16"/>
      <c r="G256" s="7"/>
      <c r="H256" s="7"/>
      <c r="I256" s="7" t="s">
        <v>34</v>
      </c>
      <c r="J256" s="7"/>
      <c r="K256" s="7"/>
      <c r="L256" s="32"/>
      <c r="M256" s="30" t="s">
        <v>34</v>
      </c>
      <c r="U256" s="31"/>
      <c r="W256" s="53"/>
    </row>
    <row r="257" spans="1:23" ht="26" x14ac:dyDescent="0.35">
      <c r="A257" s="33">
        <v>256</v>
      </c>
      <c r="B257" s="21" t="s">
        <v>6167</v>
      </c>
      <c r="C257" s="29" t="s">
        <v>6168</v>
      </c>
      <c r="D257" s="29" t="s">
        <v>6168</v>
      </c>
      <c r="E257" s="21" t="s">
        <v>6167</v>
      </c>
      <c r="F257" s="16"/>
      <c r="G257" s="7"/>
      <c r="H257" s="7"/>
      <c r="I257" s="7" t="s">
        <v>34</v>
      </c>
      <c r="J257" s="7"/>
      <c r="K257" s="7"/>
      <c r="L257" s="32"/>
      <c r="M257" s="30" t="s">
        <v>34</v>
      </c>
      <c r="U257" s="31"/>
      <c r="W257" s="53"/>
    </row>
    <row r="258" spans="1:23" ht="52" x14ac:dyDescent="0.35">
      <c r="A258" s="33">
        <v>257</v>
      </c>
      <c r="B258" s="21" t="s">
        <v>6169</v>
      </c>
      <c r="C258" s="29" t="s">
        <v>6170</v>
      </c>
      <c r="D258" s="29" t="s">
        <v>6170</v>
      </c>
      <c r="E258" s="21" t="s">
        <v>6171</v>
      </c>
      <c r="F258" s="16"/>
      <c r="G258" s="7"/>
      <c r="H258" s="7"/>
      <c r="I258" s="7" t="s">
        <v>34</v>
      </c>
      <c r="J258" s="7"/>
      <c r="K258" s="7"/>
      <c r="L258" s="32"/>
      <c r="M258" s="30" t="s">
        <v>34</v>
      </c>
      <c r="U258" s="31"/>
      <c r="W258" s="53"/>
    </row>
    <row r="259" spans="1:23" x14ac:dyDescent="0.35">
      <c r="A259" s="33">
        <v>258</v>
      </c>
      <c r="B259" s="18" t="s">
        <v>6172</v>
      </c>
      <c r="C259" s="35" t="s">
        <v>6173</v>
      </c>
      <c r="D259" s="35" t="s">
        <v>6173</v>
      </c>
      <c r="E259" s="18" t="s">
        <v>6172</v>
      </c>
      <c r="F259" s="20"/>
      <c r="G259" s="19"/>
      <c r="H259" s="19"/>
      <c r="I259" s="7"/>
      <c r="J259" s="19"/>
      <c r="K259" s="19"/>
      <c r="L259" s="34"/>
      <c r="M259" s="32"/>
      <c r="U259" s="31"/>
      <c r="W259" s="53"/>
    </row>
    <row r="260" spans="1:23" x14ac:dyDescent="0.35">
      <c r="A260" s="33">
        <v>259</v>
      </c>
      <c r="B260" s="21" t="s">
        <v>6174</v>
      </c>
      <c r="C260" s="29" t="s">
        <v>6175</v>
      </c>
      <c r="D260" s="29" t="s">
        <v>6175</v>
      </c>
      <c r="E260" s="21" t="s">
        <v>6174</v>
      </c>
      <c r="F260" s="16"/>
      <c r="G260" s="7"/>
      <c r="H260" s="7"/>
      <c r="I260" s="7" t="s">
        <v>34</v>
      </c>
      <c r="J260" s="7"/>
      <c r="K260" s="7"/>
      <c r="L260" s="32"/>
      <c r="M260" s="30" t="s">
        <v>34</v>
      </c>
      <c r="U260" s="31"/>
      <c r="W260" s="53"/>
    </row>
    <row r="261" spans="1:23" x14ac:dyDescent="0.35">
      <c r="A261" s="33">
        <v>260</v>
      </c>
      <c r="B261" s="21" t="s">
        <v>6176</v>
      </c>
      <c r="C261" s="29" t="s">
        <v>6177</v>
      </c>
      <c r="D261" s="29" t="s">
        <v>6177</v>
      </c>
      <c r="E261" s="21" t="s">
        <v>6176</v>
      </c>
      <c r="F261" s="16"/>
      <c r="G261" s="7"/>
      <c r="H261" s="7"/>
      <c r="I261" s="7" t="s">
        <v>34</v>
      </c>
      <c r="J261" s="7"/>
      <c r="K261" s="7"/>
      <c r="L261" s="32"/>
      <c r="M261" s="30" t="s">
        <v>34</v>
      </c>
      <c r="U261" s="31"/>
      <c r="W261" s="53"/>
    </row>
    <row r="262" spans="1:23" ht="26" x14ac:dyDescent="0.35">
      <c r="A262" s="33">
        <v>261</v>
      </c>
      <c r="B262" s="21" t="s">
        <v>6178</v>
      </c>
      <c r="C262" s="29" t="s">
        <v>6179</v>
      </c>
      <c r="D262" s="29" t="s">
        <v>6179</v>
      </c>
      <c r="E262" s="21" t="s">
        <v>6178</v>
      </c>
      <c r="F262" s="16"/>
      <c r="G262" s="7"/>
      <c r="H262" s="7"/>
      <c r="I262" s="7" t="s">
        <v>34</v>
      </c>
      <c r="J262" s="7"/>
      <c r="K262" s="7"/>
      <c r="L262" s="32"/>
      <c r="M262" s="30" t="s">
        <v>34</v>
      </c>
      <c r="U262" s="31"/>
      <c r="W262" s="53"/>
    </row>
    <row r="263" spans="1:23" x14ac:dyDescent="0.35">
      <c r="A263" s="33">
        <v>262</v>
      </c>
      <c r="B263" s="9" t="s">
        <v>6180</v>
      </c>
      <c r="C263" s="37" t="s">
        <v>6181</v>
      </c>
      <c r="D263" s="37" t="s">
        <v>6181</v>
      </c>
      <c r="E263" s="9" t="s">
        <v>6182</v>
      </c>
      <c r="F263" s="15"/>
      <c r="G263" s="10"/>
      <c r="H263" s="10"/>
      <c r="I263" s="7"/>
      <c r="J263" s="10"/>
      <c r="K263" s="10"/>
      <c r="L263" s="36"/>
      <c r="M263" s="32"/>
      <c r="U263" s="31"/>
      <c r="W263" s="53"/>
    </row>
    <row r="264" spans="1:23" x14ac:dyDescent="0.35">
      <c r="A264" s="33">
        <v>263</v>
      </c>
      <c r="B264" s="18" t="s">
        <v>6183</v>
      </c>
      <c r="C264" s="35" t="s">
        <v>6184</v>
      </c>
      <c r="D264" s="35" t="s">
        <v>6184</v>
      </c>
      <c r="E264" s="18" t="s">
        <v>6183</v>
      </c>
      <c r="F264" s="20"/>
      <c r="G264" s="19"/>
      <c r="H264" s="19"/>
      <c r="I264" s="7"/>
      <c r="J264" s="19"/>
      <c r="K264" s="19"/>
      <c r="L264" s="34"/>
      <c r="M264" s="32"/>
      <c r="U264" s="31"/>
      <c r="W264" s="53"/>
    </row>
    <row r="265" spans="1:23" ht="39" x14ac:dyDescent="0.35">
      <c r="A265" s="33">
        <v>264</v>
      </c>
      <c r="B265" s="21" t="s">
        <v>6185</v>
      </c>
      <c r="C265" s="29" t="s">
        <v>6186</v>
      </c>
      <c r="D265" s="29" t="s">
        <v>6186</v>
      </c>
      <c r="E265" s="21" t="s">
        <v>6187</v>
      </c>
      <c r="F265" s="16"/>
      <c r="G265" s="7"/>
      <c r="H265" s="7"/>
      <c r="I265" s="7"/>
      <c r="J265" s="7" t="s">
        <v>34</v>
      </c>
      <c r="K265" s="7"/>
      <c r="L265" s="32"/>
      <c r="M265" s="30" t="s">
        <v>34</v>
      </c>
      <c r="U265" s="31"/>
      <c r="V265" s="2" t="s">
        <v>6188</v>
      </c>
      <c r="W265" s="53">
        <v>3</v>
      </c>
    </row>
    <row r="266" spans="1:23" ht="39" x14ac:dyDescent="0.35">
      <c r="A266" s="33">
        <v>265</v>
      </c>
      <c r="B266" s="21" t="s">
        <v>6189</v>
      </c>
      <c r="C266" s="29" t="s">
        <v>6190</v>
      </c>
      <c r="D266" s="29" t="s">
        <v>6190</v>
      </c>
      <c r="E266" s="21" t="s">
        <v>6189</v>
      </c>
      <c r="F266" s="16"/>
      <c r="G266" s="7"/>
      <c r="H266" s="7"/>
      <c r="I266" s="7" t="s">
        <v>34</v>
      </c>
      <c r="J266" s="7"/>
      <c r="K266" s="7"/>
      <c r="L266" s="32"/>
      <c r="M266" s="30" t="s">
        <v>34</v>
      </c>
      <c r="U266" s="31"/>
      <c r="V266" s="2" t="s">
        <v>6710</v>
      </c>
      <c r="W266" s="53">
        <v>6</v>
      </c>
    </row>
    <row r="267" spans="1:23" ht="26" x14ac:dyDescent="0.35">
      <c r="A267" s="33">
        <v>266</v>
      </c>
      <c r="B267" s="21" t="s">
        <v>6191</v>
      </c>
      <c r="C267" s="29" t="s">
        <v>6192</v>
      </c>
      <c r="D267" s="29" t="s">
        <v>6192</v>
      </c>
      <c r="E267" s="21" t="s">
        <v>6193</v>
      </c>
      <c r="F267" s="16"/>
      <c r="G267" s="7"/>
      <c r="H267" s="7"/>
      <c r="I267" s="7" t="s">
        <v>34</v>
      </c>
      <c r="J267" s="7"/>
      <c r="K267" s="7"/>
      <c r="L267" s="32"/>
      <c r="M267" s="30" t="s">
        <v>34</v>
      </c>
      <c r="U267" s="31"/>
      <c r="W267" s="53"/>
    </row>
    <row r="268" spans="1:23" ht="26" x14ac:dyDescent="0.35">
      <c r="A268" s="33">
        <v>267</v>
      </c>
      <c r="B268" s="21" t="s">
        <v>6194</v>
      </c>
      <c r="C268" s="29" t="s">
        <v>6195</v>
      </c>
      <c r="D268" s="29" t="s">
        <v>6195</v>
      </c>
      <c r="E268" s="21" t="s">
        <v>6194</v>
      </c>
      <c r="F268" s="16"/>
      <c r="G268" s="7"/>
      <c r="H268" s="7"/>
      <c r="I268" s="7" t="s">
        <v>34</v>
      </c>
      <c r="J268" s="7"/>
      <c r="K268" s="7"/>
      <c r="L268" s="32"/>
      <c r="M268" s="30" t="s">
        <v>34</v>
      </c>
      <c r="U268" s="31"/>
      <c r="W268" s="53"/>
    </row>
    <row r="269" spans="1:23" ht="26" x14ac:dyDescent="0.35">
      <c r="A269" s="33">
        <v>268</v>
      </c>
      <c r="B269" s="18" t="s">
        <v>6196</v>
      </c>
      <c r="C269" s="35" t="s">
        <v>6197</v>
      </c>
      <c r="D269" s="35" t="s">
        <v>6197</v>
      </c>
      <c r="E269" s="18" t="s">
        <v>6196</v>
      </c>
      <c r="F269" s="20"/>
      <c r="G269" s="19"/>
      <c r="H269" s="19"/>
      <c r="I269" s="7"/>
      <c r="J269" s="19"/>
      <c r="K269" s="19"/>
      <c r="L269" s="34"/>
      <c r="M269" s="32"/>
      <c r="U269" s="31"/>
      <c r="W269" s="53"/>
    </row>
    <row r="270" spans="1:23" ht="26" x14ac:dyDescent="0.35">
      <c r="A270" s="33">
        <v>269</v>
      </c>
      <c r="B270" s="21" t="s">
        <v>6198</v>
      </c>
      <c r="C270" s="29" t="s">
        <v>6199</v>
      </c>
      <c r="D270" s="29" t="s">
        <v>6199</v>
      </c>
      <c r="E270" s="21" t="s">
        <v>6198</v>
      </c>
      <c r="F270" s="16"/>
      <c r="G270" s="7"/>
      <c r="H270" s="7"/>
      <c r="I270" s="7" t="s">
        <v>34</v>
      </c>
      <c r="J270" s="7"/>
      <c r="K270" s="7"/>
      <c r="L270" s="32"/>
      <c r="M270" s="30" t="s">
        <v>34</v>
      </c>
      <c r="U270" s="31"/>
      <c r="W270" s="53"/>
    </row>
    <row r="271" spans="1:23" x14ac:dyDescent="0.35">
      <c r="A271" s="33">
        <v>270</v>
      </c>
      <c r="B271" s="9" t="s">
        <v>6200</v>
      </c>
      <c r="C271" s="37" t="s">
        <v>6201</v>
      </c>
      <c r="D271" s="37" t="s">
        <v>6201</v>
      </c>
      <c r="E271" s="9" t="s">
        <v>6202</v>
      </c>
      <c r="F271" s="15"/>
      <c r="G271" s="10"/>
      <c r="H271" s="10"/>
      <c r="I271" s="7"/>
      <c r="J271" s="10"/>
      <c r="K271" s="10"/>
      <c r="L271" s="36"/>
      <c r="M271" s="32"/>
      <c r="U271" s="31"/>
      <c r="W271" s="53"/>
    </row>
    <row r="272" spans="1:23" x14ac:dyDescent="0.35">
      <c r="A272" s="33">
        <v>271</v>
      </c>
      <c r="B272" s="18" t="s">
        <v>6203</v>
      </c>
      <c r="C272" s="35" t="s">
        <v>6204</v>
      </c>
      <c r="D272" s="35" t="s">
        <v>6204</v>
      </c>
      <c r="E272" s="18" t="s">
        <v>6203</v>
      </c>
      <c r="F272" s="20"/>
      <c r="G272" s="19"/>
      <c r="H272" s="19"/>
      <c r="I272" s="7"/>
      <c r="J272" s="19"/>
      <c r="K272" s="19"/>
      <c r="L272" s="34"/>
      <c r="M272" s="32"/>
      <c r="U272" s="31"/>
      <c r="W272" s="53"/>
    </row>
    <row r="273" spans="1:23" ht="26" x14ac:dyDescent="0.35">
      <c r="A273" s="33">
        <v>272</v>
      </c>
      <c r="B273" s="21" t="s">
        <v>6205</v>
      </c>
      <c r="C273" s="29" t="s">
        <v>6206</v>
      </c>
      <c r="D273" s="29" t="s">
        <v>6206</v>
      </c>
      <c r="E273" s="21" t="s">
        <v>6205</v>
      </c>
      <c r="F273" s="16"/>
      <c r="G273" s="7"/>
      <c r="H273" s="7"/>
      <c r="I273" s="7" t="s">
        <v>34</v>
      </c>
      <c r="J273" s="7"/>
      <c r="K273" s="7"/>
      <c r="L273" s="32"/>
      <c r="M273" s="30" t="s">
        <v>34</v>
      </c>
      <c r="U273" s="31"/>
      <c r="W273" s="53"/>
    </row>
    <row r="274" spans="1:23" x14ac:dyDescent="0.35">
      <c r="A274" s="33">
        <v>273</v>
      </c>
      <c r="B274" s="21" t="s">
        <v>6207</v>
      </c>
      <c r="C274" s="29" t="s">
        <v>6208</v>
      </c>
      <c r="D274" s="29" t="s">
        <v>6208</v>
      </c>
      <c r="E274" s="21" t="s">
        <v>6207</v>
      </c>
      <c r="F274" s="16"/>
      <c r="G274" s="7"/>
      <c r="H274" s="7"/>
      <c r="I274" s="7" t="s">
        <v>34</v>
      </c>
      <c r="J274" s="7"/>
      <c r="K274" s="7"/>
      <c r="L274" s="32"/>
      <c r="M274" s="30" t="s">
        <v>34</v>
      </c>
      <c r="U274" s="31"/>
      <c r="W274" s="53"/>
    </row>
    <row r="275" spans="1:23" ht="26" x14ac:dyDescent="0.35">
      <c r="A275" s="33">
        <v>274</v>
      </c>
      <c r="B275" s="21" t="s">
        <v>6209</v>
      </c>
      <c r="C275" s="29" t="s">
        <v>6210</v>
      </c>
      <c r="D275" s="29" t="s">
        <v>6210</v>
      </c>
      <c r="E275" s="21" t="s">
        <v>6209</v>
      </c>
      <c r="F275" s="16"/>
      <c r="G275" s="7"/>
      <c r="H275" s="7"/>
      <c r="I275" s="7" t="s">
        <v>34</v>
      </c>
      <c r="J275" s="7"/>
      <c r="K275" s="7"/>
      <c r="L275" s="32"/>
      <c r="M275" s="30" t="s">
        <v>34</v>
      </c>
      <c r="U275" s="31"/>
      <c r="W275" s="53"/>
    </row>
    <row r="276" spans="1:23" ht="39" x14ac:dyDescent="0.35">
      <c r="A276" s="33">
        <v>275</v>
      </c>
      <c r="B276" s="21" t="s">
        <v>6211</v>
      </c>
      <c r="C276" s="29" t="s">
        <v>6212</v>
      </c>
      <c r="D276" s="29" t="s">
        <v>6212</v>
      </c>
      <c r="E276" s="21" t="s">
        <v>6211</v>
      </c>
      <c r="F276" s="16"/>
      <c r="G276" s="7"/>
      <c r="H276" s="7"/>
      <c r="I276" s="7" t="s">
        <v>34</v>
      </c>
      <c r="J276" s="7"/>
      <c r="K276" s="7"/>
      <c r="L276" s="32"/>
      <c r="M276" s="30" t="s">
        <v>34</v>
      </c>
      <c r="U276" s="31"/>
      <c r="W276" s="53"/>
    </row>
    <row r="277" spans="1:23" ht="39" x14ac:dyDescent="0.35">
      <c r="A277" s="33">
        <v>276</v>
      </c>
      <c r="B277" s="21" t="s">
        <v>6213</v>
      </c>
      <c r="C277" s="29" t="s">
        <v>6214</v>
      </c>
      <c r="D277" s="29" t="s">
        <v>6214</v>
      </c>
      <c r="E277" s="21" t="s">
        <v>6213</v>
      </c>
      <c r="F277" s="16"/>
      <c r="G277" s="7"/>
      <c r="H277" s="7"/>
      <c r="I277" s="7" t="s">
        <v>34</v>
      </c>
      <c r="J277" s="7"/>
      <c r="K277" s="7"/>
      <c r="L277" s="32"/>
      <c r="M277" s="30" t="s">
        <v>34</v>
      </c>
      <c r="U277" s="31"/>
      <c r="W277" s="53"/>
    </row>
    <row r="278" spans="1:23" ht="39" x14ac:dyDescent="0.35">
      <c r="A278" s="33">
        <v>277</v>
      </c>
      <c r="B278" s="21" t="s">
        <v>6215</v>
      </c>
      <c r="C278" s="29" t="s">
        <v>6216</v>
      </c>
      <c r="D278" s="29" t="s">
        <v>6216</v>
      </c>
      <c r="E278" s="21" t="s">
        <v>6215</v>
      </c>
      <c r="F278" s="16"/>
      <c r="G278" s="7"/>
      <c r="H278" s="7"/>
      <c r="I278" s="7" t="s">
        <v>34</v>
      </c>
      <c r="J278" s="7"/>
      <c r="K278" s="7"/>
      <c r="L278" s="32"/>
      <c r="M278" s="30" t="s">
        <v>34</v>
      </c>
      <c r="U278" s="31"/>
      <c r="W278" s="53"/>
    </row>
    <row r="279" spans="1:23" x14ac:dyDescent="0.35">
      <c r="A279" s="33">
        <v>278</v>
      </c>
      <c r="B279" s="18" t="s">
        <v>6217</v>
      </c>
      <c r="C279" s="35" t="s">
        <v>6218</v>
      </c>
      <c r="D279" s="35" t="s">
        <v>6218</v>
      </c>
      <c r="E279" s="18" t="s">
        <v>6217</v>
      </c>
      <c r="F279" s="20"/>
      <c r="G279" s="19"/>
      <c r="H279" s="19"/>
      <c r="I279" s="7"/>
      <c r="J279" s="19"/>
      <c r="K279" s="19"/>
      <c r="L279" s="34"/>
      <c r="M279" s="32"/>
      <c r="U279" s="31"/>
      <c r="W279" s="53"/>
    </row>
    <row r="280" spans="1:23" ht="26" x14ac:dyDescent="0.35">
      <c r="A280" s="33">
        <v>279</v>
      </c>
      <c r="B280" s="21" t="s">
        <v>6219</v>
      </c>
      <c r="C280" s="29" t="s">
        <v>6220</v>
      </c>
      <c r="D280" s="29" t="s">
        <v>6220</v>
      </c>
      <c r="E280" s="21" t="s">
        <v>6221</v>
      </c>
      <c r="F280" s="16"/>
      <c r="G280" s="7"/>
      <c r="H280" s="7"/>
      <c r="I280" s="7" t="s">
        <v>34</v>
      </c>
      <c r="J280" s="7"/>
      <c r="K280" s="7"/>
      <c r="L280" s="32"/>
      <c r="M280" s="30" t="s">
        <v>34</v>
      </c>
      <c r="U280" s="31"/>
      <c r="W280" s="53"/>
    </row>
    <row r="281" spans="1:23" ht="26" x14ac:dyDescent="0.35">
      <c r="A281" s="33">
        <v>280</v>
      </c>
      <c r="B281" s="21" t="s">
        <v>6222</v>
      </c>
      <c r="C281" s="29" t="s">
        <v>6223</v>
      </c>
      <c r="D281" s="29" t="s">
        <v>6223</v>
      </c>
      <c r="E281" s="21" t="s">
        <v>6224</v>
      </c>
      <c r="F281" s="16"/>
      <c r="G281" s="7"/>
      <c r="H281" s="7"/>
      <c r="I281" s="7" t="s">
        <v>34</v>
      </c>
      <c r="J281" s="7"/>
      <c r="K281" s="7"/>
      <c r="L281" s="30" t="s">
        <v>34</v>
      </c>
      <c r="M281" s="30" t="s">
        <v>34</v>
      </c>
      <c r="U281" s="31"/>
      <c r="W281" s="53"/>
    </row>
    <row r="282" spans="1:23" ht="26" x14ac:dyDescent="0.35">
      <c r="A282" s="33">
        <v>281</v>
      </c>
      <c r="B282" s="21" t="s">
        <v>6225</v>
      </c>
      <c r="C282" s="29" t="s">
        <v>6226</v>
      </c>
      <c r="D282" s="29" t="s">
        <v>6226</v>
      </c>
      <c r="E282" s="21" t="s">
        <v>6225</v>
      </c>
      <c r="F282" s="16"/>
      <c r="G282" s="7"/>
      <c r="H282" s="7"/>
      <c r="I282" s="7" t="s">
        <v>34</v>
      </c>
      <c r="J282" s="7"/>
      <c r="K282" s="7"/>
      <c r="L282" s="32"/>
      <c r="M282" s="30" t="s">
        <v>34</v>
      </c>
      <c r="U282" s="31"/>
      <c r="W282" s="53"/>
    </row>
    <row r="283" spans="1:23" ht="39" x14ac:dyDescent="0.35">
      <c r="A283" s="33">
        <v>282</v>
      </c>
      <c r="B283" s="21" t="s">
        <v>6227</v>
      </c>
      <c r="C283" s="29" t="s">
        <v>6228</v>
      </c>
      <c r="D283" s="29" t="s">
        <v>6228</v>
      </c>
      <c r="E283" s="21" t="s">
        <v>6229</v>
      </c>
      <c r="F283" s="16"/>
      <c r="G283" s="7"/>
      <c r="H283" s="7"/>
      <c r="I283" s="7" t="s">
        <v>34</v>
      </c>
      <c r="J283" s="7"/>
      <c r="K283" s="7"/>
      <c r="L283" s="32"/>
      <c r="M283" s="30" t="s">
        <v>34</v>
      </c>
      <c r="U283" s="31"/>
      <c r="W283" s="53"/>
    </row>
    <row r="284" spans="1:23" ht="52" x14ac:dyDescent="0.35">
      <c r="A284" s="33">
        <v>283</v>
      </c>
      <c r="B284" s="21" t="s">
        <v>6230</v>
      </c>
      <c r="C284" s="29" t="s">
        <v>6231</v>
      </c>
      <c r="D284" s="29" t="s">
        <v>6231</v>
      </c>
      <c r="E284" s="21" t="s">
        <v>6230</v>
      </c>
      <c r="F284" s="16"/>
      <c r="G284" s="7"/>
      <c r="H284" s="7"/>
      <c r="I284" s="7" t="s">
        <v>34</v>
      </c>
      <c r="J284" s="7"/>
      <c r="K284" s="7"/>
      <c r="L284" s="32"/>
      <c r="M284" s="30" t="s">
        <v>34</v>
      </c>
      <c r="U284" s="31"/>
      <c r="W284" s="53"/>
    </row>
    <row r="285" spans="1:23" x14ac:dyDescent="0.35">
      <c r="A285" s="33">
        <v>284</v>
      </c>
      <c r="B285" s="9" t="s">
        <v>6232</v>
      </c>
      <c r="C285" s="37" t="s">
        <v>6233</v>
      </c>
      <c r="D285" s="37" t="s">
        <v>6233</v>
      </c>
      <c r="E285" s="9" t="s">
        <v>6234</v>
      </c>
      <c r="F285" s="15"/>
      <c r="G285" s="10"/>
      <c r="H285" s="10"/>
      <c r="I285" s="7"/>
      <c r="J285" s="10"/>
      <c r="K285" s="10"/>
      <c r="L285" s="36"/>
      <c r="M285" s="32"/>
      <c r="U285" s="31"/>
      <c r="W285" s="53"/>
    </row>
    <row r="286" spans="1:23" x14ac:dyDescent="0.35">
      <c r="A286" s="33">
        <v>285</v>
      </c>
      <c r="B286" s="18" t="s">
        <v>6235</v>
      </c>
      <c r="C286" s="35" t="s">
        <v>6236</v>
      </c>
      <c r="D286" s="35" t="s">
        <v>6236</v>
      </c>
      <c r="E286" s="18" t="s">
        <v>6235</v>
      </c>
      <c r="F286" s="20"/>
      <c r="G286" s="19"/>
      <c r="H286" s="19"/>
      <c r="I286" s="7"/>
      <c r="J286" s="19"/>
      <c r="K286" s="19"/>
      <c r="L286" s="34"/>
      <c r="M286" s="32"/>
      <c r="U286" s="31"/>
      <c r="W286" s="53"/>
    </row>
    <row r="287" spans="1:23" ht="26" x14ac:dyDescent="0.35">
      <c r="A287" s="33">
        <v>286</v>
      </c>
      <c r="B287" s="21" t="s">
        <v>6237</v>
      </c>
      <c r="C287" s="29" t="s">
        <v>6238</v>
      </c>
      <c r="D287" s="29" t="s">
        <v>6238</v>
      </c>
      <c r="E287" s="21" t="s">
        <v>6239</v>
      </c>
      <c r="F287" s="16"/>
      <c r="G287" s="7"/>
      <c r="H287" s="7"/>
      <c r="I287" s="7"/>
      <c r="J287" s="7" t="s">
        <v>34</v>
      </c>
      <c r="K287" s="7"/>
      <c r="L287" s="32"/>
      <c r="M287" s="30" t="s">
        <v>34</v>
      </c>
      <c r="U287" s="31"/>
      <c r="V287" s="2" t="s">
        <v>6240</v>
      </c>
      <c r="W287" s="53">
        <v>3</v>
      </c>
    </row>
    <row r="288" spans="1:23" ht="26" x14ac:dyDescent="0.35">
      <c r="A288" s="33">
        <v>287</v>
      </c>
      <c r="B288" s="21" t="s">
        <v>6241</v>
      </c>
      <c r="C288" s="29" t="s">
        <v>6242</v>
      </c>
      <c r="D288" s="29" t="s">
        <v>6242</v>
      </c>
      <c r="E288" s="21" t="s">
        <v>6243</v>
      </c>
      <c r="F288" s="16"/>
      <c r="G288" s="7"/>
      <c r="H288" s="7"/>
      <c r="I288" s="7" t="s">
        <v>34</v>
      </c>
      <c r="J288" s="7"/>
      <c r="K288" s="7"/>
      <c r="L288" s="32"/>
      <c r="M288" s="30" t="s">
        <v>34</v>
      </c>
      <c r="U288" s="31"/>
      <c r="V288" s="2" t="s">
        <v>6244</v>
      </c>
      <c r="W288" s="53">
        <v>6</v>
      </c>
    </row>
    <row r="289" spans="1:23" ht="39" x14ac:dyDescent="0.35">
      <c r="A289" s="33">
        <v>288</v>
      </c>
      <c r="B289" s="21" t="s">
        <v>6245</v>
      </c>
      <c r="C289" s="29" t="s">
        <v>6246</v>
      </c>
      <c r="D289" s="29" t="s">
        <v>6246</v>
      </c>
      <c r="E289" s="21" t="s">
        <v>6245</v>
      </c>
      <c r="F289" s="16"/>
      <c r="G289" s="7"/>
      <c r="H289" s="7"/>
      <c r="I289" s="7" t="s">
        <v>34</v>
      </c>
      <c r="J289" s="7"/>
      <c r="K289" s="7"/>
      <c r="L289" s="32"/>
      <c r="M289" s="30" t="s">
        <v>34</v>
      </c>
      <c r="U289" s="31"/>
      <c r="W289" s="53"/>
    </row>
    <row r="290" spans="1:23" ht="26" x14ac:dyDescent="0.35">
      <c r="A290" s="33">
        <v>289</v>
      </c>
      <c r="B290" s="18" t="s">
        <v>6247</v>
      </c>
      <c r="C290" s="35" t="s">
        <v>6248</v>
      </c>
      <c r="D290" s="35" t="s">
        <v>6248</v>
      </c>
      <c r="E290" s="18" t="s">
        <v>6247</v>
      </c>
      <c r="F290" s="20"/>
      <c r="G290" s="19"/>
      <c r="H290" s="19"/>
      <c r="I290" s="7"/>
      <c r="J290" s="19"/>
      <c r="K290" s="19"/>
      <c r="L290" s="34"/>
      <c r="M290" s="32"/>
      <c r="U290" s="31"/>
      <c r="W290" s="53"/>
    </row>
    <row r="291" spans="1:23" ht="26" x14ac:dyDescent="0.35">
      <c r="A291" s="33">
        <v>290</v>
      </c>
      <c r="B291" s="21" t="s">
        <v>6249</v>
      </c>
      <c r="C291" s="29" t="s">
        <v>6250</v>
      </c>
      <c r="D291" s="29" t="s">
        <v>6250</v>
      </c>
      <c r="E291" s="21" t="s">
        <v>6251</v>
      </c>
      <c r="F291" s="16"/>
      <c r="G291" s="7"/>
      <c r="H291" s="7"/>
      <c r="I291" s="7"/>
      <c r="J291" s="7" t="s">
        <v>34</v>
      </c>
      <c r="K291" s="7"/>
      <c r="L291" s="30" t="s">
        <v>34</v>
      </c>
      <c r="M291" s="30" t="s">
        <v>34</v>
      </c>
      <c r="U291" s="31"/>
      <c r="V291" s="2" t="s">
        <v>6252</v>
      </c>
      <c r="W291" s="53">
        <v>3</v>
      </c>
    </row>
    <row r="292" spans="1:23" ht="65" x14ac:dyDescent="0.35">
      <c r="A292" s="33">
        <v>291</v>
      </c>
      <c r="B292" s="21" t="s">
        <v>6253</v>
      </c>
      <c r="C292" s="29" t="s">
        <v>6254</v>
      </c>
      <c r="D292" s="29" t="s">
        <v>6254</v>
      </c>
      <c r="E292" s="21" t="s">
        <v>6253</v>
      </c>
      <c r="F292" s="16"/>
      <c r="G292" s="7"/>
      <c r="H292" s="7"/>
      <c r="I292" s="7" t="s">
        <v>34</v>
      </c>
      <c r="J292" s="7"/>
      <c r="K292" s="7"/>
      <c r="L292" s="32"/>
      <c r="M292" s="30" t="s">
        <v>34</v>
      </c>
      <c r="U292" s="31"/>
      <c r="V292" s="2" t="s">
        <v>6711</v>
      </c>
      <c r="W292" s="53">
        <v>6</v>
      </c>
    </row>
    <row r="293" spans="1:23" x14ac:dyDescent="0.35">
      <c r="A293" s="33">
        <v>292</v>
      </c>
      <c r="B293" s="21" t="s">
        <v>6255</v>
      </c>
      <c r="C293" s="29" t="s">
        <v>6256</v>
      </c>
      <c r="D293" s="29" t="s">
        <v>6256</v>
      </c>
      <c r="E293" s="21" t="s">
        <v>6255</v>
      </c>
      <c r="F293" s="16"/>
      <c r="G293" s="7"/>
      <c r="H293" s="7"/>
      <c r="I293" s="7" t="s">
        <v>34</v>
      </c>
      <c r="J293" s="7"/>
      <c r="K293" s="7"/>
      <c r="L293" s="30" t="s">
        <v>34</v>
      </c>
      <c r="M293" s="30" t="s">
        <v>34</v>
      </c>
      <c r="U293" s="31"/>
      <c r="W293" s="53"/>
    </row>
    <row r="294" spans="1:23" ht="65" x14ac:dyDescent="0.35">
      <c r="A294" s="33">
        <v>293</v>
      </c>
      <c r="B294" s="21" t="s">
        <v>6257</v>
      </c>
      <c r="C294" s="29" t="s">
        <v>6258</v>
      </c>
      <c r="D294" s="29" t="s">
        <v>6258</v>
      </c>
      <c r="E294" s="21" t="s">
        <v>6259</v>
      </c>
      <c r="F294" s="16"/>
      <c r="G294" s="7"/>
      <c r="H294" s="7"/>
      <c r="I294" s="7" t="s">
        <v>34</v>
      </c>
      <c r="J294" s="7"/>
      <c r="K294" s="7"/>
      <c r="L294" s="32"/>
      <c r="M294" s="30" t="s">
        <v>34</v>
      </c>
      <c r="U294" s="31"/>
      <c r="V294" s="2" t="s">
        <v>6260</v>
      </c>
      <c r="W294" s="53">
        <v>6</v>
      </c>
    </row>
    <row r="295" spans="1:23" x14ac:dyDescent="0.35">
      <c r="A295" s="33">
        <v>294</v>
      </c>
      <c r="B295" s="18" t="s">
        <v>6261</v>
      </c>
      <c r="C295" s="35" t="s">
        <v>6262</v>
      </c>
      <c r="D295" s="35" t="s">
        <v>6262</v>
      </c>
      <c r="E295" s="18" t="s">
        <v>6261</v>
      </c>
      <c r="F295" s="20"/>
      <c r="G295" s="19"/>
      <c r="H295" s="19"/>
      <c r="I295" s="7"/>
      <c r="J295" s="19"/>
      <c r="K295" s="19"/>
      <c r="L295" s="34"/>
      <c r="M295" s="32"/>
      <c r="U295" s="31"/>
      <c r="W295" s="53"/>
    </row>
    <row r="296" spans="1:23" ht="52" x14ac:dyDescent="0.35">
      <c r="A296" s="33">
        <v>295</v>
      </c>
      <c r="B296" s="21" t="s">
        <v>6263</v>
      </c>
      <c r="C296" s="29" t="s">
        <v>6264</v>
      </c>
      <c r="D296" s="29" t="s">
        <v>6264</v>
      </c>
      <c r="E296" s="21" t="s">
        <v>6263</v>
      </c>
      <c r="F296" s="16"/>
      <c r="G296" s="7"/>
      <c r="H296" s="7"/>
      <c r="I296" s="7" t="s">
        <v>34</v>
      </c>
      <c r="J296" s="7"/>
      <c r="K296" s="7"/>
      <c r="L296" s="32"/>
      <c r="M296" s="30" t="s">
        <v>34</v>
      </c>
      <c r="U296" s="31"/>
      <c r="W296" s="53"/>
    </row>
    <row r="297" spans="1:23" ht="52" x14ac:dyDescent="0.35">
      <c r="A297" s="33">
        <v>296</v>
      </c>
      <c r="B297" s="21" t="s">
        <v>6265</v>
      </c>
      <c r="C297" s="29" t="s">
        <v>6266</v>
      </c>
      <c r="D297" s="29" t="s">
        <v>6266</v>
      </c>
      <c r="E297" s="21" t="s">
        <v>6265</v>
      </c>
      <c r="F297" s="16"/>
      <c r="G297" s="7"/>
      <c r="H297" s="7"/>
      <c r="I297" s="7" t="s">
        <v>34</v>
      </c>
      <c r="J297" s="7"/>
      <c r="K297" s="7"/>
      <c r="L297" s="32"/>
      <c r="M297" s="30" t="s">
        <v>34</v>
      </c>
      <c r="U297" s="31"/>
      <c r="W297" s="53"/>
    </row>
    <row r="298" spans="1:23" ht="39" x14ac:dyDescent="0.35">
      <c r="A298" s="33">
        <v>297</v>
      </c>
      <c r="B298" s="21" t="s">
        <v>6267</v>
      </c>
      <c r="C298" s="29" t="s">
        <v>6268</v>
      </c>
      <c r="D298" s="29" t="s">
        <v>6268</v>
      </c>
      <c r="E298" s="21" t="s">
        <v>6267</v>
      </c>
      <c r="F298" s="16"/>
      <c r="G298" s="7"/>
      <c r="H298" s="7"/>
      <c r="I298" s="7" t="s">
        <v>34</v>
      </c>
      <c r="J298" s="7"/>
      <c r="K298" s="7"/>
      <c r="L298" s="32"/>
      <c r="M298" s="30" t="s">
        <v>34</v>
      </c>
      <c r="U298" s="31"/>
      <c r="W298" s="53"/>
    </row>
    <row r="299" spans="1:23" ht="39" x14ac:dyDescent="0.35">
      <c r="A299" s="33">
        <v>298</v>
      </c>
      <c r="B299" s="21" t="s">
        <v>6269</v>
      </c>
      <c r="C299" s="29" t="s">
        <v>6270</v>
      </c>
      <c r="D299" s="29" t="s">
        <v>6270</v>
      </c>
      <c r="E299" s="21" t="s">
        <v>6269</v>
      </c>
      <c r="F299" s="16"/>
      <c r="G299" s="7"/>
      <c r="H299" s="7"/>
      <c r="I299" s="7" t="s">
        <v>34</v>
      </c>
      <c r="J299" s="7"/>
      <c r="K299" s="7"/>
      <c r="L299" s="32"/>
      <c r="M299" s="30" t="s">
        <v>34</v>
      </c>
      <c r="U299" s="31"/>
      <c r="W299" s="53"/>
    </row>
    <row r="300" spans="1:23" x14ac:dyDescent="0.35">
      <c r="A300" s="33">
        <v>299</v>
      </c>
      <c r="B300" s="18" t="s">
        <v>6271</v>
      </c>
      <c r="C300" s="35" t="s">
        <v>6272</v>
      </c>
      <c r="D300" s="35" t="s">
        <v>6272</v>
      </c>
      <c r="E300" s="18" t="s">
        <v>6271</v>
      </c>
      <c r="F300" s="20"/>
      <c r="G300" s="19"/>
      <c r="H300" s="19"/>
      <c r="I300" s="7"/>
      <c r="J300" s="19"/>
      <c r="K300" s="19"/>
      <c r="L300" s="34"/>
      <c r="M300" s="32"/>
      <c r="U300" s="31"/>
      <c r="W300" s="53"/>
    </row>
    <row r="301" spans="1:23" ht="26" x14ac:dyDescent="0.35">
      <c r="A301" s="33">
        <v>300</v>
      </c>
      <c r="B301" s="21" t="s">
        <v>6273</v>
      </c>
      <c r="C301" s="29" t="s">
        <v>6274</v>
      </c>
      <c r="D301" s="29" t="s">
        <v>6274</v>
      </c>
      <c r="E301" s="21" t="s">
        <v>6275</v>
      </c>
      <c r="F301" s="16"/>
      <c r="G301" s="7"/>
      <c r="H301" s="7"/>
      <c r="I301" s="7" t="s">
        <v>34</v>
      </c>
      <c r="J301" s="7"/>
      <c r="K301" s="7"/>
      <c r="L301" s="32"/>
      <c r="M301" s="30" t="s">
        <v>34</v>
      </c>
      <c r="U301" s="31"/>
      <c r="W301" s="53"/>
    </row>
    <row r="302" spans="1:23" ht="39" x14ac:dyDescent="0.35">
      <c r="A302" s="33">
        <v>301</v>
      </c>
      <c r="B302" s="9" t="s">
        <v>6276</v>
      </c>
      <c r="C302" s="37" t="s">
        <v>6277</v>
      </c>
      <c r="D302" s="37" t="s">
        <v>6277</v>
      </c>
      <c r="E302" s="9" t="s">
        <v>6276</v>
      </c>
      <c r="F302" s="15"/>
      <c r="G302" s="10"/>
      <c r="H302" s="10"/>
      <c r="I302" s="7"/>
      <c r="J302" s="10"/>
      <c r="K302" s="10"/>
      <c r="L302" s="36"/>
      <c r="M302" s="30" t="s">
        <v>34</v>
      </c>
      <c r="U302" s="31"/>
      <c r="W302" s="53"/>
    </row>
    <row r="303" spans="1:23" x14ac:dyDescent="0.35">
      <c r="A303" s="33">
        <v>302</v>
      </c>
      <c r="B303" s="9" t="s">
        <v>5846</v>
      </c>
      <c r="C303" s="37" t="s">
        <v>6278</v>
      </c>
      <c r="D303" s="37" t="s">
        <v>6278</v>
      </c>
      <c r="E303" s="9" t="s">
        <v>5848</v>
      </c>
      <c r="F303" s="15"/>
      <c r="G303" s="10"/>
      <c r="H303" s="10"/>
      <c r="I303" s="7"/>
      <c r="J303" s="10"/>
      <c r="K303" s="10"/>
      <c r="L303" s="36"/>
      <c r="M303" s="32"/>
      <c r="U303" s="31"/>
      <c r="W303" s="53"/>
    </row>
    <row r="304" spans="1:23" x14ac:dyDescent="0.35">
      <c r="A304" s="33">
        <v>303</v>
      </c>
      <c r="B304" s="18" t="s">
        <v>6279</v>
      </c>
      <c r="C304" s="35" t="s">
        <v>6280</v>
      </c>
      <c r="D304" s="35" t="s">
        <v>6280</v>
      </c>
      <c r="E304" s="18" t="s">
        <v>6279</v>
      </c>
      <c r="F304" s="20"/>
      <c r="G304" s="19"/>
      <c r="H304" s="19"/>
      <c r="I304" s="7"/>
      <c r="J304" s="19"/>
      <c r="K304" s="19"/>
      <c r="L304" s="34"/>
      <c r="M304" s="32"/>
      <c r="U304" s="31"/>
      <c r="W304" s="53"/>
    </row>
    <row r="305" spans="1:23" ht="52" x14ac:dyDescent="0.35">
      <c r="A305" s="33">
        <v>304</v>
      </c>
      <c r="B305" s="21" t="s">
        <v>6281</v>
      </c>
      <c r="C305" s="29" t="s">
        <v>6282</v>
      </c>
      <c r="D305" s="29" t="s">
        <v>6282</v>
      </c>
      <c r="E305" s="21" t="s">
        <v>6283</v>
      </c>
      <c r="F305" s="16"/>
      <c r="G305" s="7"/>
      <c r="H305" s="7"/>
      <c r="I305" s="7" t="s">
        <v>34</v>
      </c>
      <c r="J305" s="7"/>
      <c r="K305" s="7"/>
      <c r="L305" s="32"/>
      <c r="M305" s="30" t="s">
        <v>34</v>
      </c>
      <c r="U305" s="31"/>
      <c r="W305" s="53"/>
    </row>
    <row r="306" spans="1:23" ht="39" x14ac:dyDescent="0.35">
      <c r="A306" s="33">
        <v>305</v>
      </c>
      <c r="B306" s="21" t="s">
        <v>6284</v>
      </c>
      <c r="C306" s="29" t="s">
        <v>6285</v>
      </c>
      <c r="D306" s="29" t="s">
        <v>6285</v>
      </c>
      <c r="E306" s="21" t="s">
        <v>6286</v>
      </c>
      <c r="F306" s="16"/>
      <c r="G306" s="7"/>
      <c r="H306" s="7"/>
      <c r="I306" s="7" t="s">
        <v>34</v>
      </c>
      <c r="J306" s="7"/>
      <c r="K306" s="7"/>
      <c r="L306" s="32"/>
      <c r="M306" s="30" t="s">
        <v>34</v>
      </c>
      <c r="U306" s="31"/>
      <c r="W306" s="53"/>
    </row>
    <row r="307" spans="1:23" ht="39" x14ac:dyDescent="0.35">
      <c r="A307" s="33">
        <v>306</v>
      </c>
      <c r="B307" s="21" t="s">
        <v>6287</v>
      </c>
      <c r="C307" s="29" t="s">
        <v>6288</v>
      </c>
      <c r="D307" s="29" t="s">
        <v>6288</v>
      </c>
      <c r="E307" s="21" t="s">
        <v>6289</v>
      </c>
      <c r="F307" s="16"/>
      <c r="G307" s="7"/>
      <c r="H307" s="7"/>
      <c r="I307" s="7" t="s">
        <v>34</v>
      </c>
      <c r="J307" s="7"/>
      <c r="K307" s="7"/>
      <c r="L307" s="32"/>
      <c r="M307" s="30" t="s">
        <v>34</v>
      </c>
      <c r="U307" s="31"/>
      <c r="W307" s="53"/>
    </row>
    <row r="308" spans="1:23" ht="26" x14ac:dyDescent="0.35">
      <c r="A308" s="33">
        <v>307</v>
      </c>
      <c r="B308" s="21" t="s">
        <v>6290</v>
      </c>
      <c r="C308" s="29" t="s">
        <v>6291</v>
      </c>
      <c r="D308" s="29" t="s">
        <v>6291</v>
      </c>
      <c r="E308" s="21" t="s">
        <v>6292</v>
      </c>
      <c r="F308" s="16"/>
      <c r="G308" s="7"/>
      <c r="H308" s="7"/>
      <c r="I308" s="7" t="s">
        <v>34</v>
      </c>
      <c r="J308" s="7"/>
      <c r="K308" s="7"/>
      <c r="L308" s="32"/>
      <c r="M308" s="30" t="s">
        <v>34</v>
      </c>
      <c r="U308" s="31"/>
      <c r="W308" s="53"/>
    </row>
    <row r="309" spans="1:23" ht="26" x14ac:dyDescent="0.35">
      <c r="A309" s="33">
        <v>308</v>
      </c>
      <c r="B309" s="21" t="s">
        <v>6293</v>
      </c>
      <c r="C309" s="29" t="s">
        <v>6294</v>
      </c>
      <c r="D309" s="29" t="s">
        <v>6294</v>
      </c>
      <c r="E309" s="21" t="s">
        <v>6295</v>
      </c>
      <c r="F309" s="16"/>
      <c r="G309" s="7"/>
      <c r="H309" s="7"/>
      <c r="I309" s="7" t="s">
        <v>34</v>
      </c>
      <c r="J309" s="7"/>
      <c r="K309" s="7"/>
      <c r="L309" s="32"/>
      <c r="M309" s="30" t="s">
        <v>34</v>
      </c>
      <c r="U309" s="31"/>
      <c r="W309" s="53"/>
    </row>
    <row r="310" spans="1:23" ht="26" x14ac:dyDescent="0.35">
      <c r="A310" s="33">
        <v>309</v>
      </c>
      <c r="B310" s="21" t="s">
        <v>6296</v>
      </c>
      <c r="C310" s="29" t="s">
        <v>6297</v>
      </c>
      <c r="D310" s="29" t="s">
        <v>6297</v>
      </c>
      <c r="E310" s="21" t="s">
        <v>6296</v>
      </c>
      <c r="F310" s="16"/>
      <c r="G310" s="7"/>
      <c r="H310" s="7"/>
      <c r="I310" s="7" t="s">
        <v>34</v>
      </c>
      <c r="J310" s="7"/>
      <c r="K310" s="7"/>
      <c r="L310" s="32"/>
      <c r="M310" s="30" t="s">
        <v>34</v>
      </c>
      <c r="U310" s="31"/>
      <c r="W310" s="53"/>
    </row>
    <row r="311" spans="1:23" ht="26" x14ac:dyDescent="0.35">
      <c r="A311" s="33">
        <v>310</v>
      </c>
      <c r="B311" s="21" t="s">
        <v>6298</v>
      </c>
      <c r="C311" s="29" t="s">
        <v>6299</v>
      </c>
      <c r="D311" s="29" t="s">
        <v>6299</v>
      </c>
      <c r="E311" s="21" t="s">
        <v>6298</v>
      </c>
      <c r="F311" s="16"/>
      <c r="G311" s="7"/>
      <c r="H311" s="7"/>
      <c r="I311" s="7" t="s">
        <v>34</v>
      </c>
      <c r="J311" s="7"/>
      <c r="K311" s="7"/>
      <c r="L311" s="32"/>
      <c r="M311" s="30" t="s">
        <v>34</v>
      </c>
      <c r="U311" s="31"/>
      <c r="W311" s="53"/>
    </row>
    <row r="312" spans="1:23" ht="39" x14ac:dyDescent="0.35">
      <c r="A312" s="33">
        <v>311</v>
      </c>
      <c r="B312" s="21" t="s">
        <v>6300</v>
      </c>
      <c r="C312" s="29" t="s">
        <v>6301</v>
      </c>
      <c r="D312" s="29" t="s">
        <v>6301</v>
      </c>
      <c r="E312" s="21" t="s">
        <v>6300</v>
      </c>
      <c r="F312" s="16"/>
      <c r="G312" s="7"/>
      <c r="H312" s="7"/>
      <c r="I312" s="7" t="s">
        <v>34</v>
      </c>
      <c r="J312" s="7"/>
      <c r="K312" s="7"/>
      <c r="L312" s="32"/>
      <c r="M312" s="30" t="s">
        <v>34</v>
      </c>
      <c r="U312" s="31"/>
      <c r="W312" s="53"/>
    </row>
    <row r="313" spans="1:23" ht="26" x14ac:dyDescent="0.35">
      <c r="A313" s="33">
        <v>312</v>
      </c>
      <c r="B313" s="21" t="s">
        <v>6302</v>
      </c>
      <c r="C313" s="29" t="s">
        <v>6303</v>
      </c>
      <c r="D313" s="29" t="s">
        <v>6303</v>
      </c>
      <c r="E313" s="21" t="s">
        <v>6302</v>
      </c>
      <c r="F313" s="16"/>
      <c r="G313" s="7"/>
      <c r="H313" s="7"/>
      <c r="I313" s="7" t="s">
        <v>34</v>
      </c>
      <c r="J313" s="7"/>
      <c r="K313" s="7"/>
      <c r="L313" s="32"/>
      <c r="M313" s="30" t="s">
        <v>34</v>
      </c>
      <c r="U313" s="31"/>
      <c r="W313" s="53"/>
    </row>
    <row r="314" spans="1:23" ht="26" x14ac:dyDescent="0.35">
      <c r="A314" s="33">
        <v>313</v>
      </c>
      <c r="B314" s="21" t="s">
        <v>6304</v>
      </c>
      <c r="C314" s="29" t="s">
        <v>6305</v>
      </c>
      <c r="D314" s="29" t="s">
        <v>6305</v>
      </c>
      <c r="E314" s="21" t="s">
        <v>6304</v>
      </c>
      <c r="F314" s="16"/>
      <c r="G314" s="7"/>
      <c r="H314" s="7"/>
      <c r="I314" s="7" t="s">
        <v>34</v>
      </c>
      <c r="J314" s="7"/>
      <c r="K314" s="7"/>
      <c r="L314" s="32"/>
      <c r="M314" s="30" t="s">
        <v>34</v>
      </c>
      <c r="U314" s="31"/>
      <c r="W314" s="53"/>
    </row>
    <row r="315" spans="1:23" x14ac:dyDescent="0.35">
      <c r="A315" s="33">
        <v>314</v>
      </c>
      <c r="B315" s="9" t="s">
        <v>6306</v>
      </c>
      <c r="C315" s="37" t="s">
        <v>6307</v>
      </c>
      <c r="D315" s="37" t="s">
        <v>6307</v>
      </c>
      <c r="E315" s="9" t="s">
        <v>6308</v>
      </c>
      <c r="F315" s="15"/>
      <c r="G315" s="10"/>
      <c r="H315" s="10"/>
      <c r="I315" s="7"/>
      <c r="J315" s="10"/>
      <c r="K315" s="10"/>
      <c r="L315" s="36"/>
      <c r="M315" s="32"/>
      <c r="U315" s="31"/>
      <c r="W315" s="53"/>
    </row>
    <row r="316" spans="1:23" ht="26" x14ac:dyDescent="0.35">
      <c r="A316" s="33">
        <v>315</v>
      </c>
      <c r="B316" s="18" t="s">
        <v>6309</v>
      </c>
      <c r="C316" s="35" t="s">
        <v>6310</v>
      </c>
      <c r="D316" s="35" t="s">
        <v>6310</v>
      </c>
      <c r="E316" s="18" t="s">
        <v>6309</v>
      </c>
      <c r="F316" s="20"/>
      <c r="G316" s="19"/>
      <c r="H316" s="19"/>
      <c r="I316" s="7"/>
      <c r="J316" s="19"/>
      <c r="K316" s="19"/>
      <c r="L316" s="34"/>
      <c r="M316" s="32"/>
      <c r="U316" s="31"/>
      <c r="W316" s="53"/>
    </row>
    <row r="317" spans="1:23" ht="26" x14ac:dyDescent="0.35">
      <c r="A317" s="33">
        <v>316</v>
      </c>
      <c r="B317" s="21" t="s">
        <v>6311</v>
      </c>
      <c r="C317" s="29" t="s">
        <v>6312</v>
      </c>
      <c r="D317" s="29" t="s">
        <v>6312</v>
      </c>
      <c r="E317" s="21" t="s">
        <v>6313</v>
      </c>
      <c r="F317" s="16"/>
      <c r="G317" s="7"/>
      <c r="H317" s="7"/>
      <c r="I317" s="7" t="s">
        <v>34</v>
      </c>
      <c r="J317" s="7"/>
      <c r="K317" s="7"/>
      <c r="L317" s="32"/>
      <c r="M317" s="30" t="s">
        <v>34</v>
      </c>
      <c r="U317" s="31"/>
      <c r="W317" s="53"/>
    </row>
    <row r="318" spans="1:23" ht="52" x14ac:dyDescent="0.35">
      <c r="A318" s="33">
        <v>317</v>
      </c>
      <c r="B318" s="21" t="s">
        <v>6314</v>
      </c>
      <c r="C318" s="29" t="s">
        <v>6315</v>
      </c>
      <c r="D318" s="29" t="s">
        <v>6315</v>
      </c>
      <c r="E318" s="21" t="s">
        <v>6314</v>
      </c>
      <c r="F318" s="16"/>
      <c r="G318" s="7"/>
      <c r="H318" s="7"/>
      <c r="I318" s="7" t="s">
        <v>34</v>
      </c>
      <c r="J318" s="7"/>
      <c r="K318" s="7"/>
      <c r="L318" s="32"/>
      <c r="M318" s="30" t="s">
        <v>34</v>
      </c>
      <c r="U318" s="31"/>
      <c r="W318" s="53"/>
    </row>
    <row r="319" spans="1:23" ht="39" x14ac:dyDescent="0.35">
      <c r="A319" s="33">
        <v>318</v>
      </c>
      <c r="B319" s="21" t="s">
        <v>6316</v>
      </c>
      <c r="C319" s="29" t="s">
        <v>6317</v>
      </c>
      <c r="D319" s="29" t="s">
        <v>6317</v>
      </c>
      <c r="E319" s="21" t="s">
        <v>6318</v>
      </c>
      <c r="F319" s="16"/>
      <c r="G319" s="7"/>
      <c r="H319" s="7"/>
      <c r="I319" s="7" t="s">
        <v>34</v>
      </c>
      <c r="J319" s="7"/>
      <c r="K319" s="7"/>
      <c r="L319" s="32"/>
      <c r="M319" s="30" t="s">
        <v>34</v>
      </c>
      <c r="U319" s="31"/>
      <c r="W319" s="53"/>
    </row>
    <row r="320" spans="1:23" x14ac:dyDescent="0.35">
      <c r="A320" s="33">
        <v>319</v>
      </c>
      <c r="B320" s="9" t="s">
        <v>6319</v>
      </c>
      <c r="C320" s="37" t="s">
        <v>6320</v>
      </c>
      <c r="D320" s="37" t="s">
        <v>6320</v>
      </c>
      <c r="E320" s="9" t="s">
        <v>5882</v>
      </c>
      <c r="F320" s="15"/>
      <c r="G320" s="10"/>
      <c r="H320" s="10"/>
      <c r="I320" s="7"/>
      <c r="J320" s="10"/>
      <c r="K320" s="10"/>
      <c r="L320" s="36"/>
      <c r="M320" s="32"/>
      <c r="U320" s="31"/>
      <c r="W320" s="53"/>
    </row>
    <row r="321" spans="1:23" x14ac:dyDescent="0.35">
      <c r="A321" s="33">
        <v>320</v>
      </c>
      <c r="B321" s="18" t="s">
        <v>6321</v>
      </c>
      <c r="C321" s="35" t="s">
        <v>6322</v>
      </c>
      <c r="D321" s="35" t="s">
        <v>6322</v>
      </c>
      <c r="E321" s="18" t="s">
        <v>6321</v>
      </c>
      <c r="F321" s="20"/>
      <c r="G321" s="19"/>
      <c r="H321" s="19"/>
      <c r="I321" s="7"/>
      <c r="J321" s="19"/>
      <c r="K321" s="19"/>
      <c r="L321" s="34"/>
      <c r="M321" s="32"/>
      <c r="U321" s="31"/>
      <c r="W321" s="53"/>
    </row>
    <row r="322" spans="1:23" ht="39" x14ac:dyDescent="0.35">
      <c r="A322" s="33">
        <v>321</v>
      </c>
      <c r="B322" s="21" t="s">
        <v>6323</v>
      </c>
      <c r="C322" s="29" t="s">
        <v>6324</v>
      </c>
      <c r="D322" s="29" t="s">
        <v>6324</v>
      </c>
      <c r="E322" s="21" t="s">
        <v>6323</v>
      </c>
      <c r="F322" s="16"/>
      <c r="G322" s="7"/>
      <c r="H322" s="7"/>
      <c r="I322" s="7" t="s">
        <v>34</v>
      </c>
      <c r="J322" s="7"/>
      <c r="K322" s="7"/>
      <c r="L322" s="32"/>
      <c r="M322" s="30" t="s">
        <v>34</v>
      </c>
      <c r="U322" s="31"/>
      <c r="W322" s="53"/>
    </row>
    <row r="323" spans="1:23" ht="39" x14ac:dyDescent="0.35">
      <c r="A323" s="33">
        <v>322</v>
      </c>
      <c r="B323" s="21" t="s">
        <v>6325</v>
      </c>
      <c r="C323" s="29" t="s">
        <v>6326</v>
      </c>
      <c r="D323" s="29" t="s">
        <v>6326</v>
      </c>
      <c r="E323" s="21" t="s">
        <v>6327</v>
      </c>
      <c r="F323" s="16"/>
      <c r="G323" s="7"/>
      <c r="H323" s="7"/>
      <c r="I323" s="7" t="s">
        <v>34</v>
      </c>
      <c r="J323" s="7"/>
      <c r="K323" s="7"/>
      <c r="L323" s="32"/>
      <c r="M323" s="30" t="s">
        <v>34</v>
      </c>
      <c r="U323" s="31"/>
      <c r="W323" s="53"/>
    </row>
    <row r="324" spans="1:23" ht="52" x14ac:dyDescent="0.35">
      <c r="A324" s="33">
        <v>323</v>
      </c>
      <c r="B324" s="21" t="s">
        <v>6328</v>
      </c>
      <c r="C324" s="29" t="s">
        <v>6329</v>
      </c>
      <c r="D324" s="29" t="s">
        <v>6329</v>
      </c>
      <c r="E324" s="21" t="s">
        <v>6330</v>
      </c>
      <c r="F324" s="16"/>
      <c r="G324" s="7"/>
      <c r="H324" s="7"/>
      <c r="I324" s="7" t="s">
        <v>34</v>
      </c>
      <c r="J324" s="7"/>
      <c r="K324" s="7"/>
      <c r="L324" s="32"/>
      <c r="M324" s="30" t="s">
        <v>34</v>
      </c>
      <c r="U324" s="31"/>
      <c r="W324" s="53"/>
    </row>
    <row r="325" spans="1:23" ht="39" x14ac:dyDescent="0.35">
      <c r="A325" s="33">
        <v>324</v>
      </c>
      <c r="B325" s="21" t="s">
        <v>6331</v>
      </c>
      <c r="C325" s="29" t="s">
        <v>6332</v>
      </c>
      <c r="D325" s="29" t="s">
        <v>6332</v>
      </c>
      <c r="E325" s="21" t="s">
        <v>6333</v>
      </c>
      <c r="F325" s="16"/>
      <c r="G325" s="7"/>
      <c r="H325" s="7"/>
      <c r="I325" s="7" t="s">
        <v>34</v>
      </c>
      <c r="J325" s="7"/>
      <c r="K325" s="7"/>
      <c r="L325" s="32"/>
      <c r="M325" s="30" t="s">
        <v>34</v>
      </c>
      <c r="U325" s="31"/>
      <c r="W325" s="53"/>
    </row>
    <row r="326" spans="1:23" x14ac:dyDescent="0.35">
      <c r="A326" s="27" t="s">
        <v>2200</v>
      </c>
      <c r="B326" s="21"/>
      <c r="C326" s="29"/>
      <c r="D326" s="29"/>
      <c r="E326" s="55"/>
      <c r="F326" s="16">
        <f>SUBTOTAL(103,Table16[Renumbered])</f>
        <v>0</v>
      </c>
      <c r="G326" s="7">
        <f>SUBTOTAL(102,Table16[New])</f>
        <v>0</v>
      </c>
      <c r="H326" s="7">
        <f>SUBTOTAL(102,Table16[Deleted])</f>
        <v>0</v>
      </c>
      <c r="I326" s="7">
        <f>SUBTOTAL(103,Table16[Text unmodified])</f>
        <v>231</v>
      </c>
      <c r="J326" s="7">
        <f>SUBTOTAL(103,Table16[Reworded, intent the same])</f>
        <v>9</v>
      </c>
      <c r="K326" s="7">
        <f>SUBTOTAL(102,Table16[Reworded, intent modified])</f>
        <v>0</v>
      </c>
      <c r="L326" s="30">
        <f>SUBTOTAL(103,Table16[BK])</f>
        <v>32</v>
      </c>
      <c r="M326" s="30">
        <f>SUBTOTAL(103,Table16[ATPL(A)])</f>
        <v>242</v>
      </c>
      <c r="N326" s="29">
        <f>SUBTOTAL(103,Table16[CPL(A)])</f>
        <v>103</v>
      </c>
      <c r="O326" s="29">
        <f>SUBTOTAL(103,Table16[ATPL(H)/IR])</f>
        <v>0</v>
      </c>
      <c r="P326" s="29">
        <f>SUBTOTAL(103,Table16[ATPL(H)/VFR])</f>
        <v>0</v>
      </c>
      <c r="Q326" s="29">
        <f>SUBTOTAL(102,Table16[CPL(H)])</f>
        <v>0</v>
      </c>
      <c r="R326" s="29">
        <f>SUBTOTAL(102,Table16[IR])</f>
        <v>0</v>
      </c>
      <c r="S326" s="29">
        <f>SUBTOTAL(103,Table16[CBIR(A)])</f>
        <v>0</v>
      </c>
      <c r="T326" s="29">
        <f>SUBTOTAL(103,Table16[BIR exam])</f>
        <v>0</v>
      </c>
      <c r="U326" s="30">
        <f>SUBTOTAL(103,Table16[BIR BK])</f>
        <v>0</v>
      </c>
      <c r="W326" s="53"/>
    </row>
    <row r="327" spans="1:23" x14ac:dyDescent="0.35">
      <c r="A327" s="27" t="s">
        <v>6334</v>
      </c>
      <c r="B327" s="29" t="s">
        <v>6334</v>
      </c>
    </row>
  </sheetData>
  <pageMargins left="0.70866141732283472" right="0.70866141732283472" top="0.74803149606299213" bottom="0.74803149606299213" header="0.31496062992125984" footer="0.31496062992125984"/>
  <pageSetup paperSize="9" scale="77" fitToHeight="0" orientation="portrait" r:id="rId1"/>
  <headerFooter>
    <oddHeader>&amp;LTK Syllabus Comparison Doc v.6</oddHeader>
    <oddFooter>&amp;LEASA&amp;R17/12/2025</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AA0AD-69BD-4A54-BA68-0D04585D2A6F}">
  <sheetPr>
    <pageSetUpPr fitToPage="1"/>
  </sheetPr>
  <dimension ref="A1:W183"/>
  <sheetViews>
    <sheetView zoomScaleNormal="100" workbookViewId="0">
      <pane ySplit="1" topLeftCell="A2" activePane="bottomLeft" state="frozen"/>
      <selection pane="bottomLeft" activeCell="V3" sqref="V3"/>
    </sheetView>
  </sheetViews>
  <sheetFormatPr defaultColWidth="9" defaultRowHeight="14.5" outlineLevelCol="1" x14ac:dyDescent="0.35"/>
  <cols>
    <col min="1" max="1" width="4.453125" style="27" customWidth="1"/>
    <col min="2" max="2" width="41.81640625" style="27" hidden="1" customWidth="1" outlineLevel="1"/>
    <col min="3" max="3" width="13.81640625" style="44" hidden="1" customWidth="1" outlineLevel="1"/>
    <col min="4" max="4" width="13.81640625" style="27" customWidth="1" collapsed="1"/>
    <col min="5" max="5" width="41.81640625" style="28" customWidth="1"/>
    <col min="6" max="11" width="3.81640625" style="27" hidden="1" customWidth="1" outlineLevel="1"/>
    <col min="12" max="12" width="2.1796875" style="27" customWidth="1" collapsed="1"/>
    <col min="13" max="21" width="2.1796875" style="27" customWidth="1"/>
    <col min="22" max="22" width="20.81640625" style="2" customWidth="1"/>
    <col min="23" max="23" width="9" style="56"/>
    <col min="24" max="16384" width="9" style="27"/>
  </cols>
  <sheetData>
    <row r="1" spans="1:23" ht="81" customHeight="1" x14ac:dyDescent="0.35">
      <c r="A1" s="1" t="s">
        <v>0</v>
      </c>
      <c r="B1" s="2" t="s">
        <v>1</v>
      </c>
      <c r="C1" s="2" t="s">
        <v>2</v>
      </c>
      <c r="D1" s="2" t="s">
        <v>3</v>
      </c>
      <c r="E1" s="2" t="s">
        <v>4</v>
      </c>
      <c r="F1" s="3" t="s">
        <v>5</v>
      </c>
      <c r="G1" s="3" t="s">
        <v>6</v>
      </c>
      <c r="H1" s="3" t="s">
        <v>7</v>
      </c>
      <c r="I1" s="3" t="s">
        <v>8</v>
      </c>
      <c r="J1" s="3" t="s">
        <v>9</v>
      </c>
      <c r="K1" s="4" t="s">
        <v>10</v>
      </c>
      <c r="L1" s="5" t="s">
        <v>11</v>
      </c>
      <c r="M1" s="6" t="s">
        <v>12</v>
      </c>
      <c r="N1" s="6" t="s">
        <v>13</v>
      </c>
      <c r="O1" s="6" t="s">
        <v>14</v>
      </c>
      <c r="P1" s="6" t="s">
        <v>15</v>
      </c>
      <c r="Q1" s="6" t="s">
        <v>16</v>
      </c>
      <c r="R1" s="6" t="s">
        <v>17</v>
      </c>
      <c r="S1" s="6" t="s">
        <v>18</v>
      </c>
      <c r="T1" s="6" t="s">
        <v>19</v>
      </c>
      <c r="U1" s="5" t="s">
        <v>20</v>
      </c>
      <c r="V1" s="2" t="s">
        <v>3977</v>
      </c>
      <c r="W1" s="2" t="s">
        <v>14757</v>
      </c>
    </row>
    <row r="2" spans="1:23" ht="26" x14ac:dyDescent="0.35">
      <c r="A2" s="57">
        <v>1</v>
      </c>
      <c r="B2" s="9" t="s">
        <v>6336</v>
      </c>
      <c r="C2" s="37" t="s">
        <v>6337</v>
      </c>
      <c r="D2" s="37" t="s">
        <v>6337</v>
      </c>
      <c r="E2" s="9" t="s">
        <v>6336</v>
      </c>
      <c r="F2" s="11"/>
      <c r="G2" s="10"/>
      <c r="H2" s="10"/>
      <c r="I2" s="7"/>
      <c r="J2" s="10"/>
      <c r="K2" s="10"/>
      <c r="L2" s="11"/>
      <c r="M2" s="42"/>
      <c r="U2" s="41"/>
      <c r="V2" s="2" t="s">
        <v>12233</v>
      </c>
      <c r="W2" s="53"/>
    </row>
    <row r="3" spans="1:23" ht="26" x14ac:dyDescent="0.35">
      <c r="A3" s="57">
        <v>2</v>
      </c>
      <c r="B3" s="9" t="s">
        <v>6338</v>
      </c>
      <c r="C3" s="37" t="s">
        <v>6339</v>
      </c>
      <c r="D3" s="37" t="s">
        <v>6339</v>
      </c>
      <c r="E3" s="9" t="s">
        <v>6338</v>
      </c>
      <c r="F3" s="15"/>
      <c r="G3" s="10"/>
      <c r="H3" s="10"/>
      <c r="I3" s="7"/>
      <c r="J3" s="10"/>
      <c r="K3" s="10"/>
      <c r="L3" s="15"/>
      <c r="M3" s="32"/>
      <c r="U3" s="31"/>
      <c r="W3" s="53"/>
    </row>
    <row r="4" spans="1:23" x14ac:dyDescent="0.35">
      <c r="A4" s="57">
        <v>3</v>
      </c>
      <c r="B4" s="9" t="s">
        <v>6340</v>
      </c>
      <c r="C4" s="37" t="s">
        <v>6341</v>
      </c>
      <c r="D4" s="37" t="s">
        <v>6341</v>
      </c>
      <c r="E4" s="9" t="s">
        <v>6340</v>
      </c>
      <c r="F4" s="15"/>
      <c r="G4" s="10"/>
      <c r="H4" s="10"/>
      <c r="I4" s="7"/>
      <c r="J4" s="10"/>
      <c r="K4" s="10"/>
      <c r="L4" s="15"/>
      <c r="M4" s="32"/>
      <c r="U4" s="31"/>
      <c r="W4" s="53"/>
    </row>
    <row r="5" spans="1:23" ht="26" x14ac:dyDescent="0.35">
      <c r="A5" s="57">
        <v>4</v>
      </c>
      <c r="B5" s="18" t="s">
        <v>6342</v>
      </c>
      <c r="C5" s="35" t="s">
        <v>6343</v>
      </c>
      <c r="D5" s="35" t="s">
        <v>6343</v>
      </c>
      <c r="E5" s="18" t="s">
        <v>6342</v>
      </c>
      <c r="F5" s="20"/>
      <c r="G5" s="19"/>
      <c r="H5" s="19"/>
      <c r="I5" s="7"/>
      <c r="J5" s="19"/>
      <c r="K5" s="19"/>
      <c r="L5" s="20"/>
      <c r="M5" s="32"/>
      <c r="U5" s="31"/>
      <c r="W5" s="53"/>
    </row>
    <row r="6" spans="1:23" ht="52" x14ac:dyDescent="0.35">
      <c r="A6" s="57">
        <v>5</v>
      </c>
      <c r="B6" s="21" t="s">
        <v>6344</v>
      </c>
      <c r="C6" s="29" t="s">
        <v>6345</v>
      </c>
      <c r="D6" s="29" t="s">
        <v>6345</v>
      </c>
      <c r="E6" s="21" t="s">
        <v>6344</v>
      </c>
      <c r="F6" s="16"/>
      <c r="G6" s="7"/>
      <c r="H6" s="7"/>
      <c r="I6" s="7" t="s">
        <v>34</v>
      </c>
      <c r="J6" s="7"/>
      <c r="K6" s="7"/>
      <c r="L6" s="16"/>
      <c r="M6" s="30" t="s">
        <v>34</v>
      </c>
      <c r="N6" s="29" t="s">
        <v>34</v>
      </c>
      <c r="O6" s="29" t="s">
        <v>34</v>
      </c>
      <c r="P6" s="29" t="s">
        <v>34</v>
      </c>
      <c r="Q6" s="29" t="s">
        <v>34</v>
      </c>
      <c r="U6" s="31"/>
      <c r="V6" s="2" t="s">
        <v>6346</v>
      </c>
      <c r="W6" s="53">
        <v>6</v>
      </c>
    </row>
    <row r="7" spans="1:23" ht="26" x14ac:dyDescent="0.35">
      <c r="A7" s="57">
        <v>6</v>
      </c>
      <c r="B7" s="21" t="s">
        <v>6347</v>
      </c>
      <c r="C7" s="29" t="s">
        <v>6348</v>
      </c>
      <c r="D7" s="29" t="s">
        <v>6348</v>
      </c>
      <c r="E7" s="21" t="s">
        <v>6347</v>
      </c>
      <c r="F7" s="16"/>
      <c r="G7" s="7"/>
      <c r="H7" s="7"/>
      <c r="I7" s="7" t="s">
        <v>34</v>
      </c>
      <c r="J7" s="7"/>
      <c r="K7" s="7"/>
      <c r="L7" s="16"/>
      <c r="M7" s="30" t="s">
        <v>34</v>
      </c>
      <c r="N7" s="29" t="s">
        <v>34</v>
      </c>
      <c r="O7" s="29" t="s">
        <v>34</v>
      </c>
      <c r="P7" s="29" t="s">
        <v>34</v>
      </c>
      <c r="Q7" s="29" t="s">
        <v>34</v>
      </c>
      <c r="U7" s="31"/>
      <c r="W7" s="53"/>
    </row>
    <row r="8" spans="1:23" ht="65" x14ac:dyDescent="0.35">
      <c r="A8" s="57">
        <v>7</v>
      </c>
      <c r="B8" s="21" t="s">
        <v>6349</v>
      </c>
      <c r="C8" s="29" t="s">
        <v>6350</v>
      </c>
      <c r="D8" s="29" t="s">
        <v>6350</v>
      </c>
      <c r="E8" s="21" t="s">
        <v>6349</v>
      </c>
      <c r="F8" s="16"/>
      <c r="G8" s="7"/>
      <c r="H8" s="7"/>
      <c r="I8" s="7" t="s">
        <v>34</v>
      </c>
      <c r="J8" s="7"/>
      <c r="K8" s="7"/>
      <c r="L8" s="16"/>
      <c r="M8" s="30" t="s">
        <v>34</v>
      </c>
      <c r="N8" s="29" t="s">
        <v>34</v>
      </c>
      <c r="O8" s="29" t="s">
        <v>34</v>
      </c>
      <c r="P8" s="29" t="s">
        <v>34</v>
      </c>
      <c r="Q8" s="29" t="s">
        <v>34</v>
      </c>
      <c r="U8" s="31"/>
      <c r="W8" s="53"/>
    </row>
    <row r="9" spans="1:23" ht="26" x14ac:dyDescent="0.35">
      <c r="A9" s="57">
        <v>8</v>
      </c>
      <c r="B9" s="18" t="s">
        <v>6351</v>
      </c>
      <c r="C9" s="35" t="s">
        <v>6352</v>
      </c>
      <c r="D9" s="35" t="s">
        <v>6352</v>
      </c>
      <c r="E9" s="18" t="s">
        <v>6351</v>
      </c>
      <c r="F9" s="20"/>
      <c r="G9" s="19"/>
      <c r="H9" s="19"/>
      <c r="I9" s="7"/>
      <c r="J9" s="19"/>
      <c r="K9" s="19"/>
      <c r="L9" s="20"/>
      <c r="M9" s="32"/>
      <c r="U9" s="31"/>
      <c r="W9" s="53"/>
    </row>
    <row r="10" spans="1:23" ht="39" x14ac:dyDescent="0.35">
      <c r="A10" s="57">
        <v>9</v>
      </c>
      <c r="B10" s="21" t="s">
        <v>6353</v>
      </c>
      <c r="C10" s="29" t="s">
        <v>6354</v>
      </c>
      <c r="D10" s="29" t="s">
        <v>6354</v>
      </c>
      <c r="E10" s="21" t="s">
        <v>6353</v>
      </c>
      <c r="F10" s="16"/>
      <c r="G10" s="7"/>
      <c r="H10" s="7"/>
      <c r="I10" s="7" t="s">
        <v>34</v>
      </c>
      <c r="J10" s="7"/>
      <c r="K10" s="7"/>
      <c r="L10" s="16"/>
      <c r="M10" s="30" t="s">
        <v>34</v>
      </c>
      <c r="N10" s="29" t="s">
        <v>34</v>
      </c>
      <c r="O10" s="29" t="s">
        <v>34</v>
      </c>
      <c r="P10" s="29" t="s">
        <v>34</v>
      </c>
      <c r="Q10" s="29" t="s">
        <v>34</v>
      </c>
      <c r="U10" s="31"/>
      <c r="W10" s="53"/>
    </row>
    <row r="11" spans="1:23" x14ac:dyDescent="0.35">
      <c r="A11" s="57">
        <v>10</v>
      </c>
      <c r="B11" s="21" t="s">
        <v>6355</v>
      </c>
      <c r="C11" s="29" t="s">
        <v>6356</v>
      </c>
      <c r="D11" s="29" t="s">
        <v>6356</v>
      </c>
      <c r="E11" s="21" t="s">
        <v>6355</v>
      </c>
      <c r="F11" s="16"/>
      <c r="G11" s="7"/>
      <c r="H11" s="7"/>
      <c r="I11" s="7" t="s">
        <v>34</v>
      </c>
      <c r="J11" s="7"/>
      <c r="K11" s="7"/>
      <c r="L11" s="16"/>
      <c r="M11" s="30" t="s">
        <v>34</v>
      </c>
      <c r="N11" s="29" t="s">
        <v>34</v>
      </c>
      <c r="O11" s="29" t="s">
        <v>34</v>
      </c>
      <c r="P11" s="29" t="s">
        <v>34</v>
      </c>
      <c r="Q11" s="29" t="s">
        <v>34</v>
      </c>
      <c r="U11" s="31"/>
      <c r="W11" s="53"/>
    </row>
    <row r="12" spans="1:23" ht="26" x14ac:dyDescent="0.35">
      <c r="A12" s="57">
        <v>11</v>
      </c>
      <c r="B12" s="21" t="s">
        <v>6357</v>
      </c>
      <c r="C12" s="29" t="s">
        <v>6358</v>
      </c>
      <c r="D12" s="29" t="s">
        <v>6358</v>
      </c>
      <c r="E12" s="21" t="s">
        <v>6357</v>
      </c>
      <c r="F12" s="16"/>
      <c r="G12" s="7"/>
      <c r="H12" s="7"/>
      <c r="I12" s="7" t="s">
        <v>34</v>
      </c>
      <c r="J12" s="7"/>
      <c r="K12" s="7"/>
      <c r="L12" s="16"/>
      <c r="M12" s="30" t="s">
        <v>34</v>
      </c>
      <c r="N12" s="29" t="s">
        <v>34</v>
      </c>
      <c r="O12" s="29" t="s">
        <v>34</v>
      </c>
      <c r="P12" s="29" t="s">
        <v>34</v>
      </c>
      <c r="Q12" s="29" t="s">
        <v>34</v>
      </c>
      <c r="U12" s="31"/>
      <c r="W12" s="53"/>
    </row>
    <row r="13" spans="1:23" ht="39" x14ac:dyDescent="0.35">
      <c r="A13" s="57">
        <v>12</v>
      </c>
      <c r="B13" s="21" t="s">
        <v>6359</v>
      </c>
      <c r="C13" s="29" t="s">
        <v>6360</v>
      </c>
      <c r="D13" s="29" t="s">
        <v>6360</v>
      </c>
      <c r="E13" s="21" t="s">
        <v>6359</v>
      </c>
      <c r="F13" s="16"/>
      <c r="G13" s="7"/>
      <c r="H13" s="7"/>
      <c r="I13" s="7" t="s">
        <v>34</v>
      </c>
      <c r="J13" s="7"/>
      <c r="K13" s="7"/>
      <c r="L13" s="16"/>
      <c r="M13" s="30" t="s">
        <v>34</v>
      </c>
      <c r="N13" s="29" t="s">
        <v>34</v>
      </c>
      <c r="O13" s="29" t="s">
        <v>34</v>
      </c>
      <c r="P13" s="29" t="s">
        <v>34</v>
      </c>
      <c r="Q13" s="29" t="s">
        <v>34</v>
      </c>
      <c r="U13" s="31"/>
      <c r="W13" s="53"/>
    </row>
    <row r="14" spans="1:23" ht="65" x14ac:dyDescent="0.35">
      <c r="A14" s="57">
        <v>13</v>
      </c>
      <c r="B14" s="21" t="s">
        <v>6361</v>
      </c>
      <c r="C14" s="29" t="s">
        <v>6362</v>
      </c>
      <c r="D14" s="29" t="s">
        <v>6362</v>
      </c>
      <c r="E14" s="21" t="s">
        <v>6361</v>
      </c>
      <c r="F14" s="16"/>
      <c r="G14" s="7"/>
      <c r="H14" s="7"/>
      <c r="I14" s="7" t="s">
        <v>34</v>
      </c>
      <c r="J14" s="7"/>
      <c r="K14" s="7"/>
      <c r="L14" s="16"/>
      <c r="M14" s="30" t="s">
        <v>34</v>
      </c>
      <c r="N14" s="29" t="s">
        <v>34</v>
      </c>
      <c r="O14" s="29" t="s">
        <v>34</v>
      </c>
      <c r="P14" s="29" t="s">
        <v>34</v>
      </c>
      <c r="Q14" s="29" t="s">
        <v>34</v>
      </c>
      <c r="U14" s="31"/>
      <c r="W14" s="53"/>
    </row>
    <row r="15" spans="1:23" ht="39" x14ac:dyDescent="0.35">
      <c r="A15" s="57">
        <v>14</v>
      </c>
      <c r="B15" s="21" t="s">
        <v>6363</v>
      </c>
      <c r="C15" s="29" t="s">
        <v>6364</v>
      </c>
      <c r="D15" s="29" t="s">
        <v>6364</v>
      </c>
      <c r="E15" s="21" t="s">
        <v>6363</v>
      </c>
      <c r="F15" s="16"/>
      <c r="G15" s="7"/>
      <c r="H15" s="7"/>
      <c r="I15" s="7" t="s">
        <v>34</v>
      </c>
      <c r="J15" s="7"/>
      <c r="K15" s="7"/>
      <c r="L15" s="16"/>
      <c r="M15" s="30" t="s">
        <v>34</v>
      </c>
      <c r="N15" s="29" t="s">
        <v>34</v>
      </c>
      <c r="O15" s="29" t="s">
        <v>34</v>
      </c>
      <c r="P15" s="29" t="s">
        <v>34</v>
      </c>
      <c r="Q15" s="29" t="s">
        <v>34</v>
      </c>
      <c r="U15" s="31"/>
      <c r="W15" s="53"/>
    </row>
    <row r="16" spans="1:23" ht="65" x14ac:dyDescent="0.35">
      <c r="A16" s="57">
        <v>15</v>
      </c>
      <c r="B16" s="21" t="s">
        <v>6365</v>
      </c>
      <c r="C16" s="29" t="s">
        <v>6366</v>
      </c>
      <c r="D16" s="29" t="s">
        <v>6366</v>
      </c>
      <c r="E16" s="21" t="s">
        <v>6365</v>
      </c>
      <c r="F16" s="16"/>
      <c r="G16" s="7"/>
      <c r="H16" s="7"/>
      <c r="I16" s="7" t="s">
        <v>34</v>
      </c>
      <c r="J16" s="7"/>
      <c r="K16" s="7"/>
      <c r="L16" s="16"/>
      <c r="M16" s="30" t="s">
        <v>34</v>
      </c>
      <c r="N16" s="29" t="s">
        <v>34</v>
      </c>
      <c r="O16" s="29" t="s">
        <v>34</v>
      </c>
      <c r="P16" s="29" t="s">
        <v>34</v>
      </c>
      <c r="Q16" s="29" t="s">
        <v>34</v>
      </c>
      <c r="U16" s="31"/>
      <c r="W16" s="53"/>
    </row>
    <row r="17" spans="1:23" x14ac:dyDescent="0.35">
      <c r="A17" s="57">
        <v>16</v>
      </c>
      <c r="B17" s="18" t="s">
        <v>6367</v>
      </c>
      <c r="C17" s="35" t="s">
        <v>6368</v>
      </c>
      <c r="D17" s="35" t="s">
        <v>6368</v>
      </c>
      <c r="E17" s="18" t="s">
        <v>6367</v>
      </c>
      <c r="F17" s="20"/>
      <c r="G17" s="19"/>
      <c r="H17" s="19"/>
      <c r="I17" s="7"/>
      <c r="J17" s="19"/>
      <c r="K17" s="19"/>
      <c r="L17" s="20"/>
      <c r="M17" s="32"/>
      <c r="U17" s="31"/>
      <c r="W17" s="53"/>
    </row>
    <row r="18" spans="1:23" ht="39" x14ac:dyDescent="0.35">
      <c r="A18" s="57">
        <v>17</v>
      </c>
      <c r="B18" s="21" t="s">
        <v>6369</v>
      </c>
      <c r="C18" s="29" t="s">
        <v>6370</v>
      </c>
      <c r="D18" s="29" t="s">
        <v>6370</v>
      </c>
      <c r="E18" s="21" t="s">
        <v>6369</v>
      </c>
      <c r="F18" s="16"/>
      <c r="G18" s="7"/>
      <c r="H18" s="7"/>
      <c r="I18" s="7" t="s">
        <v>34</v>
      </c>
      <c r="J18" s="7"/>
      <c r="K18" s="7"/>
      <c r="L18" s="16" t="s">
        <v>34</v>
      </c>
      <c r="M18" s="30" t="s">
        <v>34</v>
      </c>
      <c r="N18" s="29" t="s">
        <v>34</v>
      </c>
      <c r="O18" s="29" t="s">
        <v>34</v>
      </c>
      <c r="P18" s="29" t="s">
        <v>34</v>
      </c>
      <c r="Q18" s="29" t="s">
        <v>34</v>
      </c>
      <c r="U18" s="31"/>
      <c r="W18" s="53"/>
    </row>
    <row r="19" spans="1:23" ht="39" x14ac:dyDescent="0.35">
      <c r="A19" s="57">
        <v>18</v>
      </c>
      <c r="B19" s="21" t="s">
        <v>6371</v>
      </c>
      <c r="C19" s="29" t="s">
        <v>6372</v>
      </c>
      <c r="D19" s="29" t="s">
        <v>6372</v>
      </c>
      <c r="E19" s="21" t="s">
        <v>6371</v>
      </c>
      <c r="F19" s="16"/>
      <c r="G19" s="7"/>
      <c r="H19" s="7"/>
      <c r="I19" s="7" t="s">
        <v>34</v>
      </c>
      <c r="J19" s="7"/>
      <c r="K19" s="7"/>
      <c r="L19" s="16"/>
      <c r="M19" s="30" t="s">
        <v>34</v>
      </c>
      <c r="N19" s="29" t="s">
        <v>34</v>
      </c>
      <c r="O19" s="29" t="s">
        <v>34</v>
      </c>
      <c r="P19" s="29" t="s">
        <v>34</v>
      </c>
      <c r="Q19" s="29" t="s">
        <v>34</v>
      </c>
      <c r="U19" s="31"/>
      <c r="W19" s="53"/>
    </row>
    <row r="20" spans="1:23" ht="39" x14ac:dyDescent="0.35">
      <c r="A20" s="57">
        <v>19</v>
      </c>
      <c r="B20" s="21" t="s">
        <v>6373</v>
      </c>
      <c r="C20" s="29" t="s">
        <v>6374</v>
      </c>
      <c r="D20" s="29" t="s">
        <v>6374</v>
      </c>
      <c r="E20" s="21" t="s">
        <v>6373</v>
      </c>
      <c r="F20" s="16"/>
      <c r="G20" s="7"/>
      <c r="H20" s="7"/>
      <c r="I20" s="7" t="s">
        <v>34</v>
      </c>
      <c r="J20" s="7"/>
      <c r="K20" s="7"/>
      <c r="L20" s="16"/>
      <c r="M20" s="30" t="s">
        <v>34</v>
      </c>
      <c r="N20" s="29" t="s">
        <v>34</v>
      </c>
      <c r="O20" s="29" t="s">
        <v>34</v>
      </c>
      <c r="P20" s="29" t="s">
        <v>34</v>
      </c>
      <c r="Q20" s="29" t="s">
        <v>34</v>
      </c>
      <c r="U20" s="31"/>
      <c r="W20" s="53"/>
    </row>
    <row r="21" spans="1:23" x14ac:dyDescent="0.35">
      <c r="A21" s="57">
        <v>20</v>
      </c>
      <c r="B21" s="18" t="s">
        <v>88</v>
      </c>
      <c r="C21" s="35" t="s">
        <v>6375</v>
      </c>
      <c r="D21" s="35" t="s">
        <v>6375</v>
      </c>
      <c r="E21" s="18" t="s">
        <v>88</v>
      </c>
      <c r="F21" s="20"/>
      <c r="G21" s="19"/>
      <c r="H21" s="19"/>
      <c r="I21" s="7"/>
      <c r="J21" s="19"/>
      <c r="K21" s="19"/>
      <c r="L21" s="20"/>
      <c r="M21" s="32"/>
      <c r="U21" s="31"/>
      <c r="W21" s="53"/>
    </row>
    <row r="22" spans="1:23" x14ac:dyDescent="0.35">
      <c r="A22" s="57">
        <v>21</v>
      </c>
      <c r="B22" s="18" t="s">
        <v>6376</v>
      </c>
      <c r="C22" s="35" t="s">
        <v>6377</v>
      </c>
      <c r="D22" s="35" t="s">
        <v>6377</v>
      </c>
      <c r="E22" s="18" t="s">
        <v>6376</v>
      </c>
      <c r="F22" s="20"/>
      <c r="G22" s="19"/>
      <c r="H22" s="19"/>
      <c r="I22" s="7"/>
      <c r="J22" s="19"/>
      <c r="K22" s="19"/>
      <c r="L22" s="20"/>
      <c r="M22" s="32"/>
      <c r="U22" s="31"/>
      <c r="W22" s="53"/>
    </row>
    <row r="23" spans="1:23" ht="26" x14ac:dyDescent="0.35">
      <c r="A23" s="57">
        <v>22</v>
      </c>
      <c r="B23" s="21" t="s">
        <v>6378</v>
      </c>
      <c r="C23" s="29" t="s">
        <v>6379</v>
      </c>
      <c r="D23" s="29" t="s">
        <v>6379</v>
      </c>
      <c r="E23" s="21" t="s">
        <v>6378</v>
      </c>
      <c r="F23" s="16"/>
      <c r="G23" s="7"/>
      <c r="H23" s="7"/>
      <c r="I23" s="7" t="s">
        <v>34</v>
      </c>
      <c r="J23" s="7"/>
      <c r="K23" s="7"/>
      <c r="L23" s="16"/>
      <c r="M23" s="30" t="s">
        <v>34</v>
      </c>
      <c r="N23" s="29" t="s">
        <v>34</v>
      </c>
      <c r="O23" s="29" t="s">
        <v>34</v>
      </c>
      <c r="P23" s="29" t="s">
        <v>34</v>
      </c>
      <c r="Q23" s="29" t="s">
        <v>34</v>
      </c>
      <c r="U23" s="31"/>
      <c r="W23" s="53"/>
    </row>
    <row r="24" spans="1:23" ht="26" x14ac:dyDescent="0.35">
      <c r="A24" s="57">
        <v>23</v>
      </c>
      <c r="B24" s="21" t="s">
        <v>6380</v>
      </c>
      <c r="C24" s="29" t="s">
        <v>6381</v>
      </c>
      <c r="D24" s="29" t="s">
        <v>6381</v>
      </c>
      <c r="E24" s="21" t="s">
        <v>6380</v>
      </c>
      <c r="F24" s="16"/>
      <c r="G24" s="7"/>
      <c r="H24" s="7"/>
      <c r="I24" s="7" t="s">
        <v>34</v>
      </c>
      <c r="J24" s="7"/>
      <c r="K24" s="7"/>
      <c r="L24" s="16"/>
      <c r="M24" s="30" t="s">
        <v>34</v>
      </c>
      <c r="N24" s="29" t="s">
        <v>34</v>
      </c>
      <c r="O24" s="29" t="s">
        <v>34</v>
      </c>
      <c r="P24" s="29" t="s">
        <v>34</v>
      </c>
      <c r="Q24" s="29" t="s">
        <v>34</v>
      </c>
      <c r="U24" s="31"/>
      <c r="W24" s="53"/>
    </row>
    <row r="25" spans="1:23" ht="26" x14ac:dyDescent="0.35">
      <c r="A25" s="57">
        <v>24</v>
      </c>
      <c r="B25" s="21" t="s">
        <v>6382</v>
      </c>
      <c r="C25" s="29" t="s">
        <v>6383</v>
      </c>
      <c r="D25" s="29" t="s">
        <v>6383</v>
      </c>
      <c r="E25" s="21" t="s">
        <v>6382</v>
      </c>
      <c r="F25" s="16"/>
      <c r="G25" s="7"/>
      <c r="H25" s="7"/>
      <c r="I25" s="7" t="s">
        <v>34</v>
      </c>
      <c r="J25" s="7"/>
      <c r="K25" s="7"/>
      <c r="L25" s="16"/>
      <c r="M25" s="30" t="s">
        <v>34</v>
      </c>
      <c r="N25" s="29" t="s">
        <v>34</v>
      </c>
      <c r="O25" s="29" t="s">
        <v>34</v>
      </c>
      <c r="P25" s="29" t="s">
        <v>34</v>
      </c>
      <c r="Q25" s="29" t="s">
        <v>34</v>
      </c>
      <c r="U25" s="31"/>
      <c r="W25" s="53"/>
    </row>
    <row r="26" spans="1:23" ht="26" x14ac:dyDescent="0.35">
      <c r="A26" s="57">
        <v>25</v>
      </c>
      <c r="B26" s="9" t="s">
        <v>6384</v>
      </c>
      <c r="C26" s="37" t="s">
        <v>6385</v>
      </c>
      <c r="D26" s="37" t="s">
        <v>6385</v>
      </c>
      <c r="E26" s="9" t="s">
        <v>6384</v>
      </c>
      <c r="F26" s="15"/>
      <c r="G26" s="10"/>
      <c r="H26" s="10"/>
      <c r="I26" s="7"/>
      <c r="J26" s="10"/>
      <c r="K26" s="10"/>
      <c r="L26" s="15"/>
      <c r="M26" s="32"/>
      <c r="U26" s="31"/>
      <c r="W26" s="53"/>
    </row>
    <row r="27" spans="1:23" x14ac:dyDescent="0.35">
      <c r="A27" s="57">
        <v>26</v>
      </c>
      <c r="B27" s="9" t="s">
        <v>6386</v>
      </c>
      <c r="C27" s="37" t="s">
        <v>6387</v>
      </c>
      <c r="D27" s="37" t="s">
        <v>6387</v>
      </c>
      <c r="E27" s="9" t="s">
        <v>6386</v>
      </c>
      <c r="F27" s="15"/>
      <c r="G27" s="10"/>
      <c r="H27" s="10"/>
      <c r="I27" s="7"/>
      <c r="J27" s="10"/>
      <c r="K27" s="10"/>
      <c r="L27" s="15"/>
      <c r="M27" s="32"/>
      <c r="U27" s="31"/>
      <c r="W27" s="53"/>
    </row>
    <row r="28" spans="1:23" x14ac:dyDescent="0.35">
      <c r="A28" s="57">
        <v>27</v>
      </c>
      <c r="B28" s="18" t="s">
        <v>6388</v>
      </c>
      <c r="C28" s="35" t="s">
        <v>6389</v>
      </c>
      <c r="D28" s="35" t="s">
        <v>6389</v>
      </c>
      <c r="E28" s="18" t="s">
        <v>6388</v>
      </c>
      <c r="F28" s="20"/>
      <c r="G28" s="19"/>
      <c r="H28" s="19"/>
      <c r="I28" s="7"/>
      <c r="J28" s="19"/>
      <c r="K28" s="19"/>
      <c r="L28" s="20"/>
      <c r="M28" s="32"/>
      <c r="U28" s="31"/>
      <c r="W28" s="53"/>
    </row>
    <row r="29" spans="1:23" ht="65" x14ac:dyDescent="0.35">
      <c r="A29" s="57">
        <v>28</v>
      </c>
      <c r="B29" s="21" t="s">
        <v>6390</v>
      </c>
      <c r="C29" s="29" t="s">
        <v>6391</v>
      </c>
      <c r="D29" s="29" t="s">
        <v>6391</v>
      </c>
      <c r="E29" s="21" t="s">
        <v>6390</v>
      </c>
      <c r="F29" s="16"/>
      <c r="G29" s="7"/>
      <c r="H29" s="7"/>
      <c r="I29" s="7" t="s">
        <v>34</v>
      </c>
      <c r="J29" s="7"/>
      <c r="K29" s="7"/>
      <c r="L29" s="16"/>
      <c r="M29" s="30" t="s">
        <v>34</v>
      </c>
      <c r="O29" s="29" t="s">
        <v>34</v>
      </c>
      <c r="R29" s="29" t="s">
        <v>34</v>
      </c>
      <c r="S29" s="29" t="s">
        <v>34</v>
      </c>
      <c r="T29" s="58">
        <v>2</v>
      </c>
      <c r="U29" s="59">
        <v>3</v>
      </c>
      <c r="W29" s="53"/>
    </row>
    <row r="30" spans="1:23" ht="39" x14ac:dyDescent="0.35">
      <c r="A30" s="57">
        <v>29</v>
      </c>
      <c r="B30" s="21" t="s">
        <v>6392</v>
      </c>
      <c r="C30" s="29" t="s">
        <v>6393</v>
      </c>
      <c r="D30" s="29" t="s">
        <v>6393</v>
      </c>
      <c r="E30" s="21" t="s">
        <v>6392</v>
      </c>
      <c r="F30" s="16"/>
      <c r="G30" s="7"/>
      <c r="H30" s="7"/>
      <c r="I30" s="7" t="s">
        <v>34</v>
      </c>
      <c r="J30" s="7"/>
      <c r="K30" s="7"/>
      <c r="L30" s="16"/>
      <c r="M30" s="30" t="s">
        <v>34</v>
      </c>
      <c r="O30" s="29" t="s">
        <v>34</v>
      </c>
      <c r="R30" s="29" t="s">
        <v>34</v>
      </c>
      <c r="S30" s="29" t="s">
        <v>34</v>
      </c>
      <c r="U30" s="31"/>
      <c r="W30" s="53"/>
    </row>
    <row r="31" spans="1:23" x14ac:dyDescent="0.35">
      <c r="A31" s="57">
        <v>30</v>
      </c>
      <c r="B31" s="18" t="s">
        <v>6394</v>
      </c>
      <c r="C31" s="35" t="s">
        <v>6395</v>
      </c>
      <c r="D31" s="35" t="s">
        <v>6395</v>
      </c>
      <c r="E31" s="18" t="s">
        <v>6394</v>
      </c>
      <c r="F31" s="20"/>
      <c r="G31" s="19"/>
      <c r="H31" s="19"/>
      <c r="I31" s="7"/>
      <c r="J31" s="19"/>
      <c r="K31" s="19"/>
      <c r="L31" s="20"/>
      <c r="M31" s="32"/>
      <c r="U31" s="31"/>
      <c r="W31" s="53"/>
    </row>
    <row r="32" spans="1:23" x14ac:dyDescent="0.35">
      <c r="A32" s="57">
        <v>31</v>
      </c>
      <c r="B32" s="21" t="s">
        <v>6396</v>
      </c>
      <c r="C32" s="29" t="s">
        <v>6397</v>
      </c>
      <c r="D32" s="29" t="s">
        <v>6397</v>
      </c>
      <c r="E32" s="21" t="s">
        <v>6396</v>
      </c>
      <c r="F32" s="16"/>
      <c r="G32" s="7"/>
      <c r="H32" s="7"/>
      <c r="I32" s="7" t="s">
        <v>34</v>
      </c>
      <c r="J32" s="7"/>
      <c r="K32" s="7"/>
      <c r="L32" s="16"/>
      <c r="M32" s="30" t="s">
        <v>34</v>
      </c>
      <c r="O32" s="29" t="s">
        <v>34</v>
      </c>
      <c r="R32" s="29" t="s">
        <v>34</v>
      </c>
      <c r="S32" s="29" t="s">
        <v>34</v>
      </c>
      <c r="T32" s="58">
        <v>2</v>
      </c>
      <c r="U32" s="59">
        <v>3</v>
      </c>
      <c r="W32" s="53"/>
    </row>
    <row r="33" spans="1:23" ht="26" x14ac:dyDescent="0.35">
      <c r="A33" s="57">
        <v>32</v>
      </c>
      <c r="B33" s="21" t="s">
        <v>6398</v>
      </c>
      <c r="C33" s="29" t="s">
        <v>6399</v>
      </c>
      <c r="D33" s="29" t="s">
        <v>6399</v>
      </c>
      <c r="E33" s="21" t="s">
        <v>6398</v>
      </c>
      <c r="F33" s="16"/>
      <c r="G33" s="7"/>
      <c r="H33" s="7"/>
      <c r="I33" s="7" t="s">
        <v>34</v>
      </c>
      <c r="J33" s="7"/>
      <c r="K33" s="7"/>
      <c r="L33" s="16"/>
      <c r="M33" s="30" t="s">
        <v>34</v>
      </c>
      <c r="O33" s="29" t="s">
        <v>34</v>
      </c>
      <c r="R33" s="29" t="s">
        <v>34</v>
      </c>
      <c r="S33" s="29" t="s">
        <v>34</v>
      </c>
      <c r="T33" s="58">
        <v>2</v>
      </c>
      <c r="U33" s="59">
        <v>3</v>
      </c>
      <c r="W33" s="53"/>
    </row>
    <row r="34" spans="1:23" x14ac:dyDescent="0.35">
      <c r="A34" s="57">
        <v>33</v>
      </c>
      <c r="B34" s="18" t="s">
        <v>6400</v>
      </c>
      <c r="C34" s="35" t="s">
        <v>6401</v>
      </c>
      <c r="D34" s="35" t="s">
        <v>6401</v>
      </c>
      <c r="E34" s="18" t="s">
        <v>6400</v>
      </c>
      <c r="F34" s="20"/>
      <c r="G34" s="19"/>
      <c r="H34" s="19"/>
      <c r="I34" s="7"/>
      <c r="J34" s="19"/>
      <c r="K34" s="19"/>
      <c r="L34" s="20"/>
      <c r="M34" s="32"/>
      <c r="U34" s="31"/>
      <c r="W34" s="53"/>
    </row>
    <row r="35" spans="1:23" ht="91" x14ac:dyDescent="0.35">
      <c r="A35" s="57">
        <v>34</v>
      </c>
      <c r="B35" s="21" t="s">
        <v>6402</v>
      </c>
      <c r="C35" s="29" t="s">
        <v>6403</v>
      </c>
      <c r="D35" s="29" t="s">
        <v>6403</v>
      </c>
      <c r="E35" s="21" t="s">
        <v>6402</v>
      </c>
      <c r="F35" s="16"/>
      <c r="G35" s="7"/>
      <c r="H35" s="7"/>
      <c r="I35" s="7" t="s">
        <v>34</v>
      </c>
      <c r="J35" s="7"/>
      <c r="K35" s="7"/>
      <c r="L35" s="16"/>
      <c r="M35" s="30" t="s">
        <v>34</v>
      </c>
      <c r="O35" s="29" t="s">
        <v>34</v>
      </c>
      <c r="R35" s="29" t="s">
        <v>34</v>
      </c>
      <c r="S35" s="29" t="s">
        <v>34</v>
      </c>
      <c r="T35" s="58">
        <v>2</v>
      </c>
      <c r="U35" s="59">
        <v>3</v>
      </c>
      <c r="W35" s="53"/>
    </row>
    <row r="36" spans="1:23" ht="39" x14ac:dyDescent="0.35">
      <c r="A36" s="57">
        <v>35</v>
      </c>
      <c r="B36" s="21" t="s">
        <v>6404</v>
      </c>
      <c r="C36" s="29" t="s">
        <v>6405</v>
      </c>
      <c r="D36" s="29" t="s">
        <v>6405</v>
      </c>
      <c r="E36" s="21" t="s">
        <v>6404</v>
      </c>
      <c r="F36" s="16"/>
      <c r="G36" s="7"/>
      <c r="H36" s="7"/>
      <c r="I36" s="7" t="s">
        <v>34</v>
      </c>
      <c r="J36" s="7"/>
      <c r="K36" s="7"/>
      <c r="L36" s="16"/>
      <c r="M36" s="30" t="s">
        <v>34</v>
      </c>
      <c r="O36" s="29" t="s">
        <v>34</v>
      </c>
      <c r="R36" s="29" t="s">
        <v>34</v>
      </c>
      <c r="S36" s="29" t="s">
        <v>34</v>
      </c>
      <c r="T36" s="58">
        <v>2</v>
      </c>
      <c r="U36" s="59">
        <v>3</v>
      </c>
      <c r="W36" s="53"/>
    </row>
    <row r="37" spans="1:23" ht="39" x14ac:dyDescent="0.35">
      <c r="A37" s="57">
        <v>36</v>
      </c>
      <c r="B37" s="21" t="s">
        <v>6406</v>
      </c>
      <c r="C37" s="29" t="s">
        <v>6407</v>
      </c>
      <c r="D37" s="29" t="s">
        <v>6407</v>
      </c>
      <c r="E37" s="21" t="s">
        <v>6406</v>
      </c>
      <c r="F37" s="16"/>
      <c r="G37" s="7"/>
      <c r="H37" s="7"/>
      <c r="I37" s="7" t="s">
        <v>34</v>
      </c>
      <c r="J37" s="7"/>
      <c r="K37" s="7"/>
      <c r="L37" s="16"/>
      <c r="M37" s="30" t="s">
        <v>34</v>
      </c>
      <c r="O37" s="29" t="s">
        <v>34</v>
      </c>
      <c r="R37" s="29" t="s">
        <v>34</v>
      </c>
      <c r="S37" s="29" t="s">
        <v>34</v>
      </c>
      <c r="U37" s="31"/>
      <c r="W37" s="53"/>
    </row>
    <row r="38" spans="1:23" ht="39" x14ac:dyDescent="0.35">
      <c r="A38" s="57">
        <v>37</v>
      </c>
      <c r="B38" s="21" t="s">
        <v>6408</v>
      </c>
      <c r="C38" s="29" t="s">
        <v>6409</v>
      </c>
      <c r="D38" s="29" t="s">
        <v>6409</v>
      </c>
      <c r="E38" s="21" t="s">
        <v>6408</v>
      </c>
      <c r="F38" s="16"/>
      <c r="G38" s="7"/>
      <c r="H38" s="7"/>
      <c r="I38" s="7" t="s">
        <v>34</v>
      </c>
      <c r="J38" s="7"/>
      <c r="K38" s="7"/>
      <c r="L38" s="16"/>
      <c r="M38" s="30" t="s">
        <v>34</v>
      </c>
      <c r="O38" s="29" t="s">
        <v>34</v>
      </c>
      <c r="R38" s="29" t="s">
        <v>34</v>
      </c>
      <c r="S38" s="29" t="s">
        <v>34</v>
      </c>
      <c r="U38" s="31"/>
      <c r="W38" s="53"/>
    </row>
    <row r="39" spans="1:23" ht="26" x14ac:dyDescent="0.35">
      <c r="A39" s="57">
        <v>38</v>
      </c>
      <c r="B39" s="21" t="s">
        <v>6410</v>
      </c>
      <c r="C39" s="29" t="s">
        <v>6411</v>
      </c>
      <c r="D39" s="29" t="s">
        <v>6411</v>
      </c>
      <c r="E39" s="21" t="s">
        <v>6410</v>
      </c>
      <c r="F39" s="16"/>
      <c r="G39" s="7"/>
      <c r="H39" s="7"/>
      <c r="I39" s="7" t="s">
        <v>34</v>
      </c>
      <c r="J39" s="7"/>
      <c r="K39" s="7"/>
      <c r="L39" s="16"/>
      <c r="M39" s="30" t="s">
        <v>34</v>
      </c>
      <c r="O39" s="29" t="s">
        <v>34</v>
      </c>
      <c r="R39" s="29" t="s">
        <v>34</v>
      </c>
      <c r="S39" s="29" t="s">
        <v>34</v>
      </c>
      <c r="U39" s="31"/>
      <c r="V39" s="2" t="s">
        <v>6412</v>
      </c>
      <c r="W39" s="53">
        <v>6</v>
      </c>
    </row>
    <row r="40" spans="1:23" ht="26" x14ac:dyDescent="0.35">
      <c r="A40" s="57">
        <v>39</v>
      </c>
      <c r="B40" s="21" t="s">
        <v>6413</v>
      </c>
      <c r="C40" s="29" t="s">
        <v>6414</v>
      </c>
      <c r="D40" s="29" t="s">
        <v>6414</v>
      </c>
      <c r="E40" s="21" t="s">
        <v>6413</v>
      </c>
      <c r="F40" s="16"/>
      <c r="G40" s="7"/>
      <c r="H40" s="7"/>
      <c r="I40" s="7" t="s">
        <v>34</v>
      </c>
      <c r="J40" s="7"/>
      <c r="K40" s="7"/>
      <c r="L40" s="16"/>
      <c r="M40" s="30" t="s">
        <v>34</v>
      </c>
      <c r="O40" s="29" t="s">
        <v>34</v>
      </c>
      <c r="R40" s="29" t="s">
        <v>34</v>
      </c>
      <c r="S40" s="29" t="s">
        <v>34</v>
      </c>
      <c r="U40" s="31"/>
      <c r="W40" s="53"/>
    </row>
    <row r="41" spans="1:23" ht="52" x14ac:dyDescent="0.35">
      <c r="A41" s="57">
        <v>40</v>
      </c>
      <c r="B41" s="21" t="s">
        <v>6415</v>
      </c>
      <c r="C41" s="29" t="s">
        <v>6416</v>
      </c>
      <c r="D41" s="29" t="s">
        <v>6416</v>
      </c>
      <c r="E41" s="21" t="s">
        <v>6415</v>
      </c>
      <c r="F41" s="16"/>
      <c r="G41" s="7"/>
      <c r="H41" s="7"/>
      <c r="I41" s="7" t="s">
        <v>34</v>
      </c>
      <c r="J41" s="7"/>
      <c r="K41" s="7"/>
      <c r="L41" s="16"/>
      <c r="M41" s="30" t="s">
        <v>34</v>
      </c>
      <c r="O41" s="29" t="s">
        <v>34</v>
      </c>
      <c r="R41" s="29" t="s">
        <v>34</v>
      </c>
      <c r="S41" s="29" t="s">
        <v>34</v>
      </c>
      <c r="U41" s="31"/>
      <c r="W41" s="53"/>
    </row>
    <row r="42" spans="1:23" ht="26" x14ac:dyDescent="0.35">
      <c r="A42" s="57">
        <v>41</v>
      </c>
      <c r="B42" s="21" t="s">
        <v>6417</v>
      </c>
      <c r="C42" s="29" t="s">
        <v>6418</v>
      </c>
      <c r="D42" s="29" t="s">
        <v>6418</v>
      </c>
      <c r="E42" s="21" t="s">
        <v>6417</v>
      </c>
      <c r="F42" s="16"/>
      <c r="G42" s="7"/>
      <c r="H42" s="7"/>
      <c r="I42" s="7" t="s">
        <v>34</v>
      </c>
      <c r="J42" s="7"/>
      <c r="K42" s="7"/>
      <c r="L42" s="16"/>
      <c r="M42" s="30" t="s">
        <v>34</v>
      </c>
      <c r="O42" s="29" t="s">
        <v>34</v>
      </c>
      <c r="R42" s="29" t="s">
        <v>34</v>
      </c>
      <c r="S42" s="29" t="s">
        <v>34</v>
      </c>
      <c r="U42" s="31"/>
      <c r="W42" s="53"/>
    </row>
    <row r="43" spans="1:23" ht="26" x14ac:dyDescent="0.35">
      <c r="A43" s="57">
        <v>42</v>
      </c>
      <c r="B43" s="18" t="s">
        <v>6419</v>
      </c>
      <c r="C43" s="35" t="s">
        <v>6420</v>
      </c>
      <c r="D43" s="35" t="s">
        <v>6420</v>
      </c>
      <c r="E43" s="18" t="s">
        <v>6419</v>
      </c>
      <c r="F43" s="20"/>
      <c r="G43" s="19"/>
      <c r="H43" s="19"/>
      <c r="I43" s="7"/>
      <c r="J43" s="19"/>
      <c r="K43" s="19"/>
      <c r="L43" s="20"/>
      <c r="M43" s="32"/>
      <c r="U43" s="31"/>
      <c r="W43" s="53"/>
    </row>
    <row r="44" spans="1:23" x14ac:dyDescent="0.35">
      <c r="A44" s="57">
        <v>43</v>
      </c>
      <c r="B44" s="21" t="s">
        <v>6421</v>
      </c>
      <c r="C44" s="29" t="s">
        <v>6422</v>
      </c>
      <c r="D44" s="29" t="s">
        <v>6422</v>
      </c>
      <c r="E44" s="21" t="s">
        <v>6421</v>
      </c>
      <c r="F44" s="16"/>
      <c r="G44" s="7"/>
      <c r="H44" s="7"/>
      <c r="I44" s="7" t="s">
        <v>34</v>
      </c>
      <c r="J44" s="7"/>
      <c r="K44" s="7"/>
      <c r="L44" s="16" t="s">
        <v>34</v>
      </c>
      <c r="M44" s="30" t="s">
        <v>34</v>
      </c>
      <c r="O44" s="29" t="s">
        <v>34</v>
      </c>
      <c r="R44" s="29" t="s">
        <v>34</v>
      </c>
      <c r="S44" s="29" t="s">
        <v>34</v>
      </c>
      <c r="U44" s="31"/>
      <c r="W44" s="53"/>
    </row>
    <row r="45" spans="1:23" ht="39" x14ac:dyDescent="0.35">
      <c r="A45" s="57">
        <v>44</v>
      </c>
      <c r="B45" s="21" t="s">
        <v>6423</v>
      </c>
      <c r="C45" s="29" t="s">
        <v>6424</v>
      </c>
      <c r="D45" s="29" t="s">
        <v>6424</v>
      </c>
      <c r="E45" s="21" t="s">
        <v>6423</v>
      </c>
      <c r="F45" s="16"/>
      <c r="G45" s="7"/>
      <c r="H45" s="7"/>
      <c r="I45" s="7" t="s">
        <v>34</v>
      </c>
      <c r="J45" s="7"/>
      <c r="K45" s="7"/>
      <c r="L45" s="16" t="s">
        <v>34</v>
      </c>
      <c r="M45" s="30" t="s">
        <v>34</v>
      </c>
      <c r="O45" s="29" t="s">
        <v>34</v>
      </c>
      <c r="R45" s="29" t="s">
        <v>34</v>
      </c>
      <c r="S45" s="29" t="s">
        <v>34</v>
      </c>
      <c r="U45" s="31"/>
      <c r="W45" s="53"/>
    </row>
    <row r="46" spans="1:23" ht="65" x14ac:dyDescent="0.35">
      <c r="A46" s="57">
        <v>45</v>
      </c>
      <c r="B46" s="21" t="s">
        <v>6425</v>
      </c>
      <c r="C46" s="29" t="s">
        <v>6426</v>
      </c>
      <c r="D46" s="29" t="s">
        <v>6426</v>
      </c>
      <c r="E46" s="21" t="s">
        <v>6425</v>
      </c>
      <c r="F46" s="16"/>
      <c r="G46" s="7"/>
      <c r="H46" s="7"/>
      <c r="I46" s="7" t="s">
        <v>34</v>
      </c>
      <c r="J46" s="7"/>
      <c r="K46" s="7"/>
      <c r="L46" s="16"/>
      <c r="M46" s="30" t="s">
        <v>34</v>
      </c>
      <c r="O46" s="29" t="s">
        <v>34</v>
      </c>
      <c r="R46" s="29" t="s">
        <v>34</v>
      </c>
      <c r="S46" s="29" t="s">
        <v>34</v>
      </c>
      <c r="T46" s="29">
        <v>2</v>
      </c>
      <c r="U46" s="31"/>
      <c r="W46" s="53"/>
    </row>
    <row r="47" spans="1:23" ht="26" x14ac:dyDescent="0.35">
      <c r="A47" s="57">
        <v>46</v>
      </c>
      <c r="B47" s="21" t="s">
        <v>6427</v>
      </c>
      <c r="C47" s="29" t="s">
        <v>6428</v>
      </c>
      <c r="D47" s="29" t="s">
        <v>6428</v>
      </c>
      <c r="E47" s="21" t="s">
        <v>6427</v>
      </c>
      <c r="F47" s="16"/>
      <c r="G47" s="7"/>
      <c r="H47" s="7"/>
      <c r="I47" s="7" t="s">
        <v>34</v>
      </c>
      <c r="J47" s="7"/>
      <c r="K47" s="7"/>
      <c r="L47" s="16"/>
      <c r="M47" s="30" t="s">
        <v>34</v>
      </c>
      <c r="O47" s="29" t="s">
        <v>34</v>
      </c>
      <c r="R47" s="29" t="s">
        <v>34</v>
      </c>
      <c r="S47" s="29" t="s">
        <v>34</v>
      </c>
      <c r="T47" s="29">
        <v>2</v>
      </c>
      <c r="U47" s="31"/>
      <c r="W47" s="53"/>
    </row>
    <row r="48" spans="1:23" x14ac:dyDescent="0.35">
      <c r="A48" s="57">
        <v>47</v>
      </c>
      <c r="B48" s="21" t="s">
        <v>6429</v>
      </c>
      <c r="C48" s="29" t="s">
        <v>6430</v>
      </c>
      <c r="D48" s="29" t="s">
        <v>6430</v>
      </c>
      <c r="E48" s="21" t="s">
        <v>6429</v>
      </c>
      <c r="F48" s="16"/>
      <c r="G48" s="7"/>
      <c r="H48" s="7"/>
      <c r="I48" s="7" t="s">
        <v>34</v>
      </c>
      <c r="J48" s="7"/>
      <c r="K48" s="7"/>
      <c r="L48" s="16"/>
      <c r="M48" s="30" t="s">
        <v>34</v>
      </c>
      <c r="O48" s="29" t="s">
        <v>34</v>
      </c>
      <c r="R48" s="29" t="s">
        <v>34</v>
      </c>
      <c r="S48" s="29" t="s">
        <v>34</v>
      </c>
      <c r="U48" s="31"/>
      <c r="W48" s="53"/>
    </row>
    <row r="49" spans="1:23" ht="26" x14ac:dyDescent="0.35">
      <c r="A49" s="57">
        <v>48</v>
      </c>
      <c r="B49" s="21" t="s">
        <v>6431</v>
      </c>
      <c r="C49" s="29" t="s">
        <v>6432</v>
      </c>
      <c r="D49" s="29" t="s">
        <v>6432</v>
      </c>
      <c r="E49" s="21" t="s">
        <v>6431</v>
      </c>
      <c r="F49" s="16"/>
      <c r="G49" s="7"/>
      <c r="H49" s="7"/>
      <c r="I49" s="7" t="s">
        <v>34</v>
      </c>
      <c r="J49" s="7"/>
      <c r="K49" s="7"/>
      <c r="L49" s="16"/>
      <c r="M49" s="30" t="s">
        <v>34</v>
      </c>
      <c r="O49" s="29" t="s">
        <v>34</v>
      </c>
      <c r="R49" s="29" t="s">
        <v>34</v>
      </c>
      <c r="S49" s="29" t="s">
        <v>34</v>
      </c>
      <c r="U49" s="31"/>
      <c r="W49" s="53"/>
    </row>
    <row r="50" spans="1:23" x14ac:dyDescent="0.35">
      <c r="A50" s="57">
        <v>49</v>
      </c>
      <c r="B50" s="18" t="s">
        <v>6433</v>
      </c>
      <c r="C50" s="35" t="s">
        <v>6434</v>
      </c>
      <c r="D50" s="35" t="s">
        <v>6434</v>
      </c>
      <c r="E50" s="18" t="s">
        <v>6433</v>
      </c>
      <c r="F50" s="20"/>
      <c r="G50" s="19"/>
      <c r="H50" s="19"/>
      <c r="I50" s="7"/>
      <c r="J50" s="19"/>
      <c r="K50" s="19"/>
      <c r="L50" s="20"/>
      <c r="M50" s="32"/>
      <c r="U50" s="31"/>
      <c r="W50" s="53"/>
    </row>
    <row r="51" spans="1:23" ht="52" x14ac:dyDescent="0.35">
      <c r="A51" s="57">
        <v>50</v>
      </c>
      <c r="B51" s="21" t="s">
        <v>6435</v>
      </c>
      <c r="C51" s="29" t="s">
        <v>6436</v>
      </c>
      <c r="D51" s="29" t="s">
        <v>6436</v>
      </c>
      <c r="E51" s="21" t="s">
        <v>6435</v>
      </c>
      <c r="F51" s="16"/>
      <c r="G51" s="7"/>
      <c r="H51" s="7"/>
      <c r="I51" s="7" t="s">
        <v>34</v>
      </c>
      <c r="J51" s="7"/>
      <c r="K51" s="7"/>
      <c r="L51" s="16" t="s">
        <v>34</v>
      </c>
      <c r="M51" s="30" t="s">
        <v>34</v>
      </c>
      <c r="O51" s="29" t="s">
        <v>34</v>
      </c>
      <c r="R51" s="29" t="s">
        <v>34</v>
      </c>
      <c r="S51" s="29" t="s">
        <v>34</v>
      </c>
      <c r="U51" s="31"/>
      <c r="W51" s="53"/>
    </row>
    <row r="52" spans="1:23" ht="26" x14ac:dyDescent="0.35">
      <c r="A52" s="57">
        <v>51</v>
      </c>
      <c r="B52" s="21" t="s">
        <v>6437</v>
      </c>
      <c r="C52" s="29" t="s">
        <v>6438</v>
      </c>
      <c r="D52" s="29" t="s">
        <v>6438</v>
      </c>
      <c r="E52" s="21" t="s">
        <v>6437</v>
      </c>
      <c r="F52" s="16"/>
      <c r="G52" s="7"/>
      <c r="H52" s="7"/>
      <c r="I52" s="7" t="s">
        <v>34</v>
      </c>
      <c r="J52" s="7"/>
      <c r="K52" s="7"/>
      <c r="L52" s="16"/>
      <c r="M52" s="30" t="s">
        <v>34</v>
      </c>
      <c r="O52" s="29" t="s">
        <v>34</v>
      </c>
      <c r="R52" s="29" t="s">
        <v>34</v>
      </c>
      <c r="S52" s="29" t="s">
        <v>34</v>
      </c>
      <c r="T52" s="29">
        <v>2</v>
      </c>
      <c r="U52" s="31"/>
      <c r="W52" s="53"/>
    </row>
    <row r="53" spans="1:23" ht="104" x14ac:dyDescent="0.35">
      <c r="A53" s="57">
        <v>52</v>
      </c>
      <c r="B53" s="21" t="s">
        <v>6439</v>
      </c>
      <c r="C53" s="29" t="s">
        <v>6440</v>
      </c>
      <c r="D53" s="29" t="s">
        <v>6440</v>
      </c>
      <c r="E53" s="21" t="s">
        <v>6439</v>
      </c>
      <c r="F53" s="16"/>
      <c r="G53" s="7"/>
      <c r="H53" s="7"/>
      <c r="I53" s="7" t="s">
        <v>34</v>
      </c>
      <c r="J53" s="7"/>
      <c r="K53" s="7"/>
      <c r="L53" s="16"/>
      <c r="M53" s="30" t="s">
        <v>34</v>
      </c>
      <c r="O53" s="29" t="s">
        <v>34</v>
      </c>
      <c r="R53" s="29" t="s">
        <v>34</v>
      </c>
      <c r="S53" s="29" t="s">
        <v>34</v>
      </c>
      <c r="T53" s="29">
        <v>2</v>
      </c>
      <c r="U53" s="31"/>
      <c r="W53" s="53"/>
    </row>
    <row r="54" spans="1:23" ht="169" x14ac:dyDescent="0.35">
      <c r="A54" s="57">
        <v>53</v>
      </c>
      <c r="B54" s="21" t="s">
        <v>6441</v>
      </c>
      <c r="C54" s="29" t="s">
        <v>6442</v>
      </c>
      <c r="D54" s="29" t="s">
        <v>6442</v>
      </c>
      <c r="E54" s="21" t="s">
        <v>6441</v>
      </c>
      <c r="F54" s="16"/>
      <c r="G54" s="7"/>
      <c r="H54" s="7"/>
      <c r="I54" s="7" t="s">
        <v>34</v>
      </c>
      <c r="J54" s="7"/>
      <c r="K54" s="7"/>
      <c r="L54" s="16"/>
      <c r="M54" s="30" t="s">
        <v>34</v>
      </c>
      <c r="O54" s="29" t="s">
        <v>34</v>
      </c>
      <c r="R54" s="29" t="s">
        <v>34</v>
      </c>
      <c r="S54" s="29" t="s">
        <v>34</v>
      </c>
      <c r="U54" s="31"/>
      <c r="V54" s="2" t="s">
        <v>6443</v>
      </c>
      <c r="W54" s="53">
        <v>4</v>
      </c>
    </row>
    <row r="55" spans="1:23" ht="26" x14ac:dyDescent="0.35">
      <c r="A55" s="57">
        <v>54</v>
      </c>
      <c r="B55" s="18" t="s">
        <v>6444</v>
      </c>
      <c r="C55" s="35" t="s">
        <v>6445</v>
      </c>
      <c r="D55" s="35" t="s">
        <v>6445</v>
      </c>
      <c r="E55" s="18" t="s">
        <v>6444</v>
      </c>
      <c r="F55" s="20"/>
      <c r="G55" s="19"/>
      <c r="H55" s="19"/>
      <c r="I55" s="7"/>
      <c r="J55" s="19"/>
      <c r="K55" s="19"/>
      <c r="L55" s="20"/>
      <c r="M55" s="32"/>
      <c r="U55" s="31"/>
      <c r="W55" s="53"/>
    </row>
    <row r="56" spans="1:23" ht="39" x14ac:dyDescent="0.35">
      <c r="A56" s="57">
        <v>55</v>
      </c>
      <c r="B56" s="21" t="s">
        <v>6446</v>
      </c>
      <c r="C56" s="29" t="s">
        <v>6447</v>
      </c>
      <c r="D56" s="29" t="s">
        <v>6447</v>
      </c>
      <c r="E56" s="21" t="s">
        <v>6446</v>
      </c>
      <c r="F56" s="16"/>
      <c r="G56" s="7"/>
      <c r="H56" s="7"/>
      <c r="I56" s="7" t="s">
        <v>34</v>
      </c>
      <c r="J56" s="7"/>
      <c r="K56" s="7"/>
      <c r="L56" s="16"/>
      <c r="M56" s="30" t="s">
        <v>34</v>
      </c>
      <c r="O56" s="29" t="s">
        <v>34</v>
      </c>
      <c r="R56" s="29" t="s">
        <v>34</v>
      </c>
      <c r="S56" s="29" t="s">
        <v>34</v>
      </c>
      <c r="T56" s="29">
        <v>2</v>
      </c>
      <c r="U56" s="60">
        <v>3</v>
      </c>
      <c r="W56" s="53"/>
    </row>
    <row r="57" spans="1:23" ht="26" x14ac:dyDescent="0.35">
      <c r="A57" s="57">
        <v>56</v>
      </c>
      <c r="B57" s="21" t="s">
        <v>6448</v>
      </c>
      <c r="C57" s="29" t="s">
        <v>6449</v>
      </c>
      <c r="D57" s="29" t="s">
        <v>6449</v>
      </c>
      <c r="E57" s="21" t="s">
        <v>6448</v>
      </c>
      <c r="F57" s="16"/>
      <c r="G57" s="7"/>
      <c r="H57" s="7"/>
      <c r="I57" s="7" t="s">
        <v>34</v>
      </c>
      <c r="J57" s="7"/>
      <c r="K57" s="7"/>
      <c r="L57" s="16"/>
      <c r="M57" s="30" t="s">
        <v>34</v>
      </c>
      <c r="O57" s="29" t="s">
        <v>34</v>
      </c>
      <c r="R57" s="29" t="s">
        <v>34</v>
      </c>
      <c r="S57" s="29" t="s">
        <v>34</v>
      </c>
      <c r="T57" s="29">
        <v>2</v>
      </c>
      <c r="U57" s="60">
        <v>3</v>
      </c>
      <c r="W57" s="53"/>
    </row>
    <row r="58" spans="1:23" x14ac:dyDescent="0.35">
      <c r="A58" s="57">
        <v>57</v>
      </c>
      <c r="B58" s="18" t="s">
        <v>6450</v>
      </c>
      <c r="C58" s="35" t="s">
        <v>6451</v>
      </c>
      <c r="D58" s="35" t="s">
        <v>6451</v>
      </c>
      <c r="E58" s="18" t="s">
        <v>6450</v>
      </c>
      <c r="F58" s="20"/>
      <c r="G58" s="19"/>
      <c r="H58" s="19"/>
      <c r="I58" s="7"/>
      <c r="J58" s="19"/>
      <c r="K58" s="19"/>
      <c r="L58" s="20"/>
      <c r="M58" s="32"/>
      <c r="U58" s="31"/>
      <c r="W58" s="53"/>
    </row>
    <row r="59" spans="1:23" ht="26" x14ac:dyDescent="0.35">
      <c r="A59" s="57">
        <v>58</v>
      </c>
      <c r="B59" s="21" t="s">
        <v>6452</v>
      </c>
      <c r="C59" s="29" t="s">
        <v>6453</v>
      </c>
      <c r="D59" s="29" t="s">
        <v>6453</v>
      </c>
      <c r="E59" s="21" t="s">
        <v>6452</v>
      </c>
      <c r="F59" s="16"/>
      <c r="G59" s="7"/>
      <c r="H59" s="7"/>
      <c r="I59" s="7" t="s">
        <v>34</v>
      </c>
      <c r="J59" s="7"/>
      <c r="K59" s="7"/>
      <c r="L59" s="16"/>
      <c r="M59" s="30" t="s">
        <v>34</v>
      </c>
      <c r="O59" s="29" t="s">
        <v>34</v>
      </c>
      <c r="R59" s="29" t="s">
        <v>34</v>
      </c>
      <c r="S59" s="29" t="s">
        <v>34</v>
      </c>
      <c r="U59" s="60">
        <v>3</v>
      </c>
      <c r="W59" s="53"/>
    </row>
    <row r="60" spans="1:23" ht="26" x14ac:dyDescent="0.35">
      <c r="A60" s="57">
        <v>59</v>
      </c>
      <c r="B60" s="21" t="s">
        <v>6454</v>
      </c>
      <c r="C60" s="29" t="s">
        <v>6455</v>
      </c>
      <c r="D60" s="29" t="s">
        <v>6455</v>
      </c>
      <c r="E60" s="21" t="s">
        <v>6454</v>
      </c>
      <c r="F60" s="16"/>
      <c r="G60" s="7"/>
      <c r="H60" s="7"/>
      <c r="I60" s="7" t="s">
        <v>34</v>
      </c>
      <c r="J60" s="7"/>
      <c r="K60" s="7"/>
      <c r="L60" s="16"/>
      <c r="M60" s="30" t="s">
        <v>34</v>
      </c>
      <c r="O60" s="29" t="s">
        <v>34</v>
      </c>
      <c r="R60" s="29" t="s">
        <v>34</v>
      </c>
      <c r="S60" s="29" t="s">
        <v>34</v>
      </c>
      <c r="T60" s="58">
        <v>2</v>
      </c>
      <c r="U60" s="59">
        <v>3</v>
      </c>
      <c r="W60" s="53"/>
    </row>
    <row r="61" spans="1:23" ht="26" x14ac:dyDescent="0.35">
      <c r="A61" s="57">
        <v>60</v>
      </c>
      <c r="B61" s="21" t="s">
        <v>6456</v>
      </c>
      <c r="C61" s="29" t="s">
        <v>6457</v>
      </c>
      <c r="D61" s="29" t="s">
        <v>6457</v>
      </c>
      <c r="E61" s="21" t="s">
        <v>6456</v>
      </c>
      <c r="F61" s="16"/>
      <c r="G61" s="7"/>
      <c r="H61" s="7"/>
      <c r="I61" s="7" t="s">
        <v>34</v>
      </c>
      <c r="J61" s="7"/>
      <c r="K61" s="7"/>
      <c r="L61" s="16"/>
      <c r="M61" s="30" t="s">
        <v>34</v>
      </c>
      <c r="O61" s="29" t="s">
        <v>34</v>
      </c>
      <c r="R61" s="29" t="s">
        <v>34</v>
      </c>
      <c r="S61" s="29" t="s">
        <v>34</v>
      </c>
      <c r="T61" s="58">
        <v>2</v>
      </c>
      <c r="U61" s="59">
        <v>3</v>
      </c>
      <c r="W61" s="53"/>
    </row>
    <row r="62" spans="1:23" ht="26" x14ac:dyDescent="0.35">
      <c r="A62" s="57">
        <v>61</v>
      </c>
      <c r="B62" s="21" t="s">
        <v>6458</v>
      </c>
      <c r="C62" s="29" t="s">
        <v>6459</v>
      </c>
      <c r="D62" s="29" t="s">
        <v>6459</v>
      </c>
      <c r="E62" s="21" t="s">
        <v>6458</v>
      </c>
      <c r="F62" s="16"/>
      <c r="G62" s="7"/>
      <c r="H62" s="7"/>
      <c r="I62" s="7" t="s">
        <v>34</v>
      </c>
      <c r="J62" s="7"/>
      <c r="K62" s="7"/>
      <c r="L62" s="16"/>
      <c r="M62" s="30" t="s">
        <v>34</v>
      </c>
      <c r="O62" s="29" t="s">
        <v>34</v>
      </c>
      <c r="R62" s="29" t="s">
        <v>34</v>
      </c>
      <c r="S62" s="29" t="s">
        <v>34</v>
      </c>
      <c r="U62" s="60">
        <v>3</v>
      </c>
      <c r="W62" s="53"/>
    </row>
    <row r="63" spans="1:23" ht="26" x14ac:dyDescent="0.35">
      <c r="A63" s="57">
        <v>62</v>
      </c>
      <c r="B63" s="21" t="s">
        <v>6460</v>
      </c>
      <c r="C63" s="29" t="s">
        <v>6461</v>
      </c>
      <c r="D63" s="29" t="s">
        <v>6461</v>
      </c>
      <c r="E63" s="21" t="s">
        <v>6460</v>
      </c>
      <c r="F63" s="16"/>
      <c r="G63" s="7"/>
      <c r="H63" s="7"/>
      <c r="I63" s="7" t="s">
        <v>34</v>
      </c>
      <c r="J63" s="7"/>
      <c r="K63" s="7"/>
      <c r="L63" s="16"/>
      <c r="M63" s="30" t="s">
        <v>34</v>
      </c>
      <c r="O63" s="29" t="s">
        <v>34</v>
      </c>
      <c r="R63" s="29" t="s">
        <v>34</v>
      </c>
      <c r="S63" s="29" t="s">
        <v>34</v>
      </c>
      <c r="U63" s="60">
        <v>3</v>
      </c>
      <c r="W63" s="53"/>
    </row>
    <row r="64" spans="1:23" ht="26" x14ac:dyDescent="0.35">
      <c r="A64" s="57">
        <v>63</v>
      </c>
      <c r="B64" s="21" t="s">
        <v>6462</v>
      </c>
      <c r="C64" s="29" t="s">
        <v>6463</v>
      </c>
      <c r="D64" s="29" t="s">
        <v>6463</v>
      </c>
      <c r="E64" s="21" t="s">
        <v>6462</v>
      </c>
      <c r="F64" s="16"/>
      <c r="G64" s="7"/>
      <c r="H64" s="7"/>
      <c r="I64" s="7" t="s">
        <v>34</v>
      </c>
      <c r="J64" s="7"/>
      <c r="K64" s="7"/>
      <c r="L64" s="16"/>
      <c r="M64" s="30" t="s">
        <v>34</v>
      </c>
      <c r="O64" s="29" t="s">
        <v>34</v>
      </c>
      <c r="R64" s="29" t="s">
        <v>34</v>
      </c>
      <c r="S64" s="29" t="s">
        <v>34</v>
      </c>
      <c r="U64" s="60">
        <v>3</v>
      </c>
      <c r="W64" s="53"/>
    </row>
    <row r="65" spans="1:23" ht="26" x14ac:dyDescent="0.35">
      <c r="A65" s="57">
        <v>64</v>
      </c>
      <c r="B65" s="21" t="s">
        <v>6382</v>
      </c>
      <c r="C65" s="29" t="s">
        <v>6464</v>
      </c>
      <c r="D65" s="29" t="s">
        <v>6464</v>
      </c>
      <c r="E65" s="21" t="s">
        <v>6382</v>
      </c>
      <c r="F65" s="16"/>
      <c r="G65" s="7"/>
      <c r="H65" s="7"/>
      <c r="I65" s="7" t="s">
        <v>34</v>
      </c>
      <c r="J65" s="7"/>
      <c r="K65" s="7"/>
      <c r="L65" s="16"/>
      <c r="M65" s="30" t="s">
        <v>34</v>
      </c>
      <c r="O65" s="29" t="s">
        <v>34</v>
      </c>
      <c r="R65" s="29" t="s">
        <v>34</v>
      </c>
      <c r="S65" s="29" t="s">
        <v>34</v>
      </c>
      <c r="U65" s="31"/>
      <c r="W65" s="53"/>
    </row>
    <row r="66" spans="1:23" ht="130" x14ac:dyDescent="0.35">
      <c r="A66" s="57">
        <v>65</v>
      </c>
      <c r="B66" s="21" t="s">
        <v>6465</v>
      </c>
      <c r="C66" s="29" t="s">
        <v>6466</v>
      </c>
      <c r="D66" s="29" t="s">
        <v>6466</v>
      </c>
      <c r="E66" s="21" t="s">
        <v>6465</v>
      </c>
      <c r="F66" s="16"/>
      <c r="G66" s="7"/>
      <c r="H66" s="7"/>
      <c r="I66" s="7" t="s">
        <v>34</v>
      </c>
      <c r="J66" s="7"/>
      <c r="K66" s="7"/>
      <c r="L66" s="16"/>
      <c r="M66" s="30" t="s">
        <v>34</v>
      </c>
      <c r="O66" s="29" t="s">
        <v>34</v>
      </c>
      <c r="R66" s="29" t="s">
        <v>34</v>
      </c>
      <c r="S66" s="29" t="s">
        <v>34</v>
      </c>
      <c r="U66" s="31"/>
      <c r="W66" s="53"/>
    </row>
    <row r="67" spans="1:23" ht="78" x14ac:dyDescent="0.35">
      <c r="A67" s="57">
        <v>66</v>
      </c>
      <c r="B67" s="21" t="s">
        <v>6467</v>
      </c>
      <c r="C67" s="29" t="s">
        <v>6468</v>
      </c>
      <c r="D67" s="29" t="s">
        <v>6468</v>
      </c>
      <c r="E67" s="21" t="s">
        <v>6467</v>
      </c>
      <c r="F67" s="16"/>
      <c r="G67" s="7"/>
      <c r="H67" s="7"/>
      <c r="I67" s="7" t="s">
        <v>34</v>
      </c>
      <c r="J67" s="7"/>
      <c r="K67" s="7"/>
      <c r="L67" s="16"/>
      <c r="M67" s="30" t="s">
        <v>34</v>
      </c>
      <c r="O67" s="29" t="s">
        <v>34</v>
      </c>
      <c r="R67" s="29" t="s">
        <v>34</v>
      </c>
      <c r="S67" s="29" t="s">
        <v>34</v>
      </c>
      <c r="U67" s="31"/>
      <c r="W67" s="53"/>
    </row>
    <row r="68" spans="1:23" ht="409.5" x14ac:dyDescent="0.35">
      <c r="A68" s="57">
        <v>67</v>
      </c>
      <c r="B68" s="9" t="s">
        <v>6469</v>
      </c>
      <c r="C68" s="37" t="s">
        <v>6470</v>
      </c>
      <c r="D68" s="37" t="s">
        <v>6470</v>
      </c>
      <c r="E68" s="9" t="s">
        <v>6471</v>
      </c>
      <c r="F68" s="15"/>
      <c r="G68" s="10"/>
      <c r="H68" s="10"/>
      <c r="I68" s="7"/>
      <c r="J68" s="7"/>
      <c r="K68" s="10"/>
      <c r="L68" s="15"/>
      <c r="M68" s="32"/>
      <c r="U68" s="31"/>
      <c r="V68" s="2" t="s">
        <v>6472</v>
      </c>
      <c r="W68" s="53">
        <v>4</v>
      </c>
    </row>
    <row r="69" spans="1:23" x14ac:dyDescent="0.35">
      <c r="A69" s="57">
        <v>68</v>
      </c>
      <c r="B69" s="9" t="s">
        <v>890</v>
      </c>
      <c r="C69" s="37" t="s">
        <v>6473</v>
      </c>
      <c r="D69" s="37" t="s">
        <v>6473</v>
      </c>
      <c r="E69" s="9" t="s">
        <v>890</v>
      </c>
      <c r="F69" s="15"/>
      <c r="G69" s="10"/>
      <c r="H69" s="10"/>
      <c r="I69" s="7"/>
      <c r="J69" s="10"/>
      <c r="K69" s="10"/>
      <c r="L69" s="15"/>
      <c r="M69" s="32"/>
      <c r="U69" s="31"/>
      <c r="W69" s="53"/>
    </row>
    <row r="70" spans="1:23" x14ac:dyDescent="0.35">
      <c r="A70" s="57">
        <v>69</v>
      </c>
      <c r="B70" s="18" t="s">
        <v>6474</v>
      </c>
      <c r="C70" s="35" t="s">
        <v>6475</v>
      </c>
      <c r="D70" s="35" t="s">
        <v>6475</v>
      </c>
      <c r="E70" s="18" t="s">
        <v>6474</v>
      </c>
      <c r="F70" s="20"/>
      <c r="G70" s="19"/>
      <c r="H70" s="19"/>
      <c r="I70" s="7"/>
      <c r="J70" s="19"/>
      <c r="K70" s="19"/>
      <c r="L70" s="20"/>
      <c r="M70" s="32"/>
      <c r="U70" s="31"/>
      <c r="W70" s="53"/>
    </row>
    <row r="71" spans="1:23" ht="26" x14ac:dyDescent="0.35">
      <c r="A71" s="57">
        <v>70</v>
      </c>
      <c r="B71" s="21" t="s">
        <v>6476</v>
      </c>
      <c r="C71" s="29" t="s">
        <v>6477</v>
      </c>
      <c r="D71" s="29" t="s">
        <v>6477</v>
      </c>
      <c r="E71" s="21" t="s">
        <v>6476</v>
      </c>
      <c r="F71" s="16"/>
      <c r="G71" s="7"/>
      <c r="H71" s="7"/>
      <c r="I71" s="7" t="s">
        <v>34</v>
      </c>
      <c r="J71" s="7"/>
      <c r="K71" s="7"/>
      <c r="L71" s="16"/>
      <c r="M71" s="30" t="s">
        <v>34</v>
      </c>
      <c r="N71" s="29" t="s">
        <v>34</v>
      </c>
      <c r="O71" s="29" t="s">
        <v>34</v>
      </c>
      <c r="P71" s="29" t="s">
        <v>34</v>
      </c>
      <c r="Q71" s="29" t="s">
        <v>34</v>
      </c>
      <c r="R71" s="29" t="s">
        <v>34</v>
      </c>
      <c r="S71" s="29" t="s">
        <v>34</v>
      </c>
      <c r="U71" s="60">
        <v>3</v>
      </c>
      <c r="W71" s="53"/>
    </row>
    <row r="72" spans="1:23" ht="52" x14ac:dyDescent="0.35">
      <c r="A72" s="57">
        <v>71</v>
      </c>
      <c r="B72" s="21" t="s">
        <v>6478</v>
      </c>
      <c r="C72" s="29" t="s">
        <v>6479</v>
      </c>
      <c r="D72" s="29" t="s">
        <v>6479</v>
      </c>
      <c r="E72" s="21" t="s">
        <v>6478</v>
      </c>
      <c r="F72" s="16"/>
      <c r="G72" s="7"/>
      <c r="H72" s="7"/>
      <c r="I72" s="7" t="s">
        <v>34</v>
      </c>
      <c r="J72" s="7"/>
      <c r="K72" s="7"/>
      <c r="L72" s="16"/>
      <c r="M72" s="30" t="s">
        <v>34</v>
      </c>
      <c r="N72" s="29" t="s">
        <v>34</v>
      </c>
      <c r="O72" s="29" t="s">
        <v>34</v>
      </c>
      <c r="P72" s="29" t="s">
        <v>34</v>
      </c>
      <c r="Q72" s="29" t="s">
        <v>34</v>
      </c>
      <c r="R72" s="29" t="s">
        <v>34</v>
      </c>
      <c r="S72" s="29" t="s">
        <v>34</v>
      </c>
      <c r="U72" s="60">
        <v>3</v>
      </c>
      <c r="W72" s="53"/>
    </row>
    <row r="73" spans="1:23" ht="39" x14ac:dyDescent="0.35">
      <c r="A73" s="57">
        <v>72</v>
      </c>
      <c r="B73" s="21" t="s">
        <v>6480</v>
      </c>
      <c r="C73" s="29" t="s">
        <v>6481</v>
      </c>
      <c r="D73" s="29" t="s">
        <v>6481</v>
      </c>
      <c r="E73" s="21" t="s">
        <v>6480</v>
      </c>
      <c r="F73" s="16"/>
      <c r="G73" s="7"/>
      <c r="H73" s="7"/>
      <c r="I73" s="7" t="s">
        <v>34</v>
      </c>
      <c r="J73" s="7"/>
      <c r="K73" s="7"/>
      <c r="L73" s="16"/>
      <c r="M73" s="30" t="s">
        <v>34</v>
      </c>
      <c r="N73" s="29" t="s">
        <v>34</v>
      </c>
      <c r="O73" s="29" t="s">
        <v>34</v>
      </c>
      <c r="P73" s="29" t="s">
        <v>34</v>
      </c>
      <c r="Q73" s="29" t="s">
        <v>34</v>
      </c>
      <c r="R73" s="29" t="s">
        <v>34</v>
      </c>
      <c r="S73" s="29" t="s">
        <v>34</v>
      </c>
      <c r="T73" s="58">
        <v>3</v>
      </c>
      <c r="U73" s="31"/>
      <c r="W73" s="53"/>
    </row>
    <row r="74" spans="1:23" ht="39" x14ac:dyDescent="0.35">
      <c r="A74" s="57">
        <v>73</v>
      </c>
      <c r="B74" s="21" t="s">
        <v>6482</v>
      </c>
      <c r="C74" s="29" t="s">
        <v>6483</v>
      </c>
      <c r="D74" s="29" t="s">
        <v>6483</v>
      </c>
      <c r="E74" s="21" t="s">
        <v>6482</v>
      </c>
      <c r="F74" s="16"/>
      <c r="G74" s="7"/>
      <c r="H74" s="7"/>
      <c r="I74" s="7" t="s">
        <v>34</v>
      </c>
      <c r="J74" s="7"/>
      <c r="K74" s="7"/>
      <c r="L74" s="16"/>
      <c r="M74" s="30" t="s">
        <v>34</v>
      </c>
      <c r="N74" s="29" t="s">
        <v>34</v>
      </c>
      <c r="O74" s="29" t="s">
        <v>34</v>
      </c>
      <c r="P74" s="29" t="s">
        <v>34</v>
      </c>
      <c r="Q74" s="29" t="s">
        <v>34</v>
      </c>
      <c r="R74" s="29" t="s">
        <v>34</v>
      </c>
      <c r="S74" s="29" t="s">
        <v>34</v>
      </c>
      <c r="T74" s="58">
        <v>3</v>
      </c>
      <c r="U74" s="31"/>
      <c r="W74" s="53"/>
    </row>
    <row r="75" spans="1:23" ht="26" x14ac:dyDescent="0.35">
      <c r="A75" s="57">
        <v>74</v>
      </c>
      <c r="B75" s="21" t="s">
        <v>6484</v>
      </c>
      <c r="C75" s="29" t="s">
        <v>6485</v>
      </c>
      <c r="D75" s="29" t="s">
        <v>6485</v>
      </c>
      <c r="E75" s="21" t="s">
        <v>6486</v>
      </c>
      <c r="F75" s="16"/>
      <c r="G75" s="7"/>
      <c r="H75" s="7"/>
      <c r="I75" s="7"/>
      <c r="J75" s="7"/>
      <c r="K75" s="7" t="s">
        <v>34</v>
      </c>
      <c r="L75" s="16"/>
      <c r="M75" s="30" t="s">
        <v>34</v>
      </c>
      <c r="N75" s="29" t="s">
        <v>34</v>
      </c>
      <c r="O75" s="29" t="s">
        <v>34</v>
      </c>
      <c r="P75" s="29" t="s">
        <v>34</v>
      </c>
      <c r="Q75" s="29" t="s">
        <v>34</v>
      </c>
      <c r="R75" s="29" t="s">
        <v>34</v>
      </c>
      <c r="S75" s="29" t="s">
        <v>34</v>
      </c>
      <c r="T75" s="29">
        <v>3</v>
      </c>
      <c r="U75" s="31"/>
      <c r="W75" s="53"/>
    </row>
    <row r="76" spans="1:23" ht="39" x14ac:dyDescent="0.35">
      <c r="A76" s="57">
        <v>75</v>
      </c>
      <c r="B76" s="21" t="s">
        <v>6487</v>
      </c>
      <c r="C76" s="29" t="s">
        <v>6488</v>
      </c>
      <c r="D76" s="29" t="s">
        <v>6488</v>
      </c>
      <c r="E76" s="21" t="s">
        <v>6487</v>
      </c>
      <c r="F76" s="16"/>
      <c r="G76" s="7"/>
      <c r="H76" s="7"/>
      <c r="I76" s="7" t="s">
        <v>34</v>
      </c>
      <c r="J76" s="7"/>
      <c r="K76" s="7"/>
      <c r="L76" s="16"/>
      <c r="M76" s="30" t="s">
        <v>34</v>
      </c>
      <c r="N76" s="29" t="s">
        <v>34</v>
      </c>
      <c r="O76" s="29" t="s">
        <v>34</v>
      </c>
      <c r="P76" s="29" t="s">
        <v>34</v>
      </c>
      <c r="Q76" s="29" t="s">
        <v>34</v>
      </c>
      <c r="R76" s="29" t="s">
        <v>34</v>
      </c>
      <c r="S76" s="29" t="s">
        <v>34</v>
      </c>
      <c r="U76" s="31"/>
      <c r="W76" s="53"/>
    </row>
    <row r="77" spans="1:23" ht="26" x14ac:dyDescent="0.35">
      <c r="A77" s="57">
        <v>76</v>
      </c>
      <c r="B77" s="21" t="s">
        <v>6489</v>
      </c>
      <c r="C77" s="29" t="s">
        <v>6490</v>
      </c>
      <c r="D77" s="29" t="s">
        <v>6490</v>
      </c>
      <c r="E77" s="21" t="s">
        <v>6489</v>
      </c>
      <c r="F77" s="16"/>
      <c r="G77" s="7"/>
      <c r="H77" s="7"/>
      <c r="I77" s="7" t="s">
        <v>34</v>
      </c>
      <c r="J77" s="7"/>
      <c r="K77" s="7"/>
      <c r="L77" s="16"/>
      <c r="M77" s="30" t="s">
        <v>34</v>
      </c>
      <c r="N77" s="29" t="s">
        <v>34</v>
      </c>
      <c r="O77" s="29" t="s">
        <v>34</v>
      </c>
      <c r="P77" s="29" t="s">
        <v>34</v>
      </c>
      <c r="Q77" s="29" t="s">
        <v>34</v>
      </c>
      <c r="R77" s="29" t="s">
        <v>34</v>
      </c>
      <c r="S77" s="29" t="s">
        <v>34</v>
      </c>
      <c r="U77" s="31"/>
      <c r="W77" s="53"/>
    </row>
    <row r="78" spans="1:23" ht="26" x14ac:dyDescent="0.35">
      <c r="A78" s="57">
        <v>77</v>
      </c>
      <c r="B78" s="21" t="s">
        <v>6484</v>
      </c>
      <c r="C78" s="29" t="s">
        <v>6485</v>
      </c>
      <c r="D78" s="29" t="s">
        <v>6491</v>
      </c>
      <c r="E78" s="21" t="s">
        <v>6492</v>
      </c>
      <c r="F78" s="16" t="s">
        <v>34</v>
      </c>
      <c r="G78" s="7"/>
      <c r="H78" s="7"/>
      <c r="I78" s="7"/>
      <c r="J78" s="7"/>
      <c r="K78" s="7" t="s">
        <v>34</v>
      </c>
      <c r="L78" s="16"/>
      <c r="M78" s="30" t="s">
        <v>34</v>
      </c>
      <c r="O78" s="29" t="s">
        <v>34</v>
      </c>
      <c r="R78" s="29" t="s">
        <v>34</v>
      </c>
      <c r="S78" s="29" t="s">
        <v>34</v>
      </c>
      <c r="T78" s="29">
        <v>3</v>
      </c>
      <c r="U78" s="31"/>
      <c r="W78" s="53"/>
    </row>
    <row r="79" spans="1:23" ht="91" x14ac:dyDescent="0.35">
      <c r="A79" s="57">
        <v>78</v>
      </c>
      <c r="B79" s="9" t="s">
        <v>6493</v>
      </c>
      <c r="C79" s="37" t="s">
        <v>6494</v>
      </c>
      <c r="D79" s="37" t="s">
        <v>6494</v>
      </c>
      <c r="E79" s="9" t="s">
        <v>6493</v>
      </c>
      <c r="F79" s="15"/>
      <c r="G79" s="10"/>
      <c r="H79" s="10"/>
      <c r="I79" s="7"/>
      <c r="J79" s="10"/>
      <c r="K79" s="10"/>
      <c r="L79" s="15"/>
      <c r="M79" s="32"/>
      <c r="U79" s="31"/>
      <c r="V79" s="2" t="s">
        <v>6495</v>
      </c>
      <c r="W79" s="53">
        <v>6</v>
      </c>
    </row>
    <row r="80" spans="1:23" x14ac:dyDescent="0.35">
      <c r="A80" s="57">
        <v>79</v>
      </c>
      <c r="B80" s="18" t="s">
        <v>6496</v>
      </c>
      <c r="C80" s="35" t="s">
        <v>6497</v>
      </c>
      <c r="D80" s="35" t="s">
        <v>6497</v>
      </c>
      <c r="E80" s="18" t="s">
        <v>6496</v>
      </c>
      <c r="F80" s="20"/>
      <c r="G80" s="19"/>
      <c r="H80" s="19"/>
      <c r="I80" s="7"/>
      <c r="J80" s="19"/>
      <c r="K80" s="19"/>
      <c r="L80" s="20"/>
      <c r="M80" s="32"/>
      <c r="U80" s="31"/>
      <c r="W80" s="53"/>
    </row>
    <row r="81" spans="1:23" ht="52" x14ac:dyDescent="0.35">
      <c r="A81" s="57">
        <v>80</v>
      </c>
      <c r="B81" s="21" t="s">
        <v>6498</v>
      </c>
      <c r="C81" s="29" t="s">
        <v>6499</v>
      </c>
      <c r="D81" s="29" t="s">
        <v>6499</v>
      </c>
      <c r="E81" s="21" t="s">
        <v>6498</v>
      </c>
      <c r="F81" s="16"/>
      <c r="G81" s="7"/>
      <c r="H81" s="7"/>
      <c r="I81" s="7" t="s">
        <v>34</v>
      </c>
      <c r="J81" s="7"/>
      <c r="K81" s="7"/>
      <c r="L81" s="16"/>
      <c r="M81" s="30" t="s">
        <v>34</v>
      </c>
      <c r="N81" s="29" t="s">
        <v>34</v>
      </c>
      <c r="O81" s="29" t="s">
        <v>34</v>
      </c>
      <c r="P81" s="29" t="s">
        <v>34</v>
      </c>
      <c r="Q81" s="29" t="s">
        <v>34</v>
      </c>
      <c r="U81" s="31"/>
      <c r="W81" s="53"/>
    </row>
    <row r="82" spans="1:23" x14ac:dyDescent="0.35">
      <c r="A82" s="57">
        <v>81</v>
      </c>
      <c r="B82" s="18" t="s">
        <v>6500</v>
      </c>
      <c r="C82" s="35" t="s">
        <v>6501</v>
      </c>
      <c r="D82" s="35" t="s">
        <v>6501</v>
      </c>
      <c r="E82" s="18" t="s">
        <v>6500</v>
      </c>
      <c r="F82" s="20"/>
      <c r="G82" s="19"/>
      <c r="H82" s="19"/>
      <c r="I82" s="7"/>
      <c r="J82" s="19"/>
      <c r="K82" s="19"/>
      <c r="L82" s="20"/>
      <c r="M82" s="32"/>
      <c r="U82" s="31"/>
      <c r="W82" s="53"/>
    </row>
    <row r="83" spans="1:23" ht="26" x14ac:dyDescent="0.35">
      <c r="A83" s="57">
        <v>82</v>
      </c>
      <c r="B83" s="21" t="s">
        <v>6502</v>
      </c>
      <c r="C83" s="29" t="s">
        <v>6503</v>
      </c>
      <c r="D83" s="29" t="s">
        <v>6503</v>
      </c>
      <c r="E83" s="21" t="s">
        <v>6502</v>
      </c>
      <c r="F83" s="16"/>
      <c r="G83" s="7"/>
      <c r="H83" s="7"/>
      <c r="I83" s="7" t="s">
        <v>34</v>
      </c>
      <c r="J83" s="7"/>
      <c r="K83" s="7"/>
      <c r="L83" s="16"/>
      <c r="M83" s="30" t="s">
        <v>34</v>
      </c>
      <c r="N83" s="29" t="s">
        <v>34</v>
      </c>
      <c r="O83" s="29" t="s">
        <v>34</v>
      </c>
      <c r="P83" s="29" t="s">
        <v>34</v>
      </c>
      <c r="Q83" s="29" t="s">
        <v>34</v>
      </c>
      <c r="U83" s="31"/>
      <c r="W83" s="53"/>
    </row>
    <row r="84" spans="1:23" ht="39" x14ac:dyDescent="0.35">
      <c r="A84" s="57">
        <v>83</v>
      </c>
      <c r="B84" s="21" t="s">
        <v>6504</v>
      </c>
      <c r="C84" s="29" t="s">
        <v>6505</v>
      </c>
      <c r="D84" s="29" t="s">
        <v>6505</v>
      </c>
      <c r="E84" s="21" t="s">
        <v>6504</v>
      </c>
      <c r="F84" s="16"/>
      <c r="G84" s="7"/>
      <c r="H84" s="7"/>
      <c r="I84" s="7" t="s">
        <v>34</v>
      </c>
      <c r="J84" s="7"/>
      <c r="K84" s="7"/>
      <c r="L84" s="16"/>
      <c r="M84" s="30" t="s">
        <v>34</v>
      </c>
      <c r="N84" s="29" t="s">
        <v>34</v>
      </c>
      <c r="O84" s="29" t="s">
        <v>34</v>
      </c>
      <c r="P84" s="29" t="s">
        <v>34</v>
      </c>
      <c r="Q84" s="29" t="s">
        <v>34</v>
      </c>
      <c r="U84" s="31"/>
      <c r="W84" s="53"/>
    </row>
    <row r="85" spans="1:23" x14ac:dyDescent="0.35">
      <c r="A85" s="57">
        <v>84</v>
      </c>
      <c r="B85" s="18" t="s">
        <v>6506</v>
      </c>
      <c r="C85" s="35" t="s">
        <v>6507</v>
      </c>
      <c r="D85" s="35" t="s">
        <v>6507</v>
      </c>
      <c r="E85" s="18" t="s">
        <v>6506</v>
      </c>
      <c r="F85" s="20"/>
      <c r="G85" s="19"/>
      <c r="H85" s="19"/>
      <c r="I85" s="7"/>
      <c r="J85" s="19"/>
      <c r="K85" s="19"/>
      <c r="L85" s="20"/>
      <c r="M85" s="32"/>
      <c r="U85" s="31"/>
      <c r="W85" s="53"/>
    </row>
    <row r="86" spans="1:23" x14ac:dyDescent="0.35">
      <c r="A86" s="57">
        <v>85</v>
      </c>
      <c r="B86" s="9" t="s">
        <v>6508</v>
      </c>
      <c r="C86" s="27"/>
      <c r="E86" s="9" t="s">
        <v>6508</v>
      </c>
      <c r="F86" s="15"/>
      <c r="G86" s="10"/>
      <c r="H86" s="10"/>
      <c r="I86" s="7"/>
      <c r="J86" s="10"/>
      <c r="K86" s="10"/>
      <c r="L86" s="15"/>
      <c r="M86" s="32"/>
      <c r="U86" s="31"/>
      <c r="W86" s="53"/>
    </row>
    <row r="87" spans="1:23" ht="39" x14ac:dyDescent="0.35">
      <c r="A87" s="57">
        <v>86</v>
      </c>
      <c r="B87" s="21" t="s">
        <v>6509</v>
      </c>
      <c r="C87" s="29" t="s">
        <v>6510</v>
      </c>
      <c r="D87" s="29" t="s">
        <v>6510</v>
      </c>
      <c r="E87" s="21" t="s">
        <v>6509</v>
      </c>
      <c r="F87" s="16"/>
      <c r="G87" s="7"/>
      <c r="H87" s="7"/>
      <c r="I87" s="7" t="s">
        <v>34</v>
      </c>
      <c r="J87" s="7"/>
      <c r="K87" s="7"/>
      <c r="L87" s="16"/>
      <c r="M87" s="30" t="s">
        <v>34</v>
      </c>
      <c r="N87" s="29" t="s">
        <v>34</v>
      </c>
      <c r="O87" s="29" t="s">
        <v>34</v>
      </c>
      <c r="P87" s="29" t="s">
        <v>34</v>
      </c>
      <c r="Q87" s="29" t="s">
        <v>34</v>
      </c>
      <c r="U87" s="31"/>
      <c r="V87" s="2" t="s">
        <v>6511</v>
      </c>
      <c r="W87" s="53">
        <v>6</v>
      </c>
    </row>
    <row r="88" spans="1:23" ht="26" x14ac:dyDescent="0.35">
      <c r="A88" s="57">
        <v>87</v>
      </c>
      <c r="B88" s="21" t="s">
        <v>6512</v>
      </c>
      <c r="C88" s="29" t="s">
        <v>6513</v>
      </c>
      <c r="D88" s="29" t="s">
        <v>6513</v>
      </c>
      <c r="E88" s="21" t="s">
        <v>6512</v>
      </c>
      <c r="F88" s="16"/>
      <c r="G88" s="7"/>
      <c r="H88" s="7"/>
      <c r="I88" s="7" t="s">
        <v>34</v>
      </c>
      <c r="J88" s="7"/>
      <c r="K88" s="7"/>
      <c r="L88" s="16"/>
      <c r="M88" s="30" t="s">
        <v>34</v>
      </c>
      <c r="N88" s="29" t="s">
        <v>34</v>
      </c>
      <c r="O88" s="29" t="s">
        <v>34</v>
      </c>
      <c r="P88" s="29" t="s">
        <v>34</v>
      </c>
      <c r="Q88" s="29" t="s">
        <v>34</v>
      </c>
      <c r="U88" s="31"/>
      <c r="W88" s="53"/>
    </row>
    <row r="89" spans="1:23" x14ac:dyDescent="0.35">
      <c r="A89" s="57">
        <v>88</v>
      </c>
      <c r="B89" s="21" t="s">
        <v>6514</v>
      </c>
      <c r="C89" s="27"/>
      <c r="E89" s="21" t="s">
        <v>6514</v>
      </c>
      <c r="F89" s="16"/>
      <c r="G89" s="7"/>
      <c r="H89" s="7"/>
      <c r="I89" s="7" t="s">
        <v>34</v>
      </c>
      <c r="J89" s="7"/>
      <c r="K89" s="7"/>
      <c r="L89" s="16"/>
      <c r="M89" s="32"/>
      <c r="U89" s="31"/>
      <c r="W89" s="53"/>
    </row>
    <row r="90" spans="1:23" ht="39" x14ac:dyDescent="0.35">
      <c r="A90" s="57">
        <v>89</v>
      </c>
      <c r="B90" s="21" t="s">
        <v>6515</v>
      </c>
      <c r="C90" s="29" t="s">
        <v>6516</v>
      </c>
      <c r="D90" s="29" t="s">
        <v>6516</v>
      </c>
      <c r="E90" s="21" t="s">
        <v>6515</v>
      </c>
      <c r="F90" s="16"/>
      <c r="G90" s="7"/>
      <c r="H90" s="7"/>
      <c r="I90" s="7" t="s">
        <v>34</v>
      </c>
      <c r="J90" s="7"/>
      <c r="K90" s="7"/>
      <c r="L90" s="16"/>
      <c r="M90" s="30" t="s">
        <v>34</v>
      </c>
      <c r="N90" s="29" t="s">
        <v>34</v>
      </c>
      <c r="O90" s="29" t="s">
        <v>34</v>
      </c>
      <c r="P90" s="29" t="s">
        <v>34</v>
      </c>
      <c r="Q90" s="29" t="s">
        <v>34</v>
      </c>
      <c r="U90" s="31"/>
      <c r="W90" s="53"/>
    </row>
    <row r="91" spans="1:23" ht="39" x14ac:dyDescent="0.35">
      <c r="A91" s="57">
        <v>90</v>
      </c>
      <c r="B91" s="21" t="s">
        <v>6517</v>
      </c>
      <c r="C91" s="29" t="s">
        <v>6518</v>
      </c>
      <c r="D91" s="29" t="s">
        <v>6518</v>
      </c>
      <c r="E91" s="21" t="s">
        <v>6517</v>
      </c>
      <c r="F91" s="16"/>
      <c r="G91" s="7"/>
      <c r="H91" s="7"/>
      <c r="I91" s="7" t="s">
        <v>34</v>
      </c>
      <c r="J91" s="7"/>
      <c r="K91" s="7"/>
      <c r="L91" s="16"/>
      <c r="M91" s="30" t="s">
        <v>34</v>
      </c>
      <c r="N91" s="29" t="s">
        <v>34</v>
      </c>
      <c r="O91" s="29" t="s">
        <v>34</v>
      </c>
      <c r="P91" s="29" t="s">
        <v>34</v>
      </c>
      <c r="Q91" s="29" t="s">
        <v>34</v>
      </c>
      <c r="U91" s="31"/>
      <c r="W91" s="53"/>
    </row>
    <row r="92" spans="1:23" x14ac:dyDescent="0.35">
      <c r="A92" s="57">
        <v>91</v>
      </c>
      <c r="B92" s="21" t="s">
        <v>6519</v>
      </c>
      <c r="C92" s="27"/>
      <c r="E92" s="21" t="s">
        <v>6519</v>
      </c>
      <c r="F92" s="16"/>
      <c r="G92" s="7"/>
      <c r="H92" s="7"/>
      <c r="I92" s="7" t="s">
        <v>34</v>
      </c>
      <c r="J92" s="7"/>
      <c r="K92" s="7"/>
      <c r="L92" s="16"/>
      <c r="M92" s="32"/>
      <c r="U92" s="31"/>
      <c r="W92" s="53"/>
    </row>
    <row r="93" spans="1:23" ht="26" x14ac:dyDescent="0.35">
      <c r="A93" s="57">
        <v>92</v>
      </c>
      <c r="B93" s="21" t="s">
        <v>6520</v>
      </c>
      <c r="C93" s="29" t="s">
        <v>6521</v>
      </c>
      <c r="D93" s="29" t="s">
        <v>6521</v>
      </c>
      <c r="E93" s="21" t="s">
        <v>6520</v>
      </c>
      <c r="F93" s="16"/>
      <c r="G93" s="7"/>
      <c r="H93" s="7"/>
      <c r="I93" s="7" t="s">
        <v>34</v>
      </c>
      <c r="J93" s="7"/>
      <c r="K93" s="7"/>
      <c r="L93" s="16"/>
      <c r="M93" s="30" t="s">
        <v>34</v>
      </c>
      <c r="N93" s="29" t="s">
        <v>34</v>
      </c>
      <c r="O93" s="29" t="s">
        <v>34</v>
      </c>
      <c r="P93" s="29" t="s">
        <v>34</v>
      </c>
      <c r="Q93" s="29" t="s">
        <v>34</v>
      </c>
      <c r="U93" s="31"/>
      <c r="W93" s="53"/>
    </row>
    <row r="94" spans="1:23" ht="52" x14ac:dyDescent="0.35">
      <c r="A94" s="57">
        <v>93</v>
      </c>
      <c r="B94" s="21" t="s">
        <v>6522</v>
      </c>
      <c r="C94" s="29" t="s">
        <v>6523</v>
      </c>
      <c r="D94" s="29" t="s">
        <v>6523</v>
      </c>
      <c r="E94" s="21" t="s">
        <v>6522</v>
      </c>
      <c r="F94" s="16"/>
      <c r="G94" s="7"/>
      <c r="H94" s="7"/>
      <c r="I94" s="7" t="s">
        <v>34</v>
      </c>
      <c r="J94" s="7"/>
      <c r="K94" s="7"/>
      <c r="L94" s="16"/>
      <c r="M94" s="30" t="s">
        <v>34</v>
      </c>
      <c r="N94" s="29" t="s">
        <v>34</v>
      </c>
      <c r="O94" s="29" t="s">
        <v>34</v>
      </c>
      <c r="P94" s="29" t="s">
        <v>34</v>
      </c>
      <c r="Q94" s="29" t="s">
        <v>34</v>
      </c>
      <c r="U94" s="31"/>
      <c r="W94" s="53"/>
    </row>
    <row r="95" spans="1:23" x14ac:dyDescent="0.35">
      <c r="A95" s="57">
        <v>94</v>
      </c>
      <c r="B95" s="21" t="s">
        <v>6524</v>
      </c>
      <c r="C95" s="27"/>
      <c r="E95" s="21" t="s">
        <v>6524</v>
      </c>
      <c r="F95" s="16"/>
      <c r="G95" s="7"/>
      <c r="H95" s="7"/>
      <c r="I95" s="7" t="s">
        <v>34</v>
      </c>
      <c r="J95" s="7"/>
      <c r="K95" s="7"/>
      <c r="L95" s="16"/>
      <c r="M95" s="32"/>
      <c r="U95" s="31"/>
      <c r="W95" s="53"/>
    </row>
    <row r="96" spans="1:23" ht="26" x14ac:dyDescent="0.35">
      <c r="A96" s="57">
        <v>95</v>
      </c>
      <c r="B96" s="21" t="s">
        <v>6525</v>
      </c>
      <c r="C96" s="29" t="s">
        <v>6526</v>
      </c>
      <c r="D96" s="29" t="s">
        <v>6526</v>
      </c>
      <c r="E96" s="21" t="s">
        <v>6525</v>
      </c>
      <c r="F96" s="16"/>
      <c r="G96" s="7"/>
      <c r="H96" s="7"/>
      <c r="I96" s="7" t="s">
        <v>34</v>
      </c>
      <c r="J96" s="7"/>
      <c r="K96" s="7"/>
      <c r="L96" s="16"/>
      <c r="M96" s="30" t="s">
        <v>34</v>
      </c>
      <c r="N96" s="29" t="s">
        <v>34</v>
      </c>
      <c r="O96" s="29" t="s">
        <v>34</v>
      </c>
      <c r="P96" s="29" t="s">
        <v>34</v>
      </c>
      <c r="Q96" s="29" t="s">
        <v>34</v>
      </c>
      <c r="U96" s="31"/>
      <c r="W96" s="53"/>
    </row>
    <row r="97" spans="1:23" ht="39" x14ac:dyDescent="0.35">
      <c r="A97" s="57">
        <v>96</v>
      </c>
      <c r="B97" s="21" t="s">
        <v>6527</v>
      </c>
      <c r="C97" s="29" t="s">
        <v>6528</v>
      </c>
      <c r="D97" s="29" t="s">
        <v>6528</v>
      </c>
      <c r="E97" s="21" t="s">
        <v>6527</v>
      </c>
      <c r="F97" s="16"/>
      <c r="G97" s="7"/>
      <c r="H97" s="7"/>
      <c r="I97" s="7" t="s">
        <v>34</v>
      </c>
      <c r="J97" s="7"/>
      <c r="K97" s="7"/>
      <c r="L97" s="16"/>
      <c r="M97" s="30" t="s">
        <v>34</v>
      </c>
      <c r="N97" s="29" t="s">
        <v>34</v>
      </c>
      <c r="O97" s="29" t="s">
        <v>34</v>
      </c>
      <c r="P97" s="29" t="s">
        <v>34</v>
      </c>
      <c r="Q97" s="29" t="s">
        <v>34</v>
      </c>
      <c r="U97" s="31"/>
      <c r="W97" s="53"/>
    </row>
    <row r="98" spans="1:23" ht="91" x14ac:dyDescent="0.35">
      <c r="A98" s="57">
        <v>97</v>
      </c>
      <c r="B98" s="18" t="s">
        <v>6529</v>
      </c>
      <c r="C98" s="35" t="s">
        <v>6530</v>
      </c>
      <c r="D98" s="35" t="s">
        <v>6530</v>
      </c>
      <c r="E98" s="18" t="s">
        <v>6529</v>
      </c>
      <c r="F98" s="20"/>
      <c r="G98" s="19"/>
      <c r="H98" s="19"/>
      <c r="I98" s="7"/>
      <c r="J98" s="19"/>
      <c r="K98" s="19"/>
      <c r="L98" s="20"/>
      <c r="M98" s="32"/>
      <c r="U98" s="31"/>
      <c r="V98" s="2" t="s">
        <v>6531</v>
      </c>
      <c r="W98" s="53">
        <v>4</v>
      </c>
    </row>
    <row r="99" spans="1:23" ht="39" x14ac:dyDescent="0.35">
      <c r="A99" s="57">
        <v>98</v>
      </c>
      <c r="B99" s="21" t="s">
        <v>6532</v>
      </c>
      <c r="C99" s="29" t="s">
        <v>6533</v>
      </c>
      <c r="D99" s="29" t="s">
        <v>6533</v>
      </c>
      <c r="E99" s="21" t="s">
        <v>6532</v>
      </c>
      <c r="F99" s="16"/>
      <c r="G99" s="7"/>
      <c r="H99" s="7"/>
      <c r="I99" s="7" t="s">
        <v>34</v>
      </c>
      <c r="J99" s="7"/>
      <c r="K99" s="7"/>
      <c r="L99" s="16"/>
      <c r="M99" s="30" t="s">
        <v>34</v>
      </c>
      <c r="N99" s="29" t="s">
        <v>34</v>
      </c>
      <c r="O99" s="29" t="s">
        <v>34</v>
      </c>
      <c r="P99" s="29" t="s">
        <v>34</v>
      </c>
      <c r="Q99" s="29" t="s">
        <v>34</v>
      </c>
      <c r="U99" s="31"/>
      <c r="W99" s="53"/>
    </row>
    <row r="100" spans="1:23" ht="26" x14ac:dyDescent="0.35">
      <c r="A100" s="57">
        <v>99</v>
      </c>
      <c r="B100" s="21" t="s">
        <v>6534</v>
      </c>
      <c r="C100" s="29" t="s">
        <v>6535</v>
      </c>
      <c r="D100" s="29" t="s">
        <v>6535</v>
      </c>
      <c r="E100" s="21" t="s">
        <v>6534</v>
      </c>
      <c r="F100" s="16"/>
      <c r="G100" s="7"/>
      <c r="H100" s="7"/>
      <c r="I100" s="7" t="s">
        <v>34</v>
      </c>
      <c r="J100" s="7"/>
      <c r="K100" s="7"/>
      <c r="L100" s="16"/>
      <c r="M100" s="30" t="s">
        <v>34</v>
      </c>
      <c r="N100" s="29" t="s">
        <v>34</v>
      </c>
      <c r="O100" s="29" t="s">
        <v>34</v>
      </c>
      <c r="P100" s="29" t="s">
        <v>34</v>
      </c>
      <c r="Q100" s="29" t="s">
        <v>34</v>
      </c>
      <c r="U100" s="31"/>
      <c r="W100" s="53"/>
    </row>
    <row r="101" spans="1:23" ht="39" x14ac:dyDescent="0.35">
      <c r="A101" s="57">
        <v>100</v>
      </c>
      <c r="B101" s="21" t="s">
        <v>6536</v>
      </c>
      <c r="C101" s="29" t="s">
        <v>6537</v>
      </c>
      <c r="D101" s="29" t="s">
        <v>6537</v>
      </c>
      <c r="E101" s="21" t="s">
        <v>6536</v>
      </c>
      <c r="F101" s="16"/>
      <c r="G101" s="7"/>
      <c r="H101" s="7"/>
      <c r="I101" s="7" t="s">
        <v>34</v>
      </c>
      <c r="J101" s="7"/>
      <c r="K101" s="7"/>
      <c r="L101" s="16"/>
      <c r="M101" s="30" t="s">
        <v>34</v>
      </c>
      <c r="N101" s="29" t="s">
        <v>34</v>
      </c>
      <c r="O101" s="29" t="s">
        <v>34</v>
      </c>
      <c r="P101" s="29" t="s">
        <v>34</v>
      </c>
      <c r="Q101" s="29" t="s">
        <v>34</v>
      </c>
      <c r="U101" s="31"/>
      <c r="W101" s="53"/>
    </row>
    <row r="102" spans="1:23" ht="26" x14ac:dyDescent="0.35">
      <c r="A102" s="57">
        <v>101</v>
      </c>
      <c r="B102" s="18" t="s">
        <v>6538</v>
      </c>
      <c r="C102" s="35" t="s">
        <v>6539</v>
      </c>
      <c r="D102" s="35" t="s">
        <v>6539</v>
      </c>
      <c r="E102" s="18" t="s">
        <v>6538</v>
      </c>
      <c r="F102" s="20"/>
      <c r="G102" s="19"/>
      <c r="H102" s="19"/>
      <c r="I102" s="7"/>
      <c r="J102" s="19"/>
      <c r="K102" s="19"/>
      <c r="L102" s="20"/>
      <c r="M102" s="32"/>
      <c r="U102" s="31"/>
      <c r="W102" s="53"/>
    </row>
    <row r="103" spans="1:23" x14ac:dyDescent="0.35">
      <c r="A103" s="57">
        <v>102</v>
      </c>
      <c r="B103" s="21" t="s">
        <v>6540</v>
      </c>
      <c r="C103" s="29" t="s">
        <v>6541</v>
      </c>
      <c r="D103" s="29" t="s">
        <v>6541</v>
      </c>
      <c r="E103" s="21" t="s">
        <v>6540</v>
      </c>
      <c r="F103" s="16"/>
      <c r="G103" s="7"/>
      <c r="H103" s="7"/>
      <c r="I103" s="7" t="s">
        <v>34</v>
      </c>
      <c r="J103" s="7"/>
      <c r="K103" s="7"/>
      <c r="L103" s="16"/>
      <c r="M103" s="30" t="s">
        <v>34</v>
      </c>
      <c r="N103" s="29" t="s">
        <v>34</v>
      </c>
      <c r="O103" s="29" t="s">
        <v>34</v>
      </c>
      <c r="P103" s="29" t="s">
        <v>34</v>
      </c>
      <c r="Q103" s="29" t="s">
        <v>34</v>
      </c>
      <c r="U103" s="31"/>
      <c r="W103" s="53"/>
    </row>
    <row r="104" spans="1:23" x14ac:dyDescent="0.35">
      <c r="A104" s="57">
        <v>103</v>
      </c>
      <c r="B104" s="21" t="s">
        <v>6542</v>
      </c>
      <c r="C104" s="29" t="s">
        <v>6543</v>
      </c>
      <c r="D104" s="29" t="s">
        <v>6543</v>
      </c>
      <c r="E104" s="21" t="s">
        <v>6542</v>
      </c>
      <c r="F104" s="16"/>
      <c r="G104" s="7"/>
      <c r="H104" s="7"/>
      <c r="I104" s="7" t="s">
        <v>34</v>
      </c>
      <c r="J104" s="7"/>
      <c r="K104" s="7"/>
      <c r="L104" s="16"/>
      <c r="M104" s="30" t="s">
        <v>34</v>
      </c>
      <c r="N104" s="29" t="s">
        <v>34</v>
      </c>
      <c r="O104" s="29" t="s">
        <v>34</v>
      </c>
      <c r="P104" s="29" t="s">
        <v>34</v>
      </c>
      <c r="Q104" s="29" t="s">
        <v>34</v>
      </c>
      <c r="U104" s="31"/>
      <c r="W104" s="53"/>
    </row>
    <row r="105" spans="1:23" x14ac:dyDescent="0.35">
      <c r="A105" s="57">
        <v>104</v>
      </c>
      <c r="B105" s="9" t="s">
        <v>6544</v>
      </c>
      <c r="C105" s="37" t="s">
        <v>6545</v>
      </c>
      <c r="D105" s="37" t="s">
        <v>6545</v>
      </c>
      <c r="E105" s="9" t="s">
        <v>6544</v>
      </c>
      <c r="F105" s="15"/>
      <c r="G105" s="10"/>
      <c r="H105" s="10"/>
      <c r="I105" s="7"/>
      <c r="J105" s="10"/>
      <c r="K105" s="10"/>
      <c r="L105" s="15"/>
      <c r="M105" s="32"/>
      <c r="U105" s="31"/>
      <c r="W105" s="53"/>
    </row>
    <row r="106" spans="1:23" ht="52" x14ac:dyDescent="0.35">
      <c r="A106" s="57">
        <v>105</v>
      </c>
      <c r="B106" s="18" t="s">
        <v>6546</v>
      </c>
      <c r="C106" s="35" t="s">
        <v>6547</v>
      </c>
      <c r="D106" s="35" t="s">
        <v>6547</v>
      </c>
      <c r="E106" s="18" t="s">
        <v>6546</v>
      </c>
      <c r="F106" s="20"/>
      <c r="G106" s="19"/>
      <c r="H106" s="19"/>
      <c r="I106" s="7"/>
      <c r="J106" s="19"/>
      <c r="K106" s="19"/>
      <c r="L106" s="20"/>
      <c r="M106" s="32"/>
      <c r="U106" s="31"/>
      <c r="V106" s="2" t="s">
        <v>6548</v>
      </c>
      <c r="W106" s="53">
        <v>4</v>
      </c>
    </row>
    <row r="107" spans="1:23" ht="39" x14ac:dyDescent="0.35">
      <c r="A107" s="57">
        <v>106</v>
      </c>
      <c r="B107" s="21" t="s">
        <v>6549</v>
      </c>
      <c r="C107" s="29" t="s">
        <v>6550</v>
      </c>
      <c r="D107" s="29" t="s">
        <v>6550</v>
      </c>
      <c r="E107" s="21" t="s">
        <v>6549</v>
      </c>
      <c r="F107" s="16"/>
      <c r="G107" s="7"/>
      <c r="H107" s="7"/>
      <c r="I107" s="7" t="s">
        <v>34</v>
      </c>
      <c r="J107" s="7"/>
      <c r="K107" s="7"/>
      <c r="L107" s="16" t="s">
        <v>34</v>
      </c>
      <c r="M107" s="30" t="s">
        <v>34</v>
      </c>
      <c r="U107" s="31"/>
      <c r="W107" s="53"/>
    </row>
    <row r="108" spans="1:23" ht="39" x14ac:dyDescent="0.35">
      <c r="A108" s="57">
        <v>107</v>
      </c>
      <c r="B108" s="21" t="s">
        <v>6551</v>
      </c>
      <c r="C108" s="29" t="s">
        <v>6552</v>
      </c>
      <c r="D108" s="29" t="s">
        <v>6552</v>
      </c>
      <c r="E108" s="21" t="s">
        <v>6551</v>
      </c>
      <c r="F108" s="16"/>
      <c r="G108" s="7"/>
      <c r="H108" s="7"/>
      <c r="I108" s="7" t="s">
        <v>34</v>
      </c>
      <c r="J108" s="7"/>
      <c r="K108" s="7"/>
      <c r="L108" s="16"/>
      <c r="M108" s="30" t="s">
        <v>34</v>
      </c>
      <c r="U108" s="31"/>
      <c r="W108" s="53"/>
    </row>
    <row r="109" spans="1:23" x14ac:dyDescent="0.35">
      <c r="A109" s="57">
        <v>108</v>
      </c>
      <c r="B109" s="18" t="s">
        <v>6553</v>
      </c>
      <c r="C109" s="35" t="s">
        <v>6554</v>
      </c>
      <c r="D109" s="35" t="s">
        <v>6554</v>
      </c>
      <c r="E109" s="18" t="s">
        <v>6553</v>
      </c>
      <c r="F109" s="20"/>
      <c r="G109" s="19"/>
      <c r="H109" s="19"/>
      <c r="I109" s="7"/>
      <c r="J109" s="19"/>
      <c r="K109" s="19"/>
      <c r="L109" s="20"/>
      <c r="M109" s="32"/>
      <c r="U109" s="31"/>
      <c r="W109" s="53"/>
    </row>
    <row r="110" spans="1:23" ht="39" x14ac:dyDescent="0.35">
      <c r="A110" s="57">
        <v>109</v>
      </c>
      <c r="B110" s="21" t="s">
        <v>6555</v>
      </c>
      <c r="C110" s="29" t="s">
        <v>6556</v>
      </c>
      <c r="D110" s="29" t="s">
        <v>6556</v>
      </c>
      <c r="E110" s="21" t="s">
        <v>6555</v>
      </c>
      <c r="F110" s="16"/>
      <c r="G110" s="7"/>
      <c r="H110" s="7"/>
      <c r="I110" s="7" t="s">
        <v>34</v>
      </c>
      <c r="J110" s="7"/>
      <c r="K110" s="7"/>
      <c r="L110" s="16" t="s">
        <v>34</v>
      </c>
      <c r="M110" s="30" t="s">
        <v>34</v>
      </c>
      <c r="O110" s="29" t="s">
        <v>34</v>
      </c>
      <c r="P110" s="29" t="s">
        <v>34</v>
      </c>
      <c r="U110" s="31"/>
      <c r="W110" s="53"/>
    </row>
    <row r="111" spans="1:23" ht="39" x14ac:dyDescent="0.35">
      <c r="A111" s="57">
        <v>110</v>
      </c>
      <c r="B111" s="21" t="s">
        <v>6557</v>
      </c>
      <c r="C111" s="29" t="s">
        <v>6558</v>
      </c>
      <c r="D111" s="29" t="s">
        <v>6558</v>
      </c>
      <c r="E111" s="21" t="s">
        <v>6557</v>
      </c>
      <c r="F111" s="16"/>
      <c r="G111" s="7"/>
      <c r="H111" s="7"/>
      <c r="I111" s="7" t="s">
        <v>34</v>
      </c>
      <c r="J111" s="7"/>
      <c r="K111" s="7"/>
      <c r="L111" s="16"/>
      <c r="M111" s="30" t="s">
        <v>34</v>
      </c>
      <c r="O111" s="29" t="s">
        <v>34</v>
      </c>
      <c r="P111" s="29" t="s">
        <v>34</v>
      </c>
      <c r="U111" s="31"/>
      <c r="W111" s="53"/>
    </row>
    <row r="112" spans="1:23" x14ac:dyDescent="0.35">
      <c r="A112" s="57">
        <v>111</v>
      </c>
      <c r="B112" s="18" t="s">
        <v>6559</v>
      </c>
      <c r="C112" s="35" t="s">
        <v>6560</v>
      </c>
      <c r="D112" s="35" t="s">
        <v>6560</v>
      </c>
      <c r="E112" s="18" t="s">
        <v>6559</v>
      </c>
      <c r="F112" s="20"/>
      <c r="G112" s="19"/>
      <c r="H112" s="19"/>
      <c r="I112" s="7"/>
      <c r="J112" s="19"/>
      <c r="K112" s="19"/>
      <c r="L112" s="20"/>
      <c r="M112" s="32"/>
      <c r="U112" s="31"/>
      <c r="W112" s="53"/>
    </row>
    <row r="113" spans="1:23" ht="65" x14ac:dyDescent="0.35">
      <c r="A113" s="57">
        <v>112</v>
      </c>
      <c r="B113" s="21" t="s">
        <v>6561</v>
      </c>
      <c r="C113" s="29" t="s">
        <v>6562</v>
      </c>
      <c r="D113" s="29" t="s">
        <v>6562</v>
      </c>
      <c r="E113" s="21" t="s">
        <v>6561</v>
      </c>
      <c r="F113" s="16"/>
      <c r="G113" s="7"/>
      <c r="H113" s="7"/>
      <c r="I113" s="7" t="s">
        <v>34</v>
      </c>
      <c r="J113" s="7"/>
      <c r="K113" s="7"/>
      <c r="L113" s="16" t="s">
        <v>34</v>
      </c>
      <c r="M113" s="30" t="s">
        <v>34</v>
      </c>
      <c r="U113" s="31"/>
      <c r="V113" s="2" t="s">
        <v>6563</v>
      </c>
      <c r="W113" s="53">
        <v>4</v>
      </c>
    </row>
    <row r="114" spans="1:23" x14ac:dyDescent="0.35">
      <c r="A114" s="57">
        <v>113</v>
      </c>
      <c r="B114" s="18" t="s">
        <v>6564</v>
      </c>
      <c r="C114" s="35" t="s">
        <v>6565</v>
      </c>
      <c r="D114" s="35" t="s">
        <v>6565</v>
      </c>
      <c r="E114" s="18" t="s">
        <v>6564</v>
      </c>
      <c r="F114" s="20"/>
      <c r="G114" s="19"/>
      <c r="H114" s="19"/>
      <c r="I114" s="7"/>
      <c r="J114" s="19"/>
      <c r="K114" s="19"/>
      <c r="L114" s="20"/>
      <c r="M114" s="32"/>
      <c r="U114" s="31"/>
      <c r="W114" s="53"/>
    </row>
    <row r="115" spans="1:23" x14ac:dyDescent="0.35">
      <c r="A115" s="57">
        <v>114</v>
      </c>
      <c r="B115" s="21" t="s">
        <v>6566</v>
      </c>
      <c r="C115" s="29" t="s">
        <v>6567</v>
      </c>
      <c r="D115" s="29" t="s">
        <v>6567</v>
      </c>
      <c r="E115" s="21" t="s">
        <v>6566</v>
      </c>
      <c r="F115" s="16"/>
      <c r="G115" s="7"/>
      <c r="H115" s="7"/>
      <c r="I115" s="7" t="s">
        <v>34</v>
      </c>
      <c r="J115" s="7"/>
      <c r="K115" s="7"/>
      <c r="L115" s="16"/>
      <c r="M115" s="30" t="s">
        <v>34</v>
      </c>
      <c r="U115" s="31"/>
      <c r="W115" s="53"/>
    </row>
    <row r="116" spans="1:23" ht="26" x14ac:dyDescent="0.35">
      <c r="A116" s="57">
        <v>115</v>
      </c>
      <c r="B116" s="21" t="s">
        <v>6568</v>
      </c>
      <c r="C116" s="29" t="s">
        <v>6569</v>
      </c>
      <c r="D116" s="29" t="s">
        <v>6569</v>
      </c>
      <c r="E116" s="21" t="s">
        <v>6568</v>
      </c>
      <c r="F116" s="16"/>
      <c r="G116" s="7"/>
      <c r="H116" s="7"/>
      <c r="I116" s="7" t="s">
        <v>34</v>
      </c>
      <c r="J116" s="7"/>
      <c r="K116" s="7"/>
      <c r="L116" s="16"/>
      <c r="M116" s="30" t="s">
        <v>34</v>
      </c>
      <c r="U116" s="31"/>
      <c r="W116" s="53"/>
    </row>
    <row r="117" spans="1:23" x14ac:dyDescent="0.35">
      <c r="A117" s="57">
        <v>116</v>
      </c>
      <c r="B117" s="18" t="s">
        <v>88</v>
      </c>
      <c r="C117" s="35" t="s">
        <v>6570</v>
      </c>
      <c r="D117" s="35" t="s">
        <v>6570</v>
      </c>
      <c r="E117" s="18" t="s">
        <v>88</v>
      </c>
      <c r="F117" s="20"/>
      <c r="G117" s="19"/>
      <c r="H117" s="19"/>
      <c r="I117" s="7"/>
      <c r="J117" s="19"/>
      <c r="K117" s="19"/>
      <c r="L117" s="20"/>
      <c r="M117" s="32"/>
      <c r="U117" s="31"/>
      <c r="W117" s="53"/>
    </row>
    <row r="118" spans="1:23" x14ac:dyDescent="0.35">
      <c r="A118" s="57">
        <v>117</v>
      </c>
      <c r="B118" s="9" t="s">
        <v>6571</v>
      </c>
      <c r="C118" s="37" t="s">
        <v>6572</v>
      </c>
      <c r="D118" s="37" t="s">
        <v>6572</v>
      </c>
      <c r="E118" s="9" t="s">
        <v>6571</v>
      </c>
      <c r="F118" s="15"/>
      <c r="G118" s="10"/>
      <c r="H118" s="10"/>
      <c r="I118" s="7"/>
      <c r="J118" s="10"/>
      <c r="K118" s="10"/>
      <c r="L118" s="15"/>
      <c r="M118" s="32"/>
      <c r="U118" s="31"/>
      <c r="W118" s="53"/>
    </row>
    <row r="119" spans="1:23" x14ac:dyDescent="0.35">
      <c r="A119" s="57">
        <v>118</v>
      </c>
      <c r="B119" s="9" t="s">
        <v>6573</v>
      </c>
      <c r="C119" s="37" t="s">
        <v>6574</v>
      </c>
      <c r="D119" s="37" t="s">
        <v>6574</v>
      </c>
      <c r="E119" s="9" t="s">
        <v>6573</v>
      </c>
      <c r="F119" s="15"/>
      <c r="G119" s="10"/>
      <c r="H119" s="10"/>
      <c r="I119" s="7"/>
      <c r="J119" s="10"/>
      <c r="K119" s="10"/>
      <c r="L119" s="15"/>
      <c r="M119" s="32"/>
      <c r="U119" s="31"/>
      <c r="W119" s="53"/>
    </row>
    <row r="120" spans="1:23" x14ac:dyDescent="0.35">
      <c r="A120" s="57">
        <v>119</v>
      </c>
      <c r="B120" s="18" t="s">
        <v>6575</v>
      </c>
      <c r="C120" s="35" t="s">
        <v>6576</v>
      </c>
      <c r="D120" s="35" t="s">
        <v>6576</v>
      </c>
      <c r="E120" s="18" t="s">
        <v>6575</v>
      </c>
      <c r="F120" s="20"/>
      <c r="G120" s="19"/>
      <c r="H120" s="19"/>
      <c r="I120" s="7"/>
      <c r="J120" s="19"/>
      <c r="K120" s="19"/>
      <c r="L120" s="20"/>
      <c r="M120" s="32"/>
      <c r="U120" s="31"/>
      <c r="W120" s="53"/>
    </row>
    <row r="121" spans="1:23" ht="39" x14ac:dyDescent="0.35">
      <c r="A121" s="57">
        <v>120</v>
      </c>
      <c r="B121" s="21" t="s">
        <v>6577</v>
      </c>
      <c r="C121" s="29" t="s">
        <v>6578</v>
      </c>
      <c r="D121" s="29" t="s">
        <v>6578</v>
      </c>
      <c r="E121" s="21" t="s">
        <v>6577</v>
      </c>
      <c r="F121" s="16"/>
      <c r="G121" s="7"/>
      <c r="H121" s="7"/>
      <c r="I121" s="7" t="s">
        <v>34</v>
      </c>
      <c r="J121" s="7"/>
      <c r="K121" s="7"/>
      <c r="L121" s="16"/>
      <c r="M121" s="30" t="s">
        <v>34</v>
      </c>
      <c r="N121" s="29" t="s">
        <v>34</v>
      </c>
      <c r="O121" s="29" t="s">
        <v>34</v>
      </c>
      <c r="P121" s="29" t="s">
        <v>34</v>
      </c>
      <c r="Q121" s="29" t="s">
        <v>34</v>
      </c>
      <c r="R121" s="29" t="s">
        <v>34</v>
      </c>
      <c r="S121" s="29" t="s">
        <v>34</v>
      </c>
      <c r="U121" s="60">
        <v>3</v>
      </c>
      <c r="W121" s="53"/>
    </row>
    <row r="122" spans="1:23" x14ac:dyDescent="0.35">
      <c r="A122" s="57">
        <v>121</v>
      </c>
      <c r="B122" s="18" t="s">
        <v>6579</v>
      </c>
      <c r="C122" s="35" t="s">
        <v>6580</v>
      </c>
      <c r="D122" s="35" t="s">
        <v>6580</v>
      </c>
      <c r="E122" s="18" t="s">
        <v>6579</v>
      </c>
      <c r="F122" s="20"/>
      <c r="G122" s="19"/>
      <c r="H122" s="19"/>
      <c r="I122" s="7"/>
      <c r="J122" s="19"/>
      <c r="K122" s="19"/>
      <c r="L122" s="20"/>
      <c r="M122" s="32"/>
      <c r="U122" s="31"/>
      <c r="W122" s="53"/>
    </row>
    <row r="123" spans="1:23" ht="78" x14ac:dyDescent="0.35">
      <c r="A123" s="57">
        <v>122</v>
      </c>
      <c r="B123" s="21" t="s">
        <v>6581</v>
      </c>
      <c r="C123" s="29" t="s">
        <v>6582</v>
      </c>
      <c r="D123" s="29" t="s">
        <v>6582</v>
      </c>
      <c r="E123" s="21" t="s">
        <v>6581</v>
      </c>
      <c r="F123" s="16"/>
      <c r="G123" s="7"/>
      <c r="H123" s="7"/>
      <c r="I123" s="7" t="s">
        <v>34</v>
      </c>
      <c r="J123" s="7"/>
      <c r="K123" s="7"/>
      <c r="L123" s="16"/>
      <c r="M123" s="30" t="s">
        <v>34</v>
      </c>
      <c r="N123" s="29" t="s">
        <v>34</v>
      </c>
      <c r="O123" s="29" t="s">
        <v>34</v>
      </c>
      <c r="P123" s="29" t="s">
        <v>34</v>
      </c>
      <c r="Q123" s="29" t="s">
        <v>34</v>
      </c>
      <c r="R123" s="29" t="s">
        <v>34</v>
      </c>
      <c r="S123" s="29" t="s">
        <v>34</v>
      </c>
      <c r="T123" s="29">
        <v>3</v>
      </c>
      <c r="U123" s="31"/>
      <c r="W123" s="53"/>
    </row>
    <row r="124" spans="1:23" ht="26" x14ac:dyDescent="0.35">
      <c r="A124" s="57">
        <v>123</v>
      </c>
      <c r="B124" s="21" t="s">
        <v>6583</v>
      </c>
      <c r="C124" s="29" t="s">
        <v>6584</v>
      </c>
      <c r="D124" s="29" t="s">
        <v>6584</v>
      </c>
      <c r="E124" s="21" t="s">
        <v>6583</v>
      </c>
      <c r="F124" s="16"/>
      <c r="G124" s="7"/>
      <c r="H124" s="7"/>
      <c r="I124" s="7" t="s">
        <v>34</v>
      </c>
      <c r="J124" s="7"/>
      <c r="K124" s="7"/>
      <c r="L124" s="16"/>
      <c r="M124" s="30" t="s">
        <v>34</v>
      </c>
      <c r="N124" s="29" t="s">
        <v>34</v>
      </c>
      <c r="O124" s="29" t="s">
        <v>34</v>
      </c>
      <c r="P124" s="29" t="s">
        <v>34</v>
      </c>
      <c r="Q124" s="29" t="s">
        <v>34</v>
      </c>
      <c r="R124" s="29" t="s">
        <v>34</v>
      </c>
      <c r="S124" s="29" t="s">
        <v>34</v>
      </c>
      <c r="U124" s="31"/>
      <c r="W124" s="53"/>
    </row>
    <row r="125" spans="1:23" ht="26" x14ac:dyDescent="0.35">
      <c r="A125" s="57">
        <v>124</v>
      </c>
      <c r="B125" s="21" t="s">
        <v>6585</v>
      </c>
      <c r="C125" s="29" t="s">
        <v>6586</v>
      </c>
      <c r="D125" s="29" t="s">
        <v>6586</v>
      </c>
      <c r="E125" s="21" t="s">
        <v>6585</v>
      </c>
      <c r="F125" s="16"/>
      <c r="G125" s="7"/>
      <c r="H125" s="7"/>
      <c r="I125" s="7" t="s">
        <v>34</v>
      </c>
      <c r="J125" s="7"/>
      <c r="K125" s="7"/>
      <c r="L125" s="16"/>
      <c r="M125" s="30" t="s">
        <v>34</v>
      </c>
      <c r="N125" s="29" t="s">
        <v>34</v>
      </c>
      <c r="O125" s="29" t="s">
        <v>34</v>
      </c>
      <c r="P125" s="29" t="s">
        <v>34</v>
      </c>
      <c r="Q125" s="29" t="s">
        <v>34</v>
      </c>
      <c r="R125" s="29" t="s">
        <v>34</v>
      </c>
      <c r="S125" s="29" t="s">
        <v>34</v>
      </c>
      <c r="U125" s="31"/>
      <c r="W125" s="53"/>
    </row>
    <row r="126" spans="1:23" x14ac:dyDescent="0.35">
      <c r="A126" s="57">
        <v>125</v>
      </c>
      <c r="B126" s="18" t="s">
        <v>6587</v>
      </c>
      <c r="C126" s="35" t="s">
        <v>6588</v>
      </c>
      <c r="D126" s="35" t="s">
        <v>6588</v>
      </c>
      <c r="E126" s="18" t="s">
        <v>6587</v>
      </c>
      <c r="F126" s="20"/>
      <c r="G126" s="19"/>
      <c r="H126" s="19"/>
      <c r="I126" s="7"/>
      <c r="J126" s="19"/>
      <c r="K126" s="19"/>
      <c r="L126" s="20"/>
      <c r="M126" s="32"/>
      <c r="U126" s="31"/>
      <c r="W126" s="53"/>
    </row>
    <row r="127" spans="1:23" ht="52" x14ac:dyDescent="0.35">
      <c r="A127" s="57">
        <v>126</v>
      </c>
      <c r="B127" s="21" t="s">
        <v>6589</v>
      </c>
      <c r="C127" s="29" t="s">
        <v>6590</v>
      </c>
      <c r="D127" s="29" t="s">
        <v>6590</v>
      </c>
      <c r="E127" s="21" t="s">
        <v>6589</v>
      </c>
      <c r="F127" s="16"/>
      <c r="G127" s="7"/>
      <c r="H127" s="7"/>
      <c r="I127" s="7" t="s">
        <v>34</v>
      </c>
      <c r="J127" s="7"/>
      <c r="K127" s="7"/>
      <c r="L127" s="16"/>
      <c r="M127" s="30" t="s">
        <v>34</v>
      </c>
      <c r="N127" s="29" t="s">
        <v>34</v>
      </c>
      <c r="O127" s="29" t="s">
        <v>34</v>
      </c>
      <c r="P127" s="29" t="s">
        <v>34</v>
      </c>
      <c r="Q127" s="29" t="s">
        <v>34</v>
      </c>
      <c r="R127" s="29" t="s">
        <v>34</v>
      </c>
      <c r="S127" s="29" t="s">
        <v>34</v>
      </c>
      <c r="T127" s="29">
        <v>3</v>
      </c>
      <c r="U127" s="31"/>
      <c r="W127" s="53"/>
    </row>
    <row r="128" spans="1:23" x14ac:dyDescent="0.35">
      <c r="A128" s="57">
        <v>127</v>
      </c>
      <c r="B128" s="18" t="s">
        <v>6591</v>
      </c>
      <c r="C128" s="35" t="s">
        <v>6592</v>
      </c>
      <c r="D128" s="35" t="s">
        <v>6592</v>
      </c>
      <c r="E128" s="18" t="s">
        <v>6591</v>
      </c>
      <c r="F128" s="20"/>
      <c r="G128" s="19"/>
      <c r="H128" s="19"/>
      <c r="I128" s="7"/>
      <c r="J128" s="19"/>
      <c r="K128" s="19"/>
      <c r="L128" s="20"/>
      <c r="M128" s="32"/>
      <c r="U128" s="31"/>
      <c r="W128" s="53"/>
    </row>
    <row r="129" spans="1:23" ht="26" x14ac:dyDescent="0.35">
      <c r="A129" s="57">
        <v>128</v>
      </c>
      <c r="B129" s="21" t="s">
        <v>6593</v>
      </c>
      <c r="C129" s="29" t="s">
        <v>6594</v>
      </c>
      <c r="D129" s="29" t="s">
        <v>6594</v>
      </c>
      <c r="E129" s="21" t="s">
        <v>6593</v>
      </c>
      <c r="F129" s="16"/>
      <c r="G129" s="7"/>
      <c r="H129" s="7"/>
      <c r="I129" s="7" t="s">
        <v>34</v>
      </c>
      <c r="J129" s="7"/>
      <c r="K129" s="7"/>
      <c r="L129" s="16"/>
      <c r="M129" s="30" t="s">
        <v>34</v>
      </c>
      <c r="U129" s="31"/>
      <c r="W129" s="53"/>
    </row>
    <row r="130" spans="1:23" ht="39" x14ac:dyDescent="0.35">
      <c r="A130" s="57">
        <v>129</v>
      </c>
      <c r="B130" s="21" t="s">
        <v>6595</v>
      </c>
      <c r="C130" s="29" t="s">
        <v>6596</v>
      </c>
      <c r="D130" s="29" t="s">
        <v>6596</v>
      </c>
      <c r="E130" s="21" t="s">
        <v>6595</v>
      </c>
      <c r="F130" s="16"/>
      <c r="G130" s="7"/>
      <c r="H130" s="7"/>
      <c r="I130" s="7" t="s">
        <v>34</v>
      </c>
      <c r="J130" s="7"/>
      <c r="K130" s="7"/>
      <c r="L130" s="16"/>
      <c r="M130" s="30" t="s">
        <v>34</v>
      </c>
      <c r="U130" s="31"/>
      <c r="W130" s="53"/>
    </row>
    <row r="131" spans="1:23" ht="39" x14ac:dyDescent="0.35">
      <c r="A131" s="57">
        <v>130</v>
      </c>
      <c r="B131" s="21" t="s">
        <v>6597</v>
      </c>
      <c r="C131" s="29" t="s">
        <v>6598</v>
      </c>
      <c r="D131" s="29" t="s">
        <v>6598</v>
      </c>
      <c r="E131" s="21" t="s">
        <v>6597</v>
      </c>
      <c r="F131" s="16"/>
      <c r="G131" s="7"/>
      <c r="H131" s="7"/>
      <c r="I131" s="7" t="s">
        <v>34</v>
      </c>
      <c r="J131" s="7"/>
      <c r="K131" s="7"/>
      <c r="L131" s="16"/>
      <c r="M131" s="30" t="s">
        <v>34</v>
      </c>
      <c r="U131" s="31"/>
      <c r="W131" s="53"/>
    </row>
    <row r="132" spans="1:23" ht="26" x14ac:dyDescent="0.35">
      <c r="A132" s="57">
        <v>131</v>
      </c>
      <c r="B132" s="21" t="s">
        <v>6599</v>
      </c>
      <c r="C132" s="29" t="s">
        <v>6600</v>
      </c>
      <c r="D132" s="29" t="s">
        <v>6600</v>
      </c>
      <c r="E132" s="21" t="s">
        <v>6599</v>
      </c>
      <c r="F132" s="16"/>
      <c r="G132" s="7"/>
      <c r="H132" s="7"/>
      <c r="I132" s="7" t="s">
        <v>34</v>
      </c>
      <c r="J132" s="7"/>
      <c r="K132" s="7"/>
      <c r="L132" s="16"/>
      <c r="M132" s="30" t="s">
        <v>34</v>
      </c>
      <c r="U132" s="31"/>
      <c r="W132" s="53"/>
    </row>
    <row r="133" spans="1:23" x14ac:dyDescent="0.35">
      <c r="A133" s="57">
        <v>132</v>
      </c>
      <c r="B133" s="9" t="s">
        <v>6601</v>
      </c>
      <c r="C133" s="37" t="s">
        <v>6602</v>
      </c>
      <c r="D133" s="37" t="s">
        <v>6602</v>
      </c>
      <c r="E133" s="9" t="s">
        <v>6601</v>
      </c>
      <c r="F133" s="15"/>
      <c r="G133" s="10"/>
      <c r="H133" s="10"/>
      <c r="I133" s="7"/>
      <c r="J133" s="10"/>
      <c r="K133" s="10"/>
      <c r="L133" s="15"/>
      <c r="M133" s="32"/>
      <c r="U133" s="31"/>
      <c r="W133" s="53"/>
    </row>
    <row r="134" spans="1:23" x14ac:dyDescent="0.35">
      <c r="A134" s="57">
        <v>133</v>
      </c>
      <c r="B134" s="18" t="s">
        <v>88</v>
      </c>
      <c r="C134" s="35" t="s">
        <v>6603</v>
      </c>
      <c r="D134" s="35" t="s">
        <v>6603</v>
      </c>
      <c r="E134" s="18" t="s">
        <v>88</v>
      </c>
      <c r="F134" s="20"/>
      <c r="G134" s="19"/>
      <c r="H134" s="19"/>
      <c r="I134" s="7"/>
      <c r="J134" s="19"/>
      <c r="K134" s="19"/>
      <c r="L134" s="20"/>
      <c r="M134" s="32"/>
      <c r="U134" s="31"/>
      <c r="W134" s="53"/>
    </row>
    <row r="135" spans="1:23" ht="26" x14ac:dyDescent="0.35">
      <c r="A135" s="57">
        <v>134</v>
      </c>
      <c r="B135" s="18" t="s">
        <v>6604</v>
      </c>
      <c r="C135" s="35" t="s">
        <v>6605</v>
      </c>
      <c r="D135" s="35" t="s">
        <v>6605</v>
      </c>
      <c r="E135" s="18" t="s">
        <v>6604</v>
      </c>
      <c r="F135" s="20"/>
      <c r="G135" s="19"/>
      <c r="H135" s="19"/>
      <c r="I135" s="7"/>
      <c r="J135" s="19"/>
      <c r="K135" s="19"/>
      <c r="L135" s="20"/>
      <c r="M135" s="32"/>
      <c r="U135" s="31"/>
      <c r="W135" s="53"/>
    </row>
    <row r="136" spans="1:23" ht="26" x14ac:dyDescent="0.35">
      <c r="A136" s="57">
        <v>135</v>
      </c>
      <c r="B136" s="21" t="s">
        <v>6606</v>
      </c>
      <c r="C136" s="29" t="s">
        <v>6607</v>
      </c>
      <c r="D136" s="29" t="s">
        <v>6607</v>
      </c>
      <c r="E136" s="21" t="s">
        <v>6606</v>
      </c>
      <c r="F136" s="16"/>
      <c r="G136" s="7"/>
      <c r="H136" s="7"/>
      <c r="I136" s="7" t="s">
        <v>34</v>
      </c>
      <c r="J136" s="7"/>
      <c r="K136" s="7"/>
      <c r="L136" s="16"/>
      <c r="M136" s="30" t="s">
        <v>34</v>
      </c>
      <c r="N136" s="29" t="s">
        <v>34</v>
      </c>
      <c r="S136" s="29" t="s">
        <v>34</v>
      </c>
      <c r="T136" s="29">
        <v>3</v>
      </c>
      <c r="U136" s="31"/>
      <c r="W136" s="53"/>
    </row>
    <row r="137" spans="1:23" ht="39" x14ac:dyDescent="0.35">
      <c r="A137" s="57">
        <v>136</v>
      </c>
      <c r="B137" s="21" t="s">
        <v>6608</v>
      </c>
      <c r="C137" s="29" t="s">
        <v>6609</v>
      </c>
      <c r="D137" s="29" t="s">
        <v>6609</v>
      </c>
      <c r="E137" s="21" t="s">
        <v>6608</v>
      </c>
      <c r="F137" s="16"/>
      <c r="G137" s="7"/>
      <c r="H137" s="7"/>
      <c r="I137" s="7" t="s">
        <v>34</v>
      </c>
      <c r="J137" s="7"/>
      <c r="K137" s="7"/>
      <c r="L137" s="16"/>
      <c r="M137" s="30" t="s">
        <v>34</v>
      </c>
      <c r="N137" s="29" t="s">
        <v>34</v>
      </c>
      <c r="O137" s="29" t="s">
        <v>34</v>
      </c>
      <c r="P137" s="29" t="s">
        <v>34</v>
      </c>
      <c r="Q137" s="29" t="s">
        <v>34</v>
      </c>
      <c r="R137" s="29" t="s">
        <v>34</v>
      </c>
      <c r="U137" s="31"/>
      <c r="W137" s="53"/>
    </row>
    <row r="138" spans="1:23" x14ac:dyDescent="0.35">
      <c r="A138" s="57">
        <v>137</v>
      </c>
      <c r="B138" s="21" t="s">
        <v>6610</v>
      </c>
      <c r="C138" s="29" t="s">
        <v>6611</v>
      </c>
      <c r="D138" s="29" t="s">
        <v>6611</v>
      </c>
      <c r="E138" s="21" t="s">
        <v>6610</v>
      </c>
      <c r="F138" s="16"/>
      <c r="G138" s="7"/>
      <c r="H138" s="7"/>
      <c r="I138" s="7" t="s">
        <v>34</v>
      </c>
      <c r="J138" s="7"/>
      <c r="K138" s="7"/>
      <c r="L138" s="16"/>
      <c r="M138" s="30" t="s">
        <v>34</v>
      </c>
      <c r="N138" s="29" t="s">
        <v>34</v>
      </c>
      <c r="O138" s="29" t="s">
        <v>34</v>
      </c>
      <c r="P138" s="29" t="s">
        <v>34</v>
      </c>
      <c r="Q138" s="29" t="s">
        <v>34</v>
      </c>
      <c r="R138" s="29" t="s">
        <v>34</v>
      </c>
      <c r="S138" s="29" t="s">
        <v>34</v>
      </c>
      <c r="U138" s="60">
        <v>3</v>
      </c>
      <c r="W138" s="53"/>
    </row>
    <row r="139" spans="1:23" ht="26" x14ac:dyDescent="0.35">
      <c r="A139" s="57">
        <v>138</v>
      </c>
      <c r="B139" s="21" t="s">
        <v>6612</v>
      </c>
      <c r="C139" s="29" t="s">
        <v>6613</v>
      </c>
      <c r="D139" s="29" t="s">
        <v>6613</v>
      </c>
      <c r="E139" s="21" t="s">
        <v>6612</v>
      </c>
      <c r="F139" s="16"/>
      <c r="G139" s="7"/>
      <c r="H139" s="7"/>
      <c r="I139" s="7" t="s">
        <v>34</v>
      </c>
      <c r="J139" s="7"/>
      <c r="K139" s="7"/>
      <c r="L139" s="16"/>
      <c r="M139" s="30" t="s">
        <v>34</v>
      </c>
      <c r="N139" s="29" t="s">
        <v>34</v>
      </c>
      <c r="O139" s="29" t="s">
        <v>34</v>
      </c>
      <c r="P139" s="29" t="s">
        <v>34</v>
      </c>
      <c r="Q139" s="29" t="s">
        <v>34</v>
      </c>
      <c r="R139" s="29" t="s">
        <v>34</v>
      </c>
      <c r="S139" s="29" t="s">
        <v>34</v>
      </c>
      <c r="U139" s="60">
        <v>3</v>
      </c>
      <c r="W139" s="53"/>
    </row>
    <row r="140" spans="1:23" ht="26" x14ac:dyDescent="0.35">
      <c r="A140" s="57">
        <v>139</v>
      </c>
      <c r="B140" s="21" t="s">
        <v>6614</v>
      </c>
      <c r="C140" s="29" t="s">
        <v>6615</v>
      </c>
      <c r="D140" s="29" t="s">
        <v>6615</v>
      </c>
      <c r="E140" s="21" t="s">
        <v>6614</v>
      </c>
      <c r="F140" s="16"/>
      <c r="G140" s="7"/>
      <c r="H140" s="7"/>
      <c r="I140" s="7" t="s">
        <v>34</v>
      </c>
      <c r="J140" s="7"/>
      <c r="K140" s="7"/>
      <c r="L140" s="16"/>
      <c r="M140" s="30" t="s">
        <v>34</v>
      </c>
      <c r="N140" s="29" t="s">
        <v>34</v>
      </c>
      <c r="O140" s="29" t="s">
        <v>34</v>
      </c>
      <c r="P140" s="29" t="s">
        <v>34</v>
      </c>
      <c r="Q140" s="29" t="s">
        <v>34</v>
      </c>
      <c r="R140" s="29" t="s">
        <v>34</v>
      </c>
      <c r="S140" s="29" t="s">
        <v>34</v>
      </c>
      <c r="U140" s="31"/>
      <c r="W140" s="53"/>
    </row>
    <row r="141" spans="1:23" ht="26" x14ac:dyDescent="0.35">
      <c r="A141" s="57">
        <v>140</v>
      </c>
      <c r="B141" s="21" t="s">
        <v>6616</v>
      </c>
      <c r="C141" s="29" t="s">
        <v>6617</v>
      </c>
      <c r="D141" s="29" t="s">
        <v>6617</v>
      </c>
      <c r="E141" s="21" t="s">
        <v>6616</v>
      </c>
      <c r="F141" s="16"/>
      <c r="G141" s="7"/>
      <c r="H141" s="7"/>
      <c r="I141" s="7" t="s">
        <v>34</v>
      </c>
      <c r="J141" s="7"/>
      <c r="K141" s="7"/>
      <c r="L141" s="16"/>
      <c r="M141" s="30" t="s">
        <v>34</v>
      </c>
      <c r="N141" s="29" t="s">
        <v>34</v>
      </c>
      <c r="O141" s="29" t="s">
        <v>34</v>
      </c>
      <c r="P141" s="29" t="s">
        <v>34</v>
      </c>
      <c r="Q141" s="29" t="s">
        <v>34</v>
      </c>
      <c r="R141" s="29" t="s">
        <v>34</v>
      </c>
      <c r="S141" s="29" t="s">
        <v>34</v>
      </c>
      <c r="U141" s="60">
        <v>3</v>
      </c>
      <c r="W141" s="53"/>
    </row>
    <row r="142" spans="1:23" x14ac:dyDescent="0.35">
      <c r="A142" s="57">
        <v>141</v>
      </c>
      <c r="B142" s="18" t="s">
        <v>88</v>
      </c>
      <c r="C142" s="35" t="s">
        <v>6618</v>
      </c>
      <c r="D142" s="35" t="s">
        <v>6618</v>
      </c>
      <c r="E142" s="18" t="s">
        <v>88</v>
      </c>
      <c r="F142" s="20"/>
      <c r="G142" s="19"/>
      <c r="H142" s="19"/>
      <c r="I142" s="7"/>
      <c r="J142" s="19"/>
      <c r="K142" s="19"/>
      <c r="L142" s="20"/>
      <c r="M142" s="32"/>
      <c r="U142" s="31"/>
      <c r="W142" s="53"/>
    </row>
    <row r="143" spans="1:23" x14ac:dyDescent="0.35">
      <c r="A143" s="57">
        <v>142</v>
      </c>
      <c r="B143" s="18" t="s">
        <v>88</v>
      </c>
      <c r="C143" s="35" t="s">
        <v>6619</v>
      </c>
      <c r="D143" s="35" t="s">
        <v>6619</v>
      </c>
      <c r="E143" s="18" t="s">
        <v>88</v>
      </c>
      <c r="F143" s="20"/>
      <c r="G143" s="19"/>
      <c r="H143" s="19"/>
      <c r="I143" s="7"/>
      <c r="J143" s="19"/>
      <c r="K143" s="19"/>
      <c r="L143" s="20"/>
      <c r="M143" s="32"/>
      <c r="U143" s="31"/>
      <c r="W143" s="53"/>
    </row>
    <row r="144" spans="1:23" x14ac:dyDescent="0.35">
      <c r="A144" s="57">
        <v>143</v>
      </c>
      <c r="B144" s="18" t="s">
        <v>6620</v>
      </c>
      <c r="C144" s="35" t="s">
        <v>6621</v>
      </c>
      <c r="D144" s="35" t="s">
        <v>6621</v>
      </c>
      <c r="E144" s="18" t="s">
        <v>6620</v>
      </c>
      <c r="F144" s="20"/>
      <c r="G144" s="19"/>
      <c r="H144" s="19"/>
      <c r="I144" s="7"/>
      <c r="J144" s="19"/>
      <c r="K144" s="19"/>
      <c r="L144" s="20"/>
      <c r="M144" s="32"/>
      <c r="U144" s="31"/>
      <c r="W144" s="53"/>
    </row>
    <row r="145" spans="1:23" ht="26" x14ac:dyDescent="0.35">
      <c r="A145" s="57">
        <v>144</v>
      </c>
      <c r="B145" s="21" t="s">
        <v>6622</v>
      </c>
      <c r="C145" s="29" t="s">
        <v>6623</v>
      </c>
      <c r="D145" s="29" t="s">
        <v>6623</v>
      </c>
      <c r="E145" s="21" t="s">
        <v>6622</v>
      </c>
      <c r="F145" s="16"/>
      <c r="G145" s="7"/>
      <c r="H145" s="7"/>
      <c r="I145" s="7" t="s">
        <v>34</v>
      </c>
      <c r="J145" s="7"/>
      <c r="K145" s="7"/>
      <c r="L145" s="16"/>
      <c r="M145" s="30" t="s">
        <v>34</v>
      </c>
      <c r="N145" s="29" t="s">
        <v>34</v>
      </c>
      <c r="O145" s="29" t="s">
        <v>34</v>
      </c>
      <c r="P145" s="29" t="s">
        <v>34</v>
      </c>
      <c r="Q145" s="29" t="s">
        <v>34</v>
      </c>
      <c r="R145" s="29" t="s">
        <v>34</v>
      </c>
      <c r="U145" s="60">
        <v>3</v>
      </c>
      <c r="W145" s="53"/>
    </row>
    <row r="146" spans="1:23" ht="26" x14ac:dyDescent="0.35">
      <c r="A146" s="57">
        <v>145</v>
      </c>
      <c r="B146" s="9" t="s">
        <v>6624</v>
      </c>
      <c r="C146" s="37" t="s">
        <v>6625</v>
      </c>
      <c r="D146" s="37" t="s">
        <v>6625</v>
      </c>
      <c r="E146" s="9" t="s">
        <v>6624</v>
      </c>
      <c r="F146" s="15"/>
      <c r="G146" s="10"/>
      <c r="H146" s="10"/>
      <c r="I146" s="7"/>
      <c r="J146" s="10"/>
      <c r="K146" s="10"/>
      <c r="L146" s="15"/>
      <c r="M146" s="32"/>
      <c r="U146" s="31"/>
      <c r="W146" s="53"/>
    </row>
    <row r="147" spans="1:23" x14ac:dyDescent="0.35">
      <c r="A147" s="57">
        <v>146</v>
      </c>
      <c r="B147" s="18" t="s">
        <v>6626</v>
      </c>
      <c r="C147" s="35" t="s">
        <v>6627</v>
      </c>
      <c r="D147" s="35" t="s">
        <v>6627</v>
      </c>
      <c r="E147" s="18" t="s">
        <v>6626</v>
      </c>
      <c r="F147" s="20"/>
      <c r="G147" s="19"/>
      <c r="H147" s="19"/>
      <c r="I147" s="7"/>
      <c r="J147" s="19"/>
      <c r="K147" s="19"/>
      <c r="L147" s="20"/>
      <c r="M147" s="32"/>
      <c r="U147" s="31"/>
      <c r="W147" s="53"/>
    </row>
    <row r="148" spans="1:23" ht="65" x14ac:dyDescent="0.35">
      <c r="A148" s="57">
        <v>147</v>
      </c>
      <c r="B148" s="21" t="s">
        <v>6628</v>
      </c>
      <c r="C148" s="29" t="s">
        <v>6629</v>
      </c>
      <c r="D148" s="29" t="s">
        <v>6629</v>
      </c>
      <c r="E148" s="21" t="s">
        <v>6628</v>
      </c>
      <c r="F148" s="16"/>
      <c r="G148" s="7"/>
      <c r="H148" s="7"/>
      <c r="I148" s="7" t="s">
        <v>34</v>
      </c>
      <c r="J148" s="7"/>
      <c r="K148" s="7"/>
      <c r="L148" s="16"/>
      <c r="M148" s="30" t="s">
        <v>34</v>
      </c>
      <c r="N148" s="29" t="s">
        <v>34</v>
      </c>
      <c r="O148" s="29" t="s">
        <v>34</v>
      </c>
      <c r="P148" s="29" t="s">
        <v>34</v>
      </c>
      <c r="Q148" s="29" t="s">
        <v>34</v>
      </c>
      <c r="U148" s="31"/>
      <c r="V148" s="2" t="s">
        <v>6563</v>
      </c>
      <c r="W148" s="53">
        <v>4</v>
      </c>
    </row>
    <row r="149" spans="1:23" ht="65" x14ac:dyDescent="0.35">
      <c r="A149" s="57">
        <v>148</v>
      </c>
      <c r="B149" s="21" t="s">
        <v>6630</v>
      </c>
      <c r="C149" s="29" t="s">
        <v>6631</v>
      </c>
      <c r="D149" s="29" t="s">
        <v>6631</v>
      </c>
      <c r="E149" s="21" t="s">
        <v>6630</v>
      </c>
      <c r="F149" s="16"/>
      <c r="G149" s="7"/>
      <c r="H149" s="7"/>
      <c r="I149" s="7" t="s">
        <v>34</v>
      </c>
      <c r="J149" s="7"/>
      <c r="K149" s="7"/>
      <c r="L149" s="16"/>
      <c r="M149" s="30" t="s">
        <v>34</v>
      </c>
      <c r="N149" s="29" t="s">
        <v>34</v>
      </c>
      <c r="O149" s="29" t="s">
        <v>34</v>
      </c>
      <c r="P149" s="29" t="s">
        <v>34</v>
      </c>
      <c r="Q149" s="29" t="s">
        <v>34</v>
      </c>
      <c r="U149" s="31"/>
      <c r="V149" s="2" t="s">
        <v>6563</v>
      </c>
      <c r="W149" s="53">
        <v>4</v>
      </c>
    </row>
    <row r="150" spans="1:23" x14ac:dyDescent="0.35">
      <c r="A150" s="57">
        <v>149</v>
      </c>
      <c r="B150" s="18" t="s">
        <v>6632</v>
      </c>
      <c r="C150" s="35" t="s">
        <v>6633</v>
      </c>
      <c r="D150" s="35" t="s">
        <v>6633</v>
      </c>
      <c r="E150" s="18" t="s">
        <v>6632</v>
      </c>
      <c r="F150" s="20"/>
      <c r="G150" s="19"/>
      <c r="H150" s="19"/>
      <c r="I150" s="7"/>
      <c r="J150" s="19"/>
      <c r="K150" s="19"/>
      <c r="L150" s="20"/>
      <c r="M150" s="32"/>
      <c r="U150" s="31"/>
      <c r="W150" s="53"/>
    </row>
    <row r="151" spans="1:23" ht="65" x14ac:dyDescent="0.35">
      <c r="A151" s="57">
        <v>150</v>
      </c>
      <c r="B151" s="21" t="s">
        <v>6634</v>
      </c>
      <c r="C151" s="29" t="s">
        <v>6635</v>
      </c>
      <c r="D151" s="29" t="s">
        <v>6635</v>
      </c>
      <c r="E151" s="21" t="s">
        <v>6634</v>
      </c>
      <c r="F151" s="16"/>
      <c r="G151" s="7"/>
      <c r="H151" s="7"/>
      <c r="I151" s="7" t="s">
        <v>34</v>
      </c>
      <c r="J151" s="7"/>
      <c r="K151" s="7"/>
      <c r="L151" s="16"/>
      <c r="M151" s="30" t="s">
        <v>34</v>
      </c>
      <c r="N151" s="29" t="s">
        <v>34</v>
      </c>
      <c r="O151" s="29" t="s">
        <v>34</v>
      </c>
      <c r="P151" s="29" t="s">
        <v>34</v>
      </c>
      <c r="Q151" s="29" t="s">
        <v>34</v>
      </c>
      <c r="U151" s="31"/>
      <c r="V151" s="2" t="s">
        <v>6563</v>
      </c>
      <c r="W151" s="53">
        <v>4</v>
      </c>
    </row>
    <row r="152" spans="1:23" ht="65" x14ac:dyDescent="0.35">
      <c r="A152" s="57">
        <v>151</v>
      </c>
      <c r="B152" s="21" t="s">
        <v>6636</v>
      </c>
      <c r="C152" s="29" t="s">
        <v>6637</v>
      </c>
      <c r="D152" s="29" t="s">
        <v>6637</v>
      </c>
      <c r="E152" s="21" t="s">
        <v>6636</v>
      </c>
      <c r="F152" s="16"/>
      <c r="G152" s="7"/>
      <c r="H152" s="7"/>
      <c r="I152" s="7" t="s">
        <v>34</v>
      </c>
      <c r="J152" s="7"/>
      <c r="K152" s="7"/>
      <c r="L152" s="16"/>
      <c r="M152" s="30" t="s">
        <v>34</v>
      </c>
      <c r="N152" s="29" t="s">
        <v>34</v>
      </c>
      <c r="O152" s="29" t="s">
        <v>34</v>
      </c>
      <c r="P152" s="29" t="s">
        <v>34</v>
      </c>
      <c r="Q152" s="29" t="s">
        <v>34</v>
      </c>
      <c r="U152" s="31"/>
      <c r="V152" s="2" t="s">
        <v>6563</v>
      </c>
      <c r="W152" s="53">
        <v>4</v>
      </c>
    </row>
    <row r="153" spans="1:23" x14ac:dyDescent="0.35">
      <c r="A153" s="57">
        <v>152</v>
      </c>
      <c r="B153" s="9" t="s">
        <v>6638</v>
      </c>
      <c r="C153" s="37" t="s">
        <v>6639</v>
      </c>
      <c r="D153" s="37" t="s">
        <v>6639</v>
      </c>
      <c r="E153" s="9" t="s">
        <v>6638</v>
      </c>
      <c r="F153" s="15"/>
      <c r="G153" s="10"/>
      <c r="H153" s="10"/>
      <c r="I153" s="7"/>
      <c r="J153" s="10"/>
      <c r="K153" s="10"/>
      <c r="L153" s="15"/>
      <c r="M153" s="32"/>
      <c r="U153" s="31"/>
      <c r="W153" s="53"/>
    </row>
    <row r="154" spans="1:23" x14ac:dyDescent="0.35">
      <c r="A154" s="57">
        <v>153</v>
      </c>
      <c r="B154" s="9" t="s">
        <v>6640</v>
      </c>
      <c r="C154" s="37" t="s">
        <v>6641</v>
      </c>
      <c r="D154" s="37" t="s">
        <v>6641</v>
      </c>
      <c r="E154" s="9" t="s">
        <v>6640</v>
      </c>
      <c r="F154" s="15"/>
      <c r="G154" s="10"/>
      <c r="H154" s="10"/>
      <c r="I154" s="7"/>
      <c r="J154" s="10"/>
      <c r="K154" s="10"/>
      <c r="L154" s="15"/>
      <c r="M154" s="32"/>
      <c r="U154" s="31"/>
      <c r="W154" s="53"/>
    </row>
    <row r="155" spans="1:23" x14ac:dyDescent="0.35">
      <c r="A155" s="57">
        <v>154</v>
      </c>
      <c r="B155" s="18" t="s">
        <v>6642</v>
      </c>
      <c r="C155" s="35" t="s">
        <v>6643</v>
      </c>
      <c r="D155" s="35" t="s">
        <v>6643</v>
      </c>
      <c r="E155" s="18" t="s">
        <v>6642</v>
      </c>
      <c r="F155" s="20"/>
      <c r="G155" s="19"/>
      <c r="H155" s="19"/>
      <c r="I155" s="7"/>
      <c r="J155" s="19"/>
      <c r="K155" s="19"/>
      <c r="L155" s="20"/>
      <c r="M155" s="32"/>
      <c r="U155" s="31"/>
      <c r="W155" s="53"/>
    </row>
    <row r="156" spans="1:23" ht="26" x14ac:dyDescent="0.35">
      <c r="A156" s="57">
        <v>155</v>
      </c>
      <c r="B156" s="21" t="s">
        <v>6644</v>
      </c>
      <c r="C156" s="29" t="s">
        <v>6645</v>
      </c>
      <c r="D156" s="29" t="s">
        <v>6645</v>
      </c>
      <c r="E156" s="21" t="s">
        <v>6644</v>
      </c>
      <c r="F156" s="16"/>
      <c r="G156" s="7"/>
      <c r="H156" s="7"/>
      <c r="I156" s="7" t="s">
        <v>34</v>
      </c>
      <c r="J156" s="7"/>
      <c r="K156" s="7"/>
      <c r="L156" s="16" t="s">
        <v>34</v>
      </c>
      <c r="M156" s="30" t="s">
        <v>34</v>
      </c>
      <c r="N156" s="29" t="s">
        <v>34</v>
      </c>
      <c r="O156" s="29" t="s">
        <v>34</v>
      </c>
      <c r="P156" s="29" t="s">
        <v>34</v>
      </c>
      <c r="Q156" s="29" t="s">
        <v>34</v>
      </c>
      <c r="R156" s="29" t="s">
        <v>34</v>
      </c>
      <c r="S156" s="29" t="s">
        <v>34</v>
      </c>
      <c r="U156" s="31"/>
      <c r="W156" s="53"/>
    </row>
    <row r="157" spans="1:23" ht="143" x14ac:dyDescent="0.35">
      <c r="A157" s="57">
        <v>156</v>
      </c>
      <c r="B157" s="21" t="s">
        <v>6646</v>
      </c>
      <c r="C157" s="29" t="s">
        <v>6647</v>
      </c>
      <c r="D157" s="29" t="s">
        <v>6647</v>
      </c>
      <c r="E157" s="21" t="s">
        <v>6646</v>
      </c>
      <c r="F157" s="16"/>
      <c r="G157" s="7"/>
      <c r="H157" s="7"/>
      <c r="I157" s="7" t="s">
        <v>34</v>
      </c>
      <c r="J157" s="7"/>
      <c r="K157" s="7"/>
      <c r="L157" s="16"/>
      <c r="M157" s="30" t="s">
        <v>34</v>
      </c>
      <c r="N157" s="29" t="s">
        <v>34</v>
      </c>
      <c r="O157" s="29" t="s">
        <v>34</v>
      </c>
      <c r="P157" s="29" t="s">
        <v>34</v>
      </c>
      <c r="Q157" s="29" t="s">
        <v>34</v>
      </c>
      <c r="R157" s="29" t="s">
        <v>34</v>
      </c>
      <c r="S157" s="29" t="s">
        <v>34</v>
      </c>
      <c r="T157" s="29">
        <v>3</v>
      </c>
      <c r="U157" s="31"/>
      <c r="V157" s="2" t="s">
        <v>6648</v>
      </c>
      <c r="W157" s="53">
        <v>6</v>
      </c>
    </row>
    <row r="158" spans="1:23" x14ac:dyDescent="0.35">
      <c r="A158" s="57">
        <v>157</v>
      </c>
      <c r="B158" s="21" t="s">
        <v>88</v>
      </c>
      <c r="C158" s="29" t="s">
        <v>6649</v>
      </c>
      <c r="D158" s="29" t="s">
        <v>6649</v>
      </c>
      <c r="E158" s="21" t="s">
        <v>88</v>
      </c>
      <c r="F158" s="16"/>
      <c r="G158" s="7"/>
      <c r="H158" s="7"/>
      <c r="I158" s="7" t="s">
        <v>34</v>
      </c>
      <c r="J158" s="7"/>
      <c r="K158" s="7"/>
      <c r="L158" s="16"/>
      <c r="M158" s="32"/>
      <c r="U158" s="31"/>
      <c r="W158" s="53"/>
    </row>
    <row r="159" spans="1:23" x14ac:dyDescent="0.35">
      <c r="A159" s="57">
        <v>158</v>
      </c>
      <c r="B159" s="9" t="s">
        <v>6650</v>
      </c>
      <c r="C159" s="37" t="s">
        <v>6651</v>
      </c>
      <c r="D159" s="37" t="s">
        <v>6651</v>
      </c>
      <c r="E159" s="9" t="s">
        <v>6650</v>
      </c>
      <c r="F159" s="15"/>
      <c r="G159" s="10"/>
      <c r="H159" s="10"/>
      <c r="I159" s="7"/>
      <c r="J159" s="10"/>
      <c r="K159" s="10"/>
      <c r="L159" s="15"/>
      <c r="M159" s="32"/>
      <c r="U159" s="31"/>
      <c r="W159" s="53"/>
    </row>
    <row r="160" spans="1:23" x14ac:dyDescent="0.35">
      <c r="A160" s="57">
        <v>159</v>
      </c>
      <c r="B160" s="18" t="s">
        <v>6650</v>
      </c>
      <c r="C160" s="35" t="s">
        <v>6652</v>
      </c>
      <c r="D160" s="35" t="s">
        <v>6652</v>
      </c>
      <c r="E160" s="18" t="s">
        <v>6650</v>
      </c>
      <c r="F160" s="20"/>
      <c r="G160" s="19"/>
      <c r="H160" s="19"/>
      <c r="I160" s="7"/>
      <c r="J160" s="19"/>
      <c r="K160" s="19"/>
      <c r="L160" s="20"/>
      <c r="M160" s="32"/>
      <c r="U160" s="31"/>
      <c r="W160" s="53"/>
    </row>
    <row r="161" spans="1:23" ht="26" x14ac:dyDescent="0.35">
      <c r="A161" s="57">
        <v>160</v>
      </c>
      <c r="B161" s="21" t="s">
        <v>6653</v>
      </c>
      <c r="C161" s="29" t="s">
        <v>6654</v>
      </c>
      <c r="D161" s="29" t="s">
        <v>6654</v>
      </c>
      <c r="E161" s="21" t="s">
        <v>6653</v>
      </c>
      <c r="F161" s="16"/>
      <c r="G161" s="7"/>
      <c r="H161" s="7"/>
      <c r="I161" s="7" t="s">
        <v>34</v>
      </c>
      <c r="J161" s="7"/>
      <c r="K161" s="7"/>
      <c r="L161" s="16" t="s">
        <v>34</v>
      </c>
      <c r="M161" s="30" t="s">
        <v>34</v>
      </c>
      <c r="O161" s="29" t="s">
        <v>34</v>
      </c>
      <c r="P161" s="29" t="s">
        <v>34</v>
      </c>
      <c r="U161" s="31"/>
      <c r="W161" s="53"/>
    </row>
    <row r="162" spans="1:23" x14ac:dyDescent="0.35">
      <c r="A162" s="57">
        <v>161</v>
      </c>
      <c r="B162" s="9" t="s">
        <v>6655</v>
      </c>
      <c r="C162" s="37" t="s">
        <v>6656</v>
      </c>
      <c r="D162" s="37" t="s">
        <v>6656</v>
      </c>
      <c r="E162" s="9" t="s">
        <v>6655</v>
      </c>
      <c r="F162" s="15"/>
      <c r="G162" s="10"/>
      <c r="H162" s="10"/>
      <c r="I162" s="7"/>
      <c r="J162" s="10"/>
      <c r="K162" s="10"/>
      <c r="L162" s="15"/>
      <c r="M162" s="32"/>
      <c r="U162" s="31"/>
      <c r="W162" s="53"/>
    </row>
    <row r="163" spans="1:23" x14ac:dyDescent="0.35">
      <c r="A163" s="57">
        <v>162</v>
      </c>
      <c r="B163" s="9" t="s">
        <v>6657</v>
      </c>
      <c r="C163" s="37" t="s">
        <v>6658</v>
      </c>
      <c r="D163" s="37" t="s">
        <v>6658</v>
      </c>
      <c r="E163" s="9" t="s">
        <v>6657</v>
      </c>
      <c r="F163" s="15"/>
      <c r="G163" s="10"/>
      <c r="H163" s="10"/>
      <c r="I163" s="7"/>
      <c r="J163" s="10"/>
      <c r="K163" s="10"/>
      <c r="L163" s="15"/>
      <c r="M163" s="32"/>
      <c r="U163" s="31"/>
      <c r="W163" s="53"/>
    </row>
    <row r="164" spans="1:23" x14ac:dyDescent="0.35">
      <c r="A164" s="57">
        <v>163</v>
      </c>
      <c r="B164" s="18" t="s">
        <v>6659</v>
      </c>
      <c r="C164" s="35" t="s">
        <v>6660</v>
      </c>
      <c r="D164" s="35" t="s">
        <v>6660</v>
      </c>
      <c r="E164" s="18" t="s">
        <v>6659</v>
      </c>
      <c r="F164" s="20"/>
      <c r="G164" s="19"/>
      <c r="H164" s="19"/>
      <c r="I164" s="7"/>
      <c r="J164" s="19"/>
      <c r="K164" s="19"/>
      <c r="L164" s="20"/>
      <c r="M164" s="32"/>
      <c r="U164" s="31"/>
      <c r="W164" s="53"/>
    </row>
    <row r="165" spans="1:23" ht="26" x14ac:dyDescent="0.35">
      <c r="A165" s="57">
        <v>164</v>
      </c>
      <c r="B165" s="21" t="s">
        <v>6661</v>
      </c>
      <c r="C165" s="29" t="s">
        <v>6662</v>
      </c>
      <c r="D165" s="29" t="s">
        <v>6662</v>
      </c>
      <c r="E165" s="21" t="s">
        <v>6661</v>
      </c>
      <c r="F165" s="16"/>
      <c r="G165" s="7"/>
      <c r="H165" s="7"/>
      <c r="I165" s="7" t="s">
        <v>34</v>
      </c>
      <c r="J165" s="7"/>
      <c r="K165" s="7"/>
      <c r="L165" s="16"/>
      <c r="M165" s="30" t="s">
        <v>34</v>
      </c>
      <c r="N165" s="29" t="s">
        <v>34</v>
      </c>
      <c r="O165" s="29" t="s">
        <v>34</v>
      </c>
      <c r="P165" s="29" t="s">
        <v>34</v>
      </c>
      <c r="Q165" s="29" t="s">
        <v>34</v>
      </c>
      <c r="R165" s="29" t="s">
        <v>34</v>
      </c>
      <c r="U165" s="31"/>
      <c r="W165" s="53"/>
    </row>
    <row r="166" spans="1:23" x14ac:dyDescent="0.35">
      <c r="A166" s="57">
        <v>165</v>
      </c>
      <c r="B166" s="21" t="s">
        <v>6663</v>
      </c>
      <c r="C166" s="29" t="s">
        <v>6664</v>
      </c>
      <c r="D166" s="29" t="s">
        <v>6664</v>
      </c>
      <c r="E166" s="21" t="s">
        <v>6663</v>
      </c>
      <c r="F166" s="16"/>
      <c r="G166" s="7"/>
      <c r="H166" s="7"/>
      <c r="I166" s="7" t="s">
        <v>34</v>
      </c>
      <c r="J166" s="7"/>
      <c r="K166" s="7"/>
      <c r="L166" s="16"/>
      <c r="M166" s="30" t="s">
        <v>34</v>
      </c>
      <c r="N166" s="29" t="s">
        <v>34</v>
      </c>
      <c r="O166" s="29" t="s">
        <v>34</v>
      </c>
      <c r="P166" s="29" t="s">
        <v>34</v>
      </c>
      <c r="Q166" s="29" t="s">
        <v>34</v>
      </c>
      <c r="R166" s="29" t="s">
        <v>34</v>
      </c>
      <c r="U166" s="31"/>
      <c r="W166" s="53"/>
    </row>
    <row r="167" spans="1:23" ht="26" x14ac:dyDescent="0.35">
      <c r="A167" s="57">
        <v>166</v>
      </c>
      <c r="B167" s="21" t="s">
        <v>6665</v>
      </c>
      <c r="C167" s="29" t="s">
        <v>6666</v>
      </c>
      <c r="D167" s="29" t="s">
        <v>6666</v>
      </c>
      <c r="E167" s="21" t="s">
        <v>6665</v>
      </c>
      <c r="F167" s="16"/>
      <c r="G167" s="7"/>
      <c r="H167" s="7"/>
      <c r="I167" s="7" t="s">
        <v>34</v>
      </c>
      <c r="J167" s="7"/>
      <c r="K167" s="7"/>
      <c r="L167" s="16"/>
      <c r="M167" s="30" t="s">
        <v>34</v>
      </c>
      <c r="N167" s="29" t="s">
        <v>34</v>
      </c>
      <c r="O167" s="29" t="s">
        <v>34</v>
      </c>
      <c r="P167" s="29" t="s">
        <v>34</v>
      </c>
      <c r="Q167" s="29" t="s">
        <v>34</v>
      </c>
      <c r="R167" s="29" t="s">
        <v>34</v>
      </c>
      <c r="U167" s="31"/>
      <c r="W167" s="53"/>
    </row>
    <row r="168" spans="1:23" ht="52" x14ac:dyDescent="0.35">
      <c r="A168" s="57">
        <v>167</v>
      </c>
      <c r="B168" s="21" t="s">
        <v>6667</v>
      </c>
      <c r="C168" s="29" t="s">
        <v>6668</v>
      </c>
      <c r="D168" s="29" t="s">
        <v>6668</v>
      </c>
      <c r="E168" s="21" t="s">
        <v>6667</v>
      </c>
      <c r="F168" s="16"/>
      <c r="G168" s="7"/>
      <c r="H168" s="7"/>
      <c r="I168" s="7" t="s">
        <v>34</v>
      </c>
      <c r="J168" s="7"/>
      <c r="K168" s="7"/>
      <c r="L168" s="16"/>
      <c r="M168" s="30" t="s">
        <v>34</v>
      </c>
      <c r="N168" s="29" t="s">
        <v>34</v>
      </c>
      <c r="O168" s="29" t="s">
        <v>34</v>
      </c>
      <c r="P168" s="29" t="s">
        <v>34</v>
      </c>
      <c r="Q168" s="29" t="s">
        <v>34</v>
      </c>
      <c r="U168" s="31"/>
      <c r="W168" s="53"/>
    </row>
    <row r="169" spans="1:23" ht="39" x14ac:dyDescent="0.35">
      <c r="A169" s="57">
        <v>168</v>
      </c>
      <c r="B169" s="21" t="s">
        <v>6669</v>
      </c>
      <c r="C169" s="29" t="s">
        <v>6670</v>
      </c>
      <c r="D169" s="29" t="s">
        <v>6670</v>
      </c>
      <c r="E169" s="21" t="s">
        <v>6669</v>
      </c>
      <c r="F169" s="16"/>
      <c r="G169" s="7"/>
      <c r="H169" s="7"/>
      <c r="I169" s="7" t="s">
        <v>34</v>
      </c>
      <c r="J169" s="7"/>
      <c r="K169" s="7"/>
      <c r="L169" s="16"/>
      <c r="M169" s="30" t="s">
        <v>34</v>
      </c>
      <c r="N169" s="29" t="s">
        <v>34</v>
      </c>
      <c r="O169" s="29" t="s">
        <v>34</v>
      </c>
      <c r="P169" s="29" t="s">
        <v>34</v>
      </c>
      <c r="Q169" s="29" t="s">
        <v>34</v>
      </c>
      <c r="U169" s="31"/>
      <c r="W169" s="53"/>
    </row>
    <row r="170" spans="1:23" ht="52" x14ac:dyDescent="0.35">
      <c r="A170" s="57">
        <v>169</v>
      </c>
      <c r="B170" s="21" t="s">
        <v>6671</v>
      </c>
      <c r="C170" s="29" t="s">
        <v>6672</v>
      </c>
      <c r="D170" s="29" t="s">
        <v>6672</v>
      </c>
      <c r="E170" s="21" t="s">
        <v>6671</v>
      </c>
      <c r="F170" s="16"/>
      <c r="G170" s="7"/>
      <c r="H170" s="7"/>
      <c r="I170" s="7" t="s">
        <v>34</v>
      </c>
      <c r="J170" s="7"/>
      <c r="K170" s="7"/>
      <c r="L170" s="16"/>
      <c r="M170" s="30" t="s">
        <v>34</v>
      </c>
      <c r="N170" s="29" t="s">
        <v>34</v>
      </c>
      <c r="O170" s="29" t="s">
        <v>34</v>
      </c>
      <c r="P170" s="29" t="s">
        <v>34</v>
      </c>
      <c r="Q170" s="29" t="s">
        <v>34</v>
      </c>
      <c r="U170" s="31"/>
      <c r="W170" s="53"/>
    </row>
    <row r="171" spans="1:23" ht="169" x14ac:dyDescent="0.35">
      <c r="A171" s="57">
        <v>170</v>
      </c>
      <c r="B171" s="18" t="s">
        <v>6673</v>
      </c>
      <c r="C171" s="35" t="s">
        <v>6674</v>
      </c>
      <c r="D171" s="35" t="s">
        <v>6674</v>
      </c>
      <c r="E171" s="18" t="s">
        <v>6673</v>
      </c>
      <c r="F171" s="20"/>
      <c r="G171" s="19"/>
      <c r="H171" s="19"/>
      <c r="I171" s="7"/>
      <c r="J171" s="19"/>
      <c r="K171" s="19"/>
      <c r="L171" s="20"/>
      <c r="M171" s="32"/>
      <c r="U171" s="31"/>
      <c r="V171" s="2" t="s">
        <v>6675</v>
      </c>
      <c r="W171" s="53">
        <v>5</v>
      </c>
    </row>
    <row r="172" spans="1:23" ht="39" x14ac:dyDescent="0.35">
      <c r="A172" s="57">
        <v>171</v>
      </c>
      <c r="B172" s="21" t="s">
        <v>6676</v>
      </c>
      <c r="C172" s="29" t="s">
        <v>6677</v>
      </c>
      <c r="D172" s="29" t="s">
        <v>6677</v>
      </c>
      <c r="E172" s="21" t="s">
        <v>6676</v>
      </c>
      <c r="F172" s="16"/>
      <c r="G172" s="7"/>
      <c r="H172" s="7"/>
      <c r="I172" s="7" t="s">
        <v>34</v>
      </c>
      <c r="J172" s="7"/>
      <c r="K172" s="7"/>
      <c r="L172" s="16"/>
      <c r="M172" s="30" t="s">
        <v>34</v>
      </c>
      <c r="N172" s="29" t="s">
        <v>34</v>
      </c>
      <c r="O172" s="29" t="s">
        <v>34</v>
      </c>
      <c r="P172" s="29" t="s">
        <v>34</v>
      </c>
      <c r="Q172" s="29" t="s">
        <v>34</v>
      </c>
      <c r="R172" s="29" t="s">
        <v>34</v>
      </c>
      <c r="U172" s="31"/>
      <c r="W172" s="53"/>
    </row>
    <row r="173" spans="1:23" ht="26" x14ac:dyDescent="0.35">
      <c r="A173" s="57">
        <v>172</v>
      </c>
      <c r="B173" s="21" t="s">
        <v>6678</v>
      </c>
      <c r="C173" s="29" t="s">
        <v>6679</v>
      </c>
      <c r="D173" s="29" t="s">
        <v>6679</v>
      </c>
      <c r="E173" s="21" t="s">
        <v>6678</v>
      </c>
      <c r="F173" s="16"/>
      <c r="G173" s="7"/>
      <c r="H173" s="7"/>
      <c r="I173" s="7" t="s">
        <v>34</v>
      </c>
      <c r="J173" s="7"/>
      <c r="K173" s="7"/>
      <c r="L173" s="16"/>
      <c r="M173" s="30" t="s">
        <v>34</v>
      </c>
      <c r="N173" s="29" t="s">
        <v>34</v>
      </c>
      <c r="O173" s="29" t="s">
        <v>34</v>
      </c>
      <c r="P173" s="29" t="s">
        <v>34</v>
      </c>
      <c r="Q173" s="29" t="s">
        <v>34</v>
      </c>
      <c r="R173" s="29" t="s">
        <v>34</v>
      </c>
      <c r="U173" s="31"/>
      <c r="W173" s="53"/>
    </row>
    <row r="174" spans="1:23" ht="26" x14ac:dyDescent="0.35">
      <c r="A174" s="57">
        <v>173</v>
      </c>
      <c r="B174" s="21" t="s">
        <v>6680</v>
      </c>
      <c r="C174" s="29" t="s">
        <v>6681</v>
      </c>
      <c r="D174" s="29" t="s">
        <v>6681</v>
      </c>
      <c r="E174" s="21" t="s">
        <v>6680</v>
      </c>
      <c r="F174" s="16"/>
      <c r="G174" s="7"/>
      <c r="H174" s="7"/>
      <c r="I174" s="7" t="s">
        <v>34</v>
      </c>
      <c r="J174" s="7"/>
      <c r="K174" s="7"/>
      <c r="L174" s="16"/>
      <c r="M174" s="30" t="s">
        <v>34</v>
      </c>
      <c r="N174" s="29" t="s">
        <v>34</v>
      </c>
      <c r="O174" s="29" t="s">
        <v>34</v>
      </c>
      <c r="P174" s="29" t="s">
        <v>34</v>
      </c>
      <c r="Q174" s="29" t="s">
        <v>34</v>
      </c>
      <c r="R174" s="29" t="s">
        <v>34</v>
      </c>
      <c r="U174" s="31"/>
      <c r="W174" s="53"/>
    </row>
    <row r="175" spans="1:23" ht="26" x14ac:dyDescent="0.35">
      <c r="A175" s="57">
        <v>174</v>
      </c>
      <c r="B175" s="21" t="s">
        <v>6682</v>
      </c>
      <c r="C175" s="29" t="s">
        <v>6683</v>
      </c>
      <c r="D175" s="29" t="s">
        <v>6683</v>
      </c>
      <c r="E175" s="21" t="s">
        <v>6682</v>
      </c>
      <c r="F175" s="16"/>
      <c r="G175" s="7"/>
      <c r="H175" s="7"/>
      <c r="I175" s="7" t="s">
        <v>34</v>
      </c>
      <c r="J175" s="7"/>
      <c r="K175" s="7"/>
      <c r="L175" s="16"/>
      <c r="M175" s="30" t="s">
        <v>34</v>
      </c>
      <c r="N175" s="29" t="s">
        <v>34</v>
      </c>
      <c r="O175" s="29" t="s">
        <v>34</v>
      </c>
      <c r="P175" s="29" t="s">
        <v>34</v>
      </c>
      <c r="Q175" s="29" t="s">
        <v>34</v>
      </c>
      <c r="R175" s="29" t="s">
        <v>34</v>
      </c>
      <c r="U175" s="31"/>
      <c r="W175" s="53"/>
    </row>
    <row r="176" spans="1:23" ht="26" x14ac:dyDescent="0.35">
      <c r="A176" s="57">
        <v>175</v>
      </c>
      <c r="B176" s="21" t="s">
        <v>6684</v>
      </c>
      <c r="C176" s="29" t="s">
        <v>6685</v>
      </c>
      <c r="D176" s="29" t="s">
        <v>6685</v>
      </c>
      <c r="E176" s="21" t="s">
        <v>6684</v>
      </c>
      <c r="F176" s="16"/>
      <c r="G176" s="7"/>
      <c r="H176" s="7"/>
      <c r="I176" s="7" t="s">
        <v>34</v>
      </c>
      <c r="J176" s="7"/>
      <c r="K176" s="7"/>
      <c r="L176" s="16"/>
      <c r="M176" s="30" t="s">
        <v>34</v>
      </c>
      <c r="N176" s="29" t="s">
        <v>34</v>
      </c>
      <c r="O176" s="29" t="s">
        <v>34</v>
      </c>
      <c r="P176" s="29" t="s">
        <v>34</v>
      </c>
      <c r="Q176" s="29" t="s">
        <v>34</v>
      </c>
      <c r="R176" s="29" t="s">
        <v>34</v>
      </c>
      <c r="U176" s="31"/>
      <c r="W176" s="53"/>
    </row>
    <row r="177" spans="1:23" ht="52" x14ac:dyDescent="0.35">
      <c r="A177" s="57">
        <v>176</v>
      </c>
      <c r="B177" s="21" t="s">
        <v>6686</v>
      </c>
      <c r="C177" s="29" t="s">
        <v>6687</v>
      </c>
      <c r="D177" s="29" t="s">
        <v>6687</v>
      </c>
      <c r="E177" s="21" t="s">
        <v>6686</v>
      </c>
      <c r="F177" s="16"/>
      <c r="G177" s="7"/>
      <c r="H177" s="7"/>
      <c r="I177" s="7" t="s">
        <v>34</v>
      </c>
      <c r="J177" s="7"/>
      <c r="K177" s="7"/>
      <c r="L177" s="16"/>
      <c r="M177" s="30" t="s">
        <v>34</v>
      </c>
      <c r="N177" s="29" t="s">
        <v>34</v>
      </c>
      <c r="O177" s="29" t="s">
        <v>34</v>
      </c>
      <c r="P177" s="29" t="s">
        <v>34</v>
      </c>
      <c r="Q177" s="29" t="s">
        <v>34</v>
      </c>
      <c r="R177" s="29" t="s">
        <v>34</v>
      </c>
      <c r="U177" s="31"/>
      <c r="W177" s="53"/>
    </row>
    <row r="178" spans="1:23" ht="182" x14ac:dyDescent="0.35">
      <c r="A178" s="57">
        <v>177</v>
      </c>
      <c r="B178" s="9" t="s">
        <v>6688</v>
      </c>
      <c r="C178" s="37" t="s">
        <v>6689</v>
      </c>
      <c r="D178" s="37" t="s">
        <v>6689</v>
      </c>
      <c r="E178" s="9" t="s">
        <v>6688</v>
      </c>
      <c r="F178" s="15"/>
      <c r="G178" s="10"/>
      <c r="H178" s="10"/>
      <c r="I178" s="7"/>
      <c r="J178" s="10"/>
      <c r="K178" s="10"/>
      <c r="L178" s="15"/>
      <c r="M178" s="32"/>
      <c r="U178" s="31"/>
      <c r="V178" s="2" t="s">
        <v>6690</v>
      </c>
      <c r="W178" s="53">
        <v>5</v>
      </c>
    </row>
    <row r="179" spans="1:23" x14ac:dyDescent="0.35">
      <c r="A179" s="57">
        <v>178</v>
      </c>
      <c r="B179" s="18" t="s">
        <v>6691</v>
      </c>
      <c r="C179" s="35" t="s">
        <v>6692</v>
      </c>
      <c r="D179" s="35" t="s">
        <v>6692</v>
      </c>
      <c r="E179" s="18" t="s">
        <v>6691</v>
      </c>
      <c r="F179" s="20"/>
      <c r="G179" s="19"/>
      <c r="H179" s="19"/>
      <c r="I179" s="7"/>
      <c r="J179" s="19"/>
      <c r="K179" s="19"/>
      <c r="L179" s="20"/>
      <c r="M179" s="32"/>
      <c r="U179" s="31"/>
      <c r="W179" s="53"/>
    </row>
    <row r="180" spans="1:23" ht="78" x14ac:dyDescent="0.35">
      <c r="A180" s="57">
        <v>179</v>
      </c>
      <c r="B180" s="21" t="s">
        <v>6693</v>
      </c>
      <c r="C180" s="29" t="s">
        <v>6694</v>
      </c>
      <c r="D180" s="29" t="s">
        <v>6694</v>
      </c>
      <c r="E180" s="21" t="s">
        <v>6693</v>
      </c>
      <c r="F180" s="16"/>
      <c r="G180" s="7"/>
      <c r="H180" s="7"/>
      <c r="I180" s="7" t="s">
        <v>34</v>
      </c>
      <c r="J180" s="7"/>
      <c r="K180" s="7"/>
      <c r="L180" s="16"/>
      <c r="M180" s="30" t="s">
        <v>34</v>
      </c>
      <c r="N180" s="29" t="s">
        <v>34</v>
      </c>
      <c r="O180" s="29" t="s">
        <v>34</v>
      </c>
      <c r="P180" s="29" t="s">
        <v>34</v>
      </c>
      <c r="Q180" s="29" t="s">
        <v>34</v>
      </c>
      <c r="U180" s="31"/>
      <c r="V180" s="2" t="s">
        <v>6695</v>
      </c>
      <c r="W180" s="53">
        <v>5</v>
      </c>
    </row>
    <row r="181" spans="1:23" ht="91" x14ac:dyDescent="0.35">
      <c r="A181" s="57">
        <v>180</v>
      </c>
      <c r="B181" s="21" t="s">
        <v>6696</v>
      </c>
      <c r="C181" s="29" t="s">
        <v>6697</v>
      </c>
      <c r="D181" s="29" t="s">
        <v>6697</v>
      </c>
      <c r="E181" s="21" t="s">
        <v>6696</v>
      </c>
      <c r="F181" s="16"/>
      <c r="G181" s="7"/>
      <c r="H181" s="7"/>
      <c r="I181" s="7" t="s">
        <v>34</v>
      </c>
      <c r="J181" s="7"/>
      <c r="K181" s="7"/>
      <c r="L181" s="16"/>
      <c r="M181" s="30" t="s">
        <v>34</v>
      </c>
      <c r="N181" s="29" t="s">
        <v>34</v>
      </c>
      <c r="O181" s="29" t="s">
        <v>34</v>
      </c>
      <c r="P181" s="29" t="s">
        <v>34</v>
      </c>
      <c r="Q181" s="29" t="s">
        <v>34</v>
      </c>
      <c r="U181" s="31"/>
      <c r="W181" s="53"/>
    </row>
    <row r="182" spans="1:23" ht="26" x14ac:dyDescent="0.35">
      <c r="A182" s="57">
        <v>181</v>
      </c>
      <c r="B182" s="21" t="s">
        <v>6698</v>
      </c>
      <c r="C182" s="29" t="s">
        <v>6699</v>
      </c>
      <c r="D182" s="29" t="s">
        <v>6699</v>
      </c>
      <c r="E182" s="21" t="s">
        <v>6698</v>
      </c>
      <c r="F182" s="16"/>
      <c r="G182" s="7"/>
      <c r="H182" s="7"/>
      <c r="I182" s="7" t="s">
        <v>34</v>
      </c>
      <c r="J182" s="7"/>
      <c r="K182" s="7"/>
      <c r="L182" s="16"/>
      <c r="M182" s="30" t="s">
        <v>34</v>
      </c>
      <c r="N182" s="29" t="s">
        <v>34</v>
      </c>
      <c r="O182" s="29" t="s">
        <v>34</v>
      </c>
      <c r="P182" s="29" t="s">
        <v>34</v>
      </c>
      <c r="Q182" s="29" t="s">
        <v>34</v>
      </c>
      <c r="U182" s="31"/>
      <c r="W182" s="53"/>
    </row>
    <row r="183" spans="1:23" x14ac:dyDescent="0.35">
      <c r="A183" s="27" t="s">
        <v>2200</v>
      </c>
      <c r="B183" s="21"/>
      <c r="C183" s="29"/>
      <c r="D183" s="29"/>
      <c r="E183" s="21"/>
      <c r="F183" s="16">
        <f>SUBTOTAL(103,Table17[Renumbered])</f>
        <v>1</v>
      </c>
      <c r="G183" s="7">
        <f>SUBTOTAL(103,Table17[New])</f>
        <v>0</v>
      </c>
      <c r="H183" s="7">
        <f>SUBTOTAL(103,Table17[Deleted])</f>
        <v>0</v>
      </c>
      <c r="I183" s="7">
        <f>SUBTOTAL(103,Table17[Text unmodified])</f>
        <v>120</v>
      </c>
      <c r="J183" s="7">
        <f>SUBTOTAL(103,Table17[Reworded, intent the same])</f>
        <v>0</v>
      </c>
      <c r="K183" s="7">
        <f>SUBTOTAL(103,Table17[Reworded, intent modified])</f>
        <v>2</v>
      </c>
      <c r="L183" s="16">
        <f>SUBTOTAL(103,Table17[BK])</f>
        <v>9</v>
      </c>
      <c r="M183" s="30">
        <f>SUBTOTAL(103,Table17[ATPL(A)])</f>
        <v>118</v>
      </c>
      <c r="N183" s="29">
        <f>SUBTOTAL(103,Table17[CPL(A)])</f>
        <v>72</v>
      </c>
      <c r="O183" s="29">
        <f>SUBTOTAL(103,Table17[ATPL(H)/IR])</f>
        <v>108</v>
      </c>
      <c r="P183" s="29">
        <f>SUBTOTAL(103,Table17[ATPL(H)/VFR])</f>
        <v>74</v>
      </c>
      <c r="Q183" s="29">
        <f>SUBTOTAL(103,Table17[CPL(H)])</f>
        <v>71</v>
      </c>
      <c r="R183" s="29">
        <f>SUBTOTAL(103,Table17[IR])</f>
        <v>63</v>
      </c>
      <c r="S183" s="29">
        <f>SUBTOTAL(103,Table17[CBIR(A)])</f>
        <v>53</v>
      </c>
      <c r="T183" s="29">
        <f>SUBTOTAL(103,Table17[BIR exam])</f>
        <v>21</v>
      </c>
      <c r="U183" s="30">
        <f>SUBTOTAL(103,Table17[BIR BK])</f>
        <v>20</v>
      </c>
      <c r="W183" s="53"/>
    </row>
  </sheetData>
  <pageMargins left="0.70866141732283472" right="0.70866141732283472" top="0.74803149606299213" bottom="0.74803149606299213" header="0.31496062992125984" footer="0.31496062992125984"/>
  <pageSetup paperSize="9" scale="78" fitToHeight="0" orientation="portrait" verticalDpi="1200" r:id="rId1"/>
  <headerFooter>
    <oddHeader>&amp;LTK Syllabus Comparision Doc v.6</oddHeader>
    <oddFooter>&amp;LEASA&amp;R17/12/2025</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3E24A-68F6-48CD-9873-C3F036604E82}">
  <sheetPr>
    <pageSetUpPr fitToPage="1"/>
  </sheetPr>
  <dimension ref="A1:W146"/>
  <sheetViews>
    <sheetView zoomScaleNormal="100" workbookViewId="0">
      <pane ySplit="1" topLeftCell="A2" activePane="bottomLeft" state="frozen"/>
      <selection activeCell="G1" sqref="G1"/>
      <selection pane="bottomLeft" activeCell="V2" sqref="V2"/>
    </sheetView>
  </sheetViews>
  <sheetFormatPr defaultColWidth="9" defaultRowHeight="14.5" outlineLevelCol="1" x14ac:dyDescent="0.35"/>
  <cols>
    <col min="1" max="1" width="4.453125" style="27" customWidth="1"/>
    <col min="2" max="2" width="41.81640625" style="27" hidden="1" customWidth="1" outlineLevel="1"/>
    <col min="3" max="3" width="13.81640625" style="27" hidden="1" customWidth="1" outlineLevel="1"/>
    <col min="4" max="4" width="13.81640625" style="44" customWidth="1" collapsed="1"/>
    <col min="5" max="5" width="41.81640625" style="28" customWidth="1"/>
    <col min="6" max="11" width="3.81640625" style="27" hidden="1" customWidth="1" outlineLevel="1"/>
    <col min="12" max="12" width="2.1796875" style="27" customWidth="1" collapsed="1"/>
    <col min="13" max="21" width="2.1796875" style="27" customWidth="1"/>
    <col min="22" max="22" width="20.81640625" style="2" customWidth="1"/>
    <col min="23" max="23" width="9" style="56"/>
    <col min="24" max="16384" width="9" style="27"/>
  </cols>
  <sheetData>
    <row r="1" spans="1:23" s="28" customFormat="1" ht="81" customHeight="1" x14ac:dyDescent="0.35">
      <c r="A1" s="1" t="s">
        <v>0</v>
      </c>
      <c r="B1" s="2" t="s">
        <v>1</v>
      </c>
      <c r="C1" s="2" t="s">
        <v>2</v>
      </c>
      <c r="D1" s="2" t="s">
        <v>3</v>
      </c>
      <c r="E1" s="2" t="s">
        <v>4</v>
      </c>
      <c r="F1" s="3" t="s">
        <v>5</v>
      </c>
      <c r="G1" s="3" t="s">
        <v>6</v>
      </c>
      <c r="H1" s="3" t="s">
        <v>7</v>
      </c>
      <c r="I1" s="3" t="s">
        <v>8</v>
      </c>
      <c r="J1" s="3" t="s">
        <v>9</v>
      </c>
      <c r="K1" s="4" t="s">
        <v>10</v>
      </c>
      <c r="L1" s="5" t="s">
        <v>11</v>
      </c>
      <c r="M1" s="6" t="s">
        <v>12</v>
      </c>
      <c r="N1" s="6" t="s">
        <v>13</v>
      </c>
      <c r="O1" s="6" t="s">
        <v>14</v>
      </c>
      <c r="P1" s="6" t="s">
        <v>15</v>
      </c>
      <c r="Q1" s="6" t="s">
        <v>16</v>
      </c>
      <c r="R1" s="6" t="s">
        <v>17</v>
      </c>
      <c r="S1" s="6" t="s">
        <v>18</v>
      </c>
      <c r="T1" s="6" t="s">
        <v>19</v>
      </c>
      <c r="U1" s="5" t="s">
        <v>20</v>
      </c>
      <c r="V1" s="2" t="s">
        <v>3977</v>
      </c>
      <c r="W1" s="2" t="s">
        <v>14757</v>
      </c>
    </row>
    <row r="2" spans="1:23" x14ac:dyDescent="0.35">
      <c r="A2" s="33">
        <v>1</v>
      </c>
      <c r="B2" s="9" t="s">
        <v>6868</v>
      </c>
      <c r="C2" s="37" t="s">
        <v>6869</v>
      </c>
      <c r="D2" s="37" t="s">
        <v>6869</v>
      </c>
      <c r="E2" s="9" t="s">
        <v>6868</v>
      </c>
      <c r="F2" s="11"/>
      <c r="G2" s="10"/>
      <c r="H2" s="10"/>
      <c r="I2" s="7"/>
      <c r="J2" s="10"/>
      <c r="K2" s="10"/>
      <c r="L2" s="48"/>
      <c r="M2" s="42"/>
      <c r="U2" s="41"/>
      <c r="V2" s="2" t="s">
        <v>7139</v>
      </c>
      <c r="W2" s="53"/>
    </row>
    <row r="3" spans="1:23" x14ac:dyDescent="0.35">
      <c r="A3" s="33">
        <v>2</v>
      </c>
      <c r="B3" s="9" t="s">
        <v>5555</v>
      </c>
      <c r="C3" s="37" t="s">
        <v>6870</v>
      </c>
      <c r="D3" s="37" t="s">
        <v>6870</v>
      </c>
      <c r="E3" s="9" t="s">
        <v>5555</v>
      </c>
      <c r="F3" s="15"/>
      <c r="G3" s="10"/>
      <c r="H3" s="10"/>
      <c r="I3" s="7"/>
      <c r="J3" s="10"/>
      <c r="K3" s="10"/>
      <c r="L3" s="47"/>
      <c r="M3" s="32"/>
      <c r="U3" s="31"/>
      <c r="W3" s="53"/>
    </row>
    <row r="4" spans="1:23" x14ac:dyDescent="0.35">
      <c r="A4" s="33">
        <v>3</v>
      </c>
      <c r="B4" s="9" t="s">
        <v>5558</v>
      </c>
      <c r="C4" s="37" t="s">
        <v>6871</v>
      </c>
      <c r="D4" s="37" t="s">
        <v>6871</v>
      </c>
      <c r="E4" s="9" t="s">
        <v>5558</v>
      </c>
      <c r="F4" s="15"/>
      <c r="G4" s="10"/>
      <c r="H4" s="10"/>
      <c r="I4" s="7"/>
      <c r="J4" s="10"/>
      <c r="K4" s="10"/>
      <c r="L4" s="47"/>
      <c r="M4" s="32"/>
      <c r="U4" s="31"/>
      <c r="W4" s="53"/>
    </row>
    <row r="5" spans="1:23" x14ac:dyDescent="0.35">
      <c r="A5" s="33">
        <v>4</v>
      </c>
      <c r="B5" s="18" t="s">
        <v>5767</v>
      </c>
      <c r="C5" s="35" t="s">
        <v>6872</v>
      </c>
      <c r="D5" s="35" t="s">
        <v>6872</v>
      </c>
      <c r="E5" s="18" t="s">
        <v>5767</v>
      </c>
      <c r="F5" s="20"/>
      <c r="G5" s="19"/>
      <c r="H5" s="19"/>
      <c r="I5" s="7"/>
      <c r="J5" s="19"/>
      <c r="K5" s="19"/>
      <c r="L5" s="46"/>
      <c r="M5" s="32"/>
      <c r="U5" s="31"/>
      <c r="W5" s="53"/>
    </row>
    <row r="6" spans="1:23" ht="26" x14ac:dyDescent="0.35">
      <c r="A6" s="33">
        <v>5</v>
      </c>
      <c r="B6" s="21" t="s">
        <v>6873</v>
      </c>
      <c r="C6" s="29" t="s">
        <v>6874</v>
      </c>
      <c r="D6" s="29" t="s">
        <v>6874</v>
      </c>
      <c r="E6" s="21" t="s">
        <v>6873</v>
      </c>
      <c r="F6" s="16"/>
      <c r="G6" s="7"/>
      <c r="H6" s="7"/>
      <c r="I6" s="7" t="s">
        <v>34</v>
      </c>
      <c r="J6" s="7"/>
      <c r="K6" s="7"/>
      <c r="L6" s="45"/>
      <c r="M6" s="32"/>
      <c r="O6" s="29" t="s">
        <v>34</v>
      </c>
      <c r="P6" s="29" t="s">
        <v>34</v>
      </c>
      <c r="Q6" s="29" t="s">
        <v>34</v>
      </c>
      <c r="U6" s="31"/>
      <c r="V6" s="2" t="s">
        <v>6875</v>
      </c>
      <c r="W6" s="53">
        <v>5</v>
      </c>
    </row>
    <row r="7" spans="1:23" ht="26" x14ac:dyDescent="0.35">
      <c r="A7" s="33">
        <v>6</v>
      </c>
      <c r="B7" s="21" t="s">
        <v>6876</v>
      </c>
      <c r="C7" s="29" t="s">
        <v>6877</v>
      </c>
      <c r="D7" s="29" t="s">
        <v>6877</v>
      </c>
      <c r="E7" s="21" t="s">
        <v>6876</v>
      </c>
      <c r="F7" s="16"/>
      <c r="G7" s="7"/>
      <c r="H7" s="7"/>
      <c r="I7" s="7" t="s">
        <v>34</v>
      </c>
      <c r="J7" s="7"/>
      <c r="K7" s="7"/>
      <c r="L7" s="45"/>
      <c r="M7" s="32"/>
      <c r="O7" s="29" t="s">
        <v>34</v>
      </c>
      <c r="P7" s="29" t="s">
        <v>34</v>
      </c>
      <c r="Q7" s="29" t="s">
        <v>34</v>
      </c>
      <c r="U7" s="31"/>
      <c r="V7" s="2" t="s">
        <v>6875</v>
      </c>
      <c r="W7" s="53">
        <v>5</v>
      </c>
    </row>
    <row r="8" spans="1:23" x14ac:dyDescent="0.35">
      <c r="A8" s="33">
        <v>7</v>
      </c>
      <c r="B8" s="18" t="s">
        <v>6878</v>
      </c>
      <c r="C8" s="35" t="s">
        <v>6879</v>
      </c>
      <c r="D8" s="35" t="s">
        <v>6879</v>
      </c>
      <c r="E8" s="18" t="s">
        <v>6878</v>
      </c>
      <c r="F8" s="20"/>
      <c r="G8" s="19"/>
      <c r="H8" s="19"/>
      <c r="I8" s="7"/>
      <c r="J8" s="19"/>
      <c r="K8" s="19"/>
      <c r="L8" s="46"/>
      <c r="M8" s="32"/>
      <c r="U8" s="31"/>
      <c r="W8" s="53"/>
    </row>
    <row r="9" spans="1:23" ht="26" x14ac:dyDescent="0.35">
      <c r="A9" s="33">
        <v>8</v>
      </c>
      <c r="B9" s="21" t="s">
        <v>6880</v>
      </c>
      <c r="C9" s="29" t="s">
        <v>6881</v>
      </c>
      <c r="D9" s="29" t="s">
        <v>6881</v>
      </c>
      <c r="E9" s="21" t="s">
        <v>6880</v>
      </c>
      <c r="F9" s="16"/>
      <c r="G9" s="7"/>
      <c r="H9" s="7"/>
      <c r="I9" s="7" t="s">
        <v>34</v>
      </c>
      <c r="J9" s="7"/>
      <c r="K9" s="7"/>
      <c r="L9" s="45"/>
      <c r="M9" s="32"/>
      <c r="O9" s="29" t="s">
        <v>34</v>
      </c>
      <c r="P9" s="29" t="s">
        <v>34</v>
      </c>
      <c r="Q9" s="29" t="s">
        <v>34</v>
      </c>
      <c r="U9" s="31"/>
      <c r="W9" s="53"/>
    </row>
    <row r="10" spans="1:23" ht="65" x14ac:dyDescent="0.35">
      <c r="A10" s="33">
        <v>9</v>
      </c>
      <c r="B10" s="21" t="s">
        <v>6882</v>
      </c>
      <c r="C10" s="29" t="s">
        <v>6883</v>
      </c>
      <c r="D10" s="29" t="s">
        <v>6883</v>
      </c>
      <c r="E10" s="21" t="s">
        <v>6882</v>
      </c>
      <c r="F10" s="16"/>
      <c r="G10" s="7"/>
      <c r="H10" s="7"/>
      <c r="I10" s="7" t="s">
        <v>34</v>
      </c>
      <c r="J10" s="7"/>
      <c r="K10" s="7"/>
      <c r="L10" s="45"/>
      <c r="M10" s="32"/>
      <c r="O10" s="29" t="s">
        <v>34</v>
      </c>
      <c r="P10" s="29" t="s">
        <v>34</v>
      </c>
      <c r="U10" s="31"/>
      <c r="W10" s="53"/>
    </row>
    <row r="11" spans="1:23" ht="26" x14ac:dyDescent="0.35">
      <c r="A11" s="33">
        <v>10</v>
      </c>
      <c r="B11" s="21" t="s">
        <v>6884</v>
      </c>
      <c r="C11" s="29" t="s">
        <v>6885</v>
      </c>
      <c r="D11" s="29" t="s">
        <v>6885</v>
      </c>
      <c r="E11" s="21" t="s">
        <v>6884</v>
      </c>
      <c r="F11" s="16"/>
      <c r="G11" s="7"/>
      <c r="H11" s="7"/>
      <c r="I11" s="7" t="s">
        <v>34</v>
      </c>
      <c r="J11" s="7"/>
      <c r="K11" s="7"/>
      <c r="L11" s="45"/>
      <c r="M11" s="32"/>
      <c r="O11" s="29" t="s">
        <v>34</v>
      </c>
      <c r="P11" s="29" t="s">
        <v>34</v>
      </c>
      <c r="U11" s="31"/>
      <c r="W11" s="53"/>
    </row>
    <row r="12" spans="1:23" x14ac:dyDescent="0.35">
      <c r="A12" s="33">
        <v>11</v>
      </c>
      <c r="B12" s="9" t="s">
        <v>5598</v>
      </c>
      <c r="C12" s="37" t="s">
        <v>6886</v>
      </c>
      <c r="D12" s="37" t="s">
        <v>6886</v>
      </c>
      <c r="E12" s="9" t="s">
        <v>5598</v>
      </c>
      <c r="F12" s="15"/>
      <c r="G12" s="10"/>
      <c r="H12" s="10"/>
      <c r="I12" s="7"/>
      <c r="J12" s="10"/>
      <c r="K12" s="10"/>
      <c r="L12" s="47"/>
      <c r="M12" s="32"/>
      <c r="U12" s="31"/>
      <c r="W12" s="53"/>
    </row>
    <row r="13" spans="1:23" x14ac:dyDescent="0.35">
      <c r="A13" s="33">
        <v>12</v>
      </c>
      <c r="B13" s="18" t="s">
        <v>6887</v>
      </c>
      <c r="C13" s="35" t="s">
        <v>6888</v>
      </c>
      <c r="D13" s="35" t="s">
        <v>6888</v>
      </c>
      <c r="E13" s="18" t="s">
        <v>6887</v>
      </c>
      <c r="F13" s="20"/>
      <c r="G13" s="19"/>
      <c r="H13" s="19"/>
      <c r="I13" s="7"/>
      <c r="J13" s="19"/>
      <c r="K13" s="19"/>
      <c r="L13" s="46"/>
      <c r="M13" s="32"/>
      <c r="U13" s="31"/>
      <c r="W13" s="53"/>
    </row>
    <row r="14" spans="1:23" ht="26" x14ac:dyDescent="0.35">
      <c r="A14" s="33">
        <v>13</v>
      </c>
      <c r="B14" s="21" t="s">
        <v>6889</v>
      </c>
      <c r="C14" s="29" t="s">
        <v>6890</v>
      </c>
      <c r="D14" s="29" t="s">
        <v>6890</v>
      </c>
      <c r="E14" s="21" t="s">
        <v>6889</v>
      </c>
      <c r="F14" s="16"/>
      <c r="G14" s="7"/>
      <c r="H14" s="7"/>
      <c r="I14" s="7" t="s">
        <v>34</v>
      </c>
      <c r="J14" s="7"/>
      <c r="K14" s="7"/>
      <c r="L14" s="45"/>
      <c r="M14" s="32"/>
      <c r="O14" s="29" t="s">
        <v>34</v>
      </c>
      <c r="P14" s="29" t="s">
        <v>34</v>
      </c>
      <c r="Q14" s="29" t="s">
        <v>34</v>
      </c>
      <c r="U14" s="31"/>
      <c r="W14" s="53"/>
    </row>
    <row r="15" spans="1:23" ht="26" x14ac:dyDescent="0.35">
      <c r="A15" s="33">
        <v>14</v>
      </c>
      <c r="B15" s="21" t="s">
        <v>6891</v>
      </c>
      <c r="C15" s="29" t="s">
        <v>6892</v>
      </c>
      <c r="D15" s="29" t="s">
        <v>6892</v>
      </c>
      <c r="E15" s="21" t="s">
        <v>6891</v>
      </c>
      <c r="F15" s="16"/>
      <c r="G15" s="7"/>
      <c r="H15" s="7"/>
      <c r="I15" s="7" t="s">
        <v>34</v>
      </c>
      <c r="J15" s="7"/>
      <c r="K15" s="7"/>
      <c r="L15" s="45"/>
      <c r="M15" s="32"/>
      <c r="O15" s="29" t="s">
        <v>34</v>
      </c>
      <c r="P15" s="29" t="s">
        <v>34</v>
      </c>
      <c r="Q15" s="29" t="s">
        <v>34</v>
      </c>
      <c r="U15" s="31"/>
      <c r="W15" s="53"/>
    </row>
    <row r="16" spans="1:23" x14ac:dyDescent="0.35">
      <c r="A16" s="33">
        <v>15</v>
      </c>
      <c r="B16" s="18" t="s">
        <v>5600</v>
      </c>
      <c r="C16" s="35" t="s">
        <v>6893</v>
      </c>
      <c r="D16" s="35" t="s">
        <v>6893</v>
      </c>
      <c r="E16" s="18" t="s">
        <v>5600</v>
      </c>
      <c r="F16" s="20"/>
      <c r="G16" s="19"/>
      <c r="H16" s="19"/>
      <c r="I16" s="7"/>
      <c r="J16" s="19"/>
      <c r="K16" s="19"/>
      <c r="L16" s="46"/>
      <c r="M16" s="32"/>
      <c r="U16" s="31"/>
      <c r="W16" s="53"/>
    </row>
    <row r="17" spans="1:23" ht="182" x14ac:dyDescent="0.35">
      <c r="A17" s="33">
        <v>16</v>
      </c>
      <c r="B17" s="21" t="s">
        <v>6894</v>
      </c>
      <c r="C17" s="29" t="s">
        <v>6895</v>
      </c>
      <c r="D17" s="29" t="s">
        <v>6895</v>
      </c>
      <c r="E17" s="54" t="s">
        <v>6894</v>
      </c>
      <c r="F17" s="16"/>
      <c r="G17" s="7"/>
      <c r="H17" s="7"/>
      <c r="I17" s="7" t="s">
        <v>34</v>
      </c>
      <c r="J17" s="7"/>
      <c r="K17" s="7"/>
      <c r="L17" s="45"/>
      <c r="M17" s="32"/>
      <c r="O17" s="29" t="s">
        <v>34</v>
      </c>
      <c r="P17" s="29" t="s">
        <v>34</v>
      </c>
      <c r="Q17" s="29" t="s">
        <v>34</v>
      </c>
      <c r="U17" s="31"/>
      <c r="V17" s="2" t="s">
        <v>6896</v>
      </c>
      <c r="W17" s="53">
        <v>5</v>
      </c>
    </row>
    <row r="18" spans="1:23" ht="169" x14ac:dyDescent="0.35">
      <c r="A18" s="33">
        <v>17</v>
      </c>
      <c r="B18" s="21" t="s">
        <v>6897</v>
      </c>
      <c r="C18" s="29" t="s">
        <v>6898</v>
      </c>
      <c r="D18" s="29" t="s">
        <v>6898</v>
      </c>
      <c r="E18" s="54" t="s">
        <v>6897</v>
      </c>
      <c r="F18" s="16"/>
      <c r="G18" s="7"/>
      <c r="H18" s="7"/>
      <c r="I18" s="7" t="s">
        <v>34</v>
      </c>
      <c r="J18" s="7"/>
      <c r="K18" s="7"/>
      <c r="L18" s="45"/>
      <c r="M18" s="32"/>
      <c r="O18" s="29" t="s">
        <v>34</v>
      </c>
      <c r="P18" s="29" t="s">
        <v>34</v>
      </c>
      <c r="U18" s="31"/>
      <c r="V18" s="2" t="s">
        <v>6899</v>
      </c>
      <c r="W18" s="2">
        <v>5</v>
      </c>
    </row>
    <row r="19" spans="1:23" ht="26" x14ac:dyDescent="0.35">
      <c r="A19" s="33">
        <v>18</v>
      </c>
      <c r="B19" s="21" t="s">
        <v>6900</v>
      </c>
      <c r="C19" s="29" t="s">
        <v>6901</v>
      </c>
      <c r="D19" s="29" t="s">
        <v>6901</v>
      </c>
      <c r="E19" s="21" t="s">
        <v>6900</v>
      </c>
      <c r="F19" s="16"/>
      <c r="G19" s="7"/>
      <c r="H19" s="7"/>
      <c r="I19" s="7" t="s">
        <v>34</v>
      </c>
      <c r="J19" s="7"/>
      <c r="K19" s="7"/>
      <c r="L19" s="45"/>
      <c r="M19" s="32"/>
      <c r="O19" s="29" t="s">
        <v>34</v>
      </c>
      <c r="P19" s="29" t="s">
        <v>34</v>
      </c>
      <c r="U19" s="31"/>
      <c r="W19" s="53"/>
    </row>
    <row r="20" spans="1:23" x14ac:dyDescent="0.35">
      <c r="A20" s="33">
        <v>19</v>
      </c>
      <c r="B20" s="21" t="s">
        <v>5603</v>
      </c>
      <c r="C20" s="29" t="s">
        <v>6902</v>
      </c>
      <c r="D20" s="29" t="s">
        <v>6902</v>
      </c>
      <c r="E20" s="21" t="s">
        <v>5603</v>
      </c>
      <c r="F20" s="16"/>
      <c r="G20" s="7"/>
      <c r="H20" s="7"/>
      <c r="I20" s="7" t="s">
        <v>34</v>
      </c>
      <c r="J20" s="7"/>
      <c r="K20" s="7"/>
      <c r="L20" s="45"/>
      <c r="M20" s="32"/>
      <c r="O20" s="29" t="s">
        <v>34</v>
      </c>
      <c r="P20" s="29" t="s">
        <v>34</v>
      </c>
      <c r="U20" s="31"/>
      <c r="W20" s="53"/>
    </row>
    <row r="21" spans="1:23" ht="26" x14ac:dyDescent="0.35">
      <c r="A21" s="33">
        <v>20</v>
      </c>
      <c r="B21" s="21" t="s">
        <v>5605</v>
      </c>
      <c r="C21" s="29" t="s">
        <v>6903</v>
      </c>
      <c r="D21" s="29" t="s">
        <v>6903</v>
      </c>
      <c r="E21" s="21" t="s">
        <v>5605</v>
      </c>
      <c r="F21" s="16"/>
      <c r="G21" s="7"/>
      <c r="H21" s="7"/>
      <c r="I21" s="7" t="s">
        <v>34</v>
      </c>
      <c r="J21" s="7"/>
      <c r="K21" s="7"/>
      <c r="L21" s="45"/>
      <c r="M21" s="32"/>
      <c r="O21" s="29" t="s">
        <v>34</v>
      </c>
      <c r="P21" s="29" t="s">
        <v>34</v>
      </c>
      <c r="U21" s="31"/>
      <c r="W21" s="53"/>
    </row>
    <row r="22" spans="1:23" ht="26" x14ac:dyDescent="0.35">
      <c r="A22" s="33">
        <v>21</v>
      </c>
      <c r="B22" s="21" t="s">
        <v>6904</v>
      </c>
      <c r="C22" s="29" t="s">
        <v>6905</v>
      </c>
      <c r="D22" s="29" t="s">
        <v>6905</v>
      </c>
      <c r="E22" s="21" t="s">
        <v>6904</v>
      </c>
      <c r="F22" s="16"/>
      <c r="G22" s="7"/>
      <c r="H22" s="7"/>
      <c r="I22" s="7" t="s">
        <v>34</v>
      </c>
      <c r="J22" s="7"/>
      <c r="K22" s="7"/>
      <c r="L22" s="45"/>
      <c r="M22" s="32"/>
      <c r="O22" s="29" t="s">
        <v>34</v>
      </c>
      <c r="P22" s="29" t="s">
        <v>34</v>
      </c>
      <c r="Q22" s="29" t="s">
        <v>34</v>
      </c>
      <c r="U22" s="31"/>
      <c r="W22" s="53"/>
    </row>
    <row r="23" spans="1:23" ht="26" x14ac:dyDescent="0.35">
      <c r="A23" s="33">
        <v>22</v>
      </c>
      <c r="B23" s="21" t="s">
        <v>6906</v>
      </c>
      <c r="C23" s="29" t="s">
        <v>6907</v>
      </c>
      <c r="D23" s="29" t="s">
        <v>6907</v>
      </c>
      <c r="E23" s="21" t="s">
        <v>6906</v>
      </c>
      <c r="F23" s="16"/>
      <c r="G23" s="7"/>
      <c r="H23" s="7"/>
      <c r="I23" s="7" t="s">
        <v>34</v>
      </c>
      <c r="J23" s="7"/>
      <c r="K23" s="7"/>
      <c r="L23" s="45"/>
      <c r="M23" s="32"/>
      <c r="O23" s="29" t="s">
        <v>34</v>
      </c>
      <c r="P23" s="29" t="s">
        <v>34</v>
      </c>
      <c r="U23" s="31"/>
      <c r="W23" s="53"/>
    </row>
    <row r="24" spans="1:23" ht="26" x14ac:dyDescent="0.35">
      <c r="A24" s="33">
        <v>23</v>
      </c>
      <c r="B24" s="21" t="s">
        <v>6908</v>
      </c>
      <c r="C24" s="29" t="s">
        <v>6909</v>
      </c>
      <c r="D24" s="29" t="s">
        <v>6909</v>
      </c>
      <c r="E24" s="21" t="s">
        <v>6908</v>
      </c>
      <c r="F24" s="16"/>
      <c r="G24" s="7"/>
      <c r="H24" s="7"/>
      <c r="I24" s="7" t="s">
        <v>34</v>
      </c>
      <c r="J24" s="7"/>
      <c r="K24" s="7"/>
      <c r="L24" s="45"/>
      <c r="M24" s="32"/>
      <c r="O24" s="29" t="s">
        <v>34</v>
      </c>
      <c r="P24" s="29" t="s">
        <v>34</v>
      </c>
      <c r="Q24" s="29" t="s">
        <v>34</v>
      </c>
      <c r="U24" s="31"/>
      <c r="W24" s="53"/>
    </row>
    <row r="25" spans="1:23" x14ac:dyDescent="0.35">
      <c r="A25" s="33">
        <v>24</v>
      </c>
      <c r="B25" s="21" t="s">
        <v>6910</v>
      </c>
      <c r="C25" s="29" t="s">
        <v>6911</v>
      </c>
      <c r="D25" s="29" t="s">
        <v>6911</v>
      </c>
      <c r="E25" s="21" t="s">
        <v>6910</v>
      </c>
      <c r="F25" s="16"/>
      <c r="G25" s="7"/>
      <c r="H25" s="7"/>
      <c r="I25" s="7" t="s">
        <v>34</v>
      </c>
      <c r="J25" s="7"/>
      <c r="K25" s="7"/>
      <c r="L25" s="45"/>
      <c r="M25" s="32"/>
      <c r="O25" s="29" t="s">
        <v>34</v>
      </c>
      <c r="P25" s="29" t="s">
        <v>34</v>
      </c>
      <c r="Q25" s="29" t="s">
        <v>34</v>
      </c>
      <c r="U25" s="31"/>
      <c r="W25" s="53"/>
    </row>
    <row r="26" spans="1:23" ht="39" x14ac:dyDescent="0.35">
      <c r="A26" s="33">
        <v>25</v>
      </c>
      <c r="B26" s="21" t="s">
        <v>6912</v>
      </c>
      <c r="C26" s="29" t="s">
        <v>6913</v>
      </c>
      <c r="D26" s="29" t="s">
        <v>6913</v>
      </c>
      <c r="E26" s="21" t="s">
        <v>6912</v>
      </c>
      <c r="F26" s="16"/>
      <c r="G26" s="7"/>
      <c r="H26" s="7"/>
      <c r="I26" s="7" t="s">
        <v>34</v>
      </c>
      <c r="J26" s="7"/>
      <c r="K26" s="7"/>
      <c r="L26" s="45"/>
      <c r="M26" s="32"/>
      <c r="O26" s="29" t="s">
        <v>34</v>
      </c>
      <c r="P26" s="29" t="s">
        <v>34</v>
      </c>
      <c r="Q26" s="29" t="s">
        <v>34</v>
      </c>
      <c r="U26" s="31"/>
      <c r="W26" s="53"/>
    </row>
    <row r="27" spans="1:23" x14ac:dyDescent="0.35">
      <c r="A27" s="33">
        <v>26</v>
      </c>
      <c r="B27" s="18" t="s">
        <v>6914</v>
      </c>
      <c r="C27" s="35" t="s">
        <v>6915</v>
      </c>
      <c r="D27" s="35" t="s">
        <v>6915</v>
      </c>
      <c r="E27" s="18" t="s">
        <v>6914</v>
      </c>
      <c r="F27" s="20"/>
      <c r="G27" s="19"/>
      <c r="H27" s="19"/>
      <c r="I27" s="7"/>
      <c r="J27" s="19"/>
      <c r="K27" s="19"/>
      <c r="L27" s="46"/>
      <c r="M27" s="32"/>
      <c r="U27" s="31"/>
      <c r="W27" s="53"/>
    </row>
    <row r="28" spans="1:23" ht="26" x14ac:dyDescent="0.35">
      <c r="A28" s="33">
        <v>27</v>
      </c>
      <c r="B28" s="21" t="s">
        <v>6916</v>
      </c>
      <c r="C28" s="29" t="s">
        <v>6917</v>
      </c>
      <c r="D28" s="29" t="s">
        <v>6917</v>
      </c>
      <c r="E28" s="21" t="s">
        <v>6916</v>
      </c>
      <c r="F28" s="16"/>
      <c r="G28" s="7"/>
      <c r="H28" s="7"/>
      <c r="I28" s="7" t="s">
        <v>34</v>
      </c>
      <c r="J28" s="7"/>
      <c r="K28" s="7"/>
      <c r="L28" s="45"/>
      <c r="M28" s="32"/>
      <c r="O28" s="29" t="s">
        <v>34</v>
      </c>
      <c r="P28" s="29" t="s">
        <v>34</v>
      </c>
      <c r="Q28" s="29" t="s">
        <v>34</v>
      </c>
      <c r="U28" s="31"/>
      <c r="W28" s="53"/>
    </row>
    <row r="29" spans="1:23" x14ac:dyDescent="0.35">
      <c r="A29" s="33">
        <v>28</v>
      </c>
      <c r="B29" s="18" t="s">
        <v>6918</v>
      </c>
      <c r="C29" s="35" t="s">
        <v>6919</v>
      </c>
      <c r="D29" s="35" t="s">
        <v>6919</v>
      </c>
      <c r="E29" s="18" t="s">
        <v>6918</v>
      </c>
      <c r="F29" s="20"/>
      <c r="G29" s="19"/>
      <c r="H29" s="19"/>
      <c r="I29" s="7"/>
      <c r="J29" s="19"/>
      <c r="K29" s="19"/>
      <c r="L29" s="46"/>
      <c r="M29" s="32"/>
      <c r="U29" s="31"/>
      <c r="W29" s="53"/>
    </row>
    <row r="30" spans="1:23" x14ac:dyDescent="0.35">
      <c r="A30" s="33">
        <v>29</v>
      </c>
      <c r="B30" s="21" t="s">
        <v>6920</v>
      </c>
      <c r="C30" s="29" t="s">
        <v>6921</v>
      </c>
      <c r="D30" s="29" t="s">
        <v>6921</v>
      </c>
      <c r="E30" s="21" t="s">
        <v>6920</v>
      </c>
      <c r="F30" s="16"/>
      <c r="G30" s="7"/>
      <c r="H30" s="7"/>
      <c r="I30" s="7" t="s">
        <v>34</v>
      </c>
      <c r="J30" s="7"/>
      <c r="K30" s="7"/>
      <c r="L30" s="45"/>
      <c r="M30" s="32"/>
      <c r="O30" s="29" t="s">
        <v>34</v>
      </c>
      <c r="P30" s="29" t="s">
        <v>34</v>
      </c>
      <c r="Q30" s="29" t="s">
        <v>34</v>
      </c>
      <c r="U30" s="31"/>
      <c r="W30" s="53"/>
    </row>
    <row r="31" spans="1:23" x14ac:dyDescent="0.35">
      <c r="A31" s="33">
        <v>30</v>
      </c>
      <c r="B31" s="18" t="s">
        <v>6922</v>
      </c>
      <c r="C31" s="35" t="s">
        <v>6923</v>
      </c>
      <c r="D31" s="35" t="s">
        <v>6923</v>
      </c>
      <c r="E31" s="18" t="s">
        <v>6922</v>
      </c>
      <c r="F31" s="20"/>
      <c r="G31" s="19"/>
      <c r="H31" s="19"/>
      <c r="I31" s="7"/>
      <c r="J31" s="19"/>
      <c r="K31" s="19"/>
      <c r="L31" s="46"/>
      <c r="M31" s="32"/>
      <c r="U31" s="31"/>
      <c r="W31" s="53"/>
    </row>
    <row r="32" spans="1:23" ht="52" x14ac:dyDescent="0.35">
      <c r="A32" s="33">
        <v>31</v>
      </c>
      <c r="B32" s="21" t="s">
        <v>6924</v>
      </c>
      <c r="C32" s="29" t="s">
        <v>6925</v>
      </c>
      <c r="D32" s="29" t="s">
        <v>6925</v>
      </c>
      <c r="E32" s="21" t="s">
        <v>6924</v>
      </c>
      <c r="F32" s="16"/>
      <c r="G32" s="7"/>
      <c r="H32" s="7"/>
      <c r="I32" s="7" t="s">
        <v>34</v>
      </c>
      <c r="J32" s="7"/>
      <c r="K32" s="7"/>
      <c r="L32" s="45"/>
      <c r="M32" s="32"/>
      <c r="O32" s="29" t="s">
        <v>34</v>
      </c>
      <c r="P32" s="29" t="s">
        <v>34</v>
      </c>
      <c r="Q32" s="29" t="s">
        <v>34</v>
      </c>
      <c r="U32" s="31"/>
      <c r="W32" s="53"/>
    </row>
    <row r="33" spans="1:23" ht="26" x14ac:dyDescent="0.35">
      <c r="A33" s="33">
        <v>32</v>
      </c>
      <c r="B33" s="9" t="s">
        <v>6926</v>
      </c>
      <c r="C33" s="37" t="s">
        <v>6927</v>
      </c>
      <c r="D33" s="37" t="s">
        <v>6927</v>
      </c>
      <c r="E33" s="9" t="s">
        <v>6926</v>
      </c>
      <c r="F33" s="15"/>
      <c r="G33" s="10"/>
      <c r="H33" s="10"/>
      <c r="I33" s="7"/>
      <c r="J33" s="10"/>
      <c r="K33" s="10"/>
      <c r="L33" s="47"/>
      <c r="M33" s="32"/>
      <c r="U33" s="31"/>
      <c r="W33" s="53"/>
    </row>
    <row r="34" spans="1:23" ht="26" x14ac:dyDescent="0.35">
      <c r="A34" s="33">
        <v>33</v>
      </c>
      <c r="B34" s="9" t="s">
        <v>6928</v>
      </c>
      <c r="C34" s="37" t="s">
        <v>6929</v>
      </c>
      <c r="D34" s="37" t="s">
        <v>6929</v>
      </c>
      <c r="E34" s="9" t="s">
        <v>6928</v>
      </c>
      <c r="F34" s="15"/>
      <c r="G34" s="10"/>
      <c r="H34" s="10"/>
      <c r="I34" s="7"/>
      <c r="J34" s="10"/>
      <c r="K34" s="10"/>
      <c r="L34" s="47"/>
      <c r="M34" s="32"/>
      <c r="U34" s="31"/>
      <c r="W34" s="53"/>
    </row>
    <row r="35" spans="1:23" x14ac:dyDescent="0.35">
      <c r="A35" s="33">
        <v>34</v>
      </c>
      <c r="B35" s="18" t="s">
        <v>6930</v>
      </c>
      <c r="C35" s="35" t="s">
        <v>6931</v>
      </c>
      <c r="D35" s="35" t="s">
        <v>6931</v>
      </c>
      <c r="E35" s="18" t="s">
        <v>6930</v>
      </c>
      <c r="F35" s="20"/>
      <c r="G35" s="19"/>
      <c r="H35" s="19"/>
      <c r="I35" s="7"/>
      <c r="J35" s="19"/>
      <c r="K35" s="19"/>
      <c r="L35" s="46"/>
      <c r="M35" s="32"/>
      <c r="U35" s="31"/>
      <c r="W35" s="53"/>
    </row>
    <row r="36" spans="1:23" ht="26" x14ac:dyDescent="0.35">
      <c r="A36" s="33">
        <v>35</v>
      </c>
      <c r="B36" s="21" t="s">
        <v>6932</v>
      </c>
      <c r="C36" s="29" t="s">
        <v>6933</v>
      </c>
      <c r="D36" s="29" t="s">
        <v>6933</v>
      </c>
      <c r="E36" s="21" t="s">
        <v>6932</v>
      </c>
      <c r="F36" s="16"/>
      <c r="G36" s="7"/>
      <c r="H36" s="7"/>
      <c r="I36" s="7" t="s">
        <v>34</v>
      </c>
      <c r="J36" s="7"/>
      <c r="K36" s="7"/>
      <c r="L36" s="45"/>
      <c r="M36" s="32"/>
      <c r="O36" s="29" t="s">
        <v>34</v>
      </c>
      <c r="P36" s="29" t="s">
        <v>34</v>
      </c>
      <c r="Q36" s="29" t="s">
        <v>34</v>
      </c>
      <c r="U36" s="31"/>
      <c r="W36" s="53"/>
    </row>
    <row r="37" spans="1:23" ht="182" x14ac:dyDescent="0.35">
      <c r="A37" s="33">
        <v>36</v>
      </c>
      <c r="B37" s="21" t="s">
        <v>6934</v>
      </c>
      <c r="C37" s="29" t="s">
        <v>6935</v>
      </c>
      <c r="D37" s="29" t="s">
        <v>6935</v>
      </c>
      <c r="E37" s="21" t="s">
        <v>6934</v>
      </c>
      <c r="F37" s="16"/>
      <c r="G37" s="7"/>
      <c r="H37" s="7"/>
      <c r="I37" s="7" t="s">
        <v>34</v>
      </c>
      <c r="J37" s="7"/>
      <c r="K37" s="7"/>
      <c r="L37" s="45"/>
      <c r="M37" s="32"/>
      <c r="O37" s="29" t="s">
        <v>34</v>
      </c>
      <c r="P37" s="29" t="s">
        <v>34</v>
      </c>
      <c r="Q37" s="29" t="s">
        <v>34</v>
      </c>
      <c r="U37" s="31"/>
      <c r="V37" s="2" t="s">
        <v>6936</v>
      </c>
      <c r="W37" s="2">
        <v>5</v>
      </c>
    </row>
    <row r="38" spans="1:23" ht="26" x14ac:dyDescent="0.35">
      <c r="A38" s="33">
        <v>37</v>
      </c>
      <c r="B38" s="21" t="s">
        <v>6937</v>
      </c>
      <c r="C38" s="29" t="s">
        <v>6938</v>
      </c>
      <c r="D38" s="29" t="s">
        <v>6938</v>
      </c>
      <c r="E38" s="21" t="s">
        <v>6937</v>
      </c>
      <c r="F38" s="16"/>
      <c r="G38" s="7"/>
      <c r="H38" s="7"/>
      <c r="I38" s="7" t="s">
        <v>34</v>
      </c>
      <c r="J38" s="7"/>
      <c r="K38" s="7"/>
      <c r="L38" s="45"/>
      <c r="M38" s="32"/>
      <c r="O38" s="29" t="s">
        <v>34</v>
      </c>
      <c r="P38" s="29" t="s">
        <v>34</v>
      </c>
      <c r="Q38" s="29" t="s">
        <v>34</v>
      </c>
      <c r="U38" s="31"/>
      <c r="W38" s="53"/>
    </row>
    <row r="39" spans="1:23" x14ac:dyDescent="0.35">
      <c r="A39" s="33">
        <v>38</v>
      </c>
      <c r="B39" s="9" t="s">
        <v>5789</v>
      </c>
      <c r="C39" s="37" t="s">
        <v>6939</v>
      </c>
      <c r="D39" s="37" t="s">
        <v>6939</v>
      </c>
      <c r="E39" s="9" t="s">
        <v>5789</v>
      </c>
      <c r="F39" s="15"/>
      <c r="G39" s="10"/>
      <c r="H39" s="10"/>
      <c r="I39" s="7"/>
      <c r="J39" s="10"/>
      <c r="K39" s="10"/>
      <c r="L39" s="47"/>
      <c r="M39" s="32"/>
      <c r="U39" s="31"/>
      <c r="W39" s="53"/>
    </row>
    <row r="40" spans="1:23" x14ac:dyDescent="0.35">
      <c r="A40" s="33">
        <v>39</v>
      </c>
      <c r="B40" s="18" t="s">
        <v>6940</v>
      </c>
      <c r="C40" s="35" t="s">
        <v>6941</v>
      </c>
      <c r="D40" s="35" t="s">
        <v>6941</v>
      </c>
      <c r="E40" s="18" t="s">
        <v>6940</v>
      </c>
      <c r="F40" s="20"/>
      <c r="G40" s="19"/>
      <c r="H40" s="19"/>
      <c r="I40" s="7"/>
      <c r="J40" s="19"/>
      <c r="K40" s="19"/>
      <c r="L40" s="46"/>
      <c r="M40" s="32"/>
      <c r="U40" s="31"/>
      <c r="W40" s="53"/>
    </row>
    <row r="41" spans="1:23" x14ac:dyDescent="0.35">
      <c r="A41" s="33">
        <v>40</v>
      </c>
      <c r="B41" s="21" t="s">
        <v>6942</v>
      </c>
      <c r="C41" s="29" t="s">
        <v>6943</v>
      </c>
      <c r="D41" s="29" t="s">
        <v>6943</v>
      </c>
      <c r="E41" s="21" t="s">
        <v>6942</v>
      </c>
      <c r="F41" s="16"/>
      <c r="G41" s="7"/>
      <c r="H41" s="7"/>
      <c r="I41" s="7" t="s">
        <v>34</v>
      </c>
      <c r="J41" s="7"/>
      <c r="K41" s="7"/>
      <c r="L41" s="45"/>
      <c r="M41" s="32"/>
      <c r="O41" s="29" t="s">
        <v>34</v>
      </c>
      <c r="P41" s="29" t="s">
        <v>34</v>
      </c>
      <c r="Q41" s="29" t="s">
        <v>34</v>
      </c>
      <c r="U41" s="31"/>
      <c r="W41" s="53"/>
    </row>
    <row r="42" spans="1:23" ht="39" x14ac:dyDescent="0.35">
      <c r="A42" s="33">
        <v>41</v>
      </c>
      <c r="B42" s="21" t="s">
        <v>6944</v>
      </c>
      <c r="C42" s="29" t="s">
        <v>6945</v>
      </c>
      <c r="D42" s="29" t="s">
        <v>6945</v>
      </c>
      <c r="E42" s="21" t="s">
        <v>6944</v>
      </c>
      <c r="F42" s="16"/>
      <c r="G42" s="7"/>
      <c r="H42" s="7"/>
      <c r="I42" s="7" t="s">
        <v>34</v>
      </c>
      <c r="J42" s="7"/>
      <c r="K42" s="7"/>
      <c r="L42" s="45"/>
      <c r="M42" s="32"/>
      <c r="O42" s="29" t="s">
        <v>34</v>
      </c>
      <c r="P42" s="29" t="s">
        <v>34</v>
      </c>
      <c r="Q42" s="29" t="s">
        <v>34</v>
      </c>
      <c r="U42" s="31"/>
      <c r="V42" s="2" t="s">
        <v>6946</v>
      </c>
      <c r="W42" s="53">
        <v>6</v>
      </c>
    </row>
    <row r="43" spans="1:23" x14ac:dyDescent="0.35">
      <c r="A43" s="33">
        <v>42</v>
      </c>
      <c r="B43" s="21" t="s">
        <v>6947</v>
      </c>
      <c r="C43" s="29" t="s">
        <v>6948</v>
      </c>
      <c r="D43" s="29" t="s">
        <v>6948</v>
      </c>
      <c r="E43" s="21" t="s">
        <v>6947</v>
      </c>
      <c r="F43" s="16"/>
      <c r="G43" s="7"/>
      <c r="H43" s="7"/>
      <c r="I43" s="7" t="s">
        <v>34</v>
      </c>
      <c r="J43" s="7"/>
      <c r="K43" s="7"/>
      <c r="L43" s="45"/>
      <c r="M43" s="32"/>
      <c r="O43" s="29" t="s">
        <v>34</v>
      </c>
      <c r="P43" s="29" t="s">
        <v>34</v>
      </c>
      <c r="Q43" s="29" t="s">
        <v>34</v>
      </c>
      <c r="U43" s="31"/>
      <c r="W43" s="53"/>
    </row>
    <row r="44" spans="1:23" ht="39" x14ac:dyDescent="0.35">
      <c r="A44" s="33">
        <v>43</v>
      </c>
      <c r="B44" s="21" t="s">
        <v>6949</v>
      </c>
      <c r="C44" s="29" t="s">
        <v>6950</v>
      </c>
      <c r="D44" s="29" t="s">
        <v>6950</v>
      </c>
      <c r="E44" s="21" t="s">
        <v>6949</v>
      </c>
      <c r="F44" s="16"/>
      <c r="G44" s="7"/>
      <c r="H44" s="7"/>
      <c r="I44" s="7" t="s">
        <v>34</v>
      </c>
      <c r="J44" s="7"/>
      <c r="K44" s="7"/>
      <c r="L44" s="45"/>
      <c r="M44" s="32"/>
      <c r="O44" s="29" t="s">
        <v>34</v>
      </c>
      <c r="P44" s="29" t="s">
        <v>34</v>
      </c>
      <c r="Q44" s="29" t="s">
        <v>34</v>
      </c>
      <c r="U44" s="31"/>
      <c r="V44" s="2" t="s">
        <v>6946</v>
      </c>
      <c r="W44" s="53">
        <v>6</v>
      </c>
    </row>
    <row r="45" spans="1:23" x14ac:dyDescent="0.35">
      <c r="A45" s="33">
        <v>44</v>
      </c>
      <c r="B45" s="9" t="s">
        <v>5827</v>
      </c>
      <c r="C45" s="37" t="s">
        <v>6951</v>
      </c>
      <c r="D45" s="37" t="s">
        <v>6951</v>
      </c>
      <c r="E45" s="9" t="s">
        <v>5827</v>
      </c>
      <c r="F45" s="15"/>
      <c r="G45" s="10"/>
      <c r="H45" s="10"/>
      <c r="I45" s="7"/>
      <c r="J45" s="10"/>
      <c r="K45" s="10"/>
      <c r="L45" s="47"/>
      <c r="M45" s="32"/>
      <c r="U45" s="31"/>
      <c r="W45" s="53"/>
    </row>
    <row r="46" spans="1:23" x14ac:dyDescent="0.35">
      <c r="A46" s="33">
        <v>45</v>
      </c>
      <c r="B46" s="18" t="s">
        <v>6952</v>
      </c>
      <c r="C46" s="35" t="s">
        <v>6953</v>
      </c>
      <c r="D46" s="35" t="s">
        <v>6953</v>
      </c>
      <c r="E46" s="18" t="s">
        <v>6952</v>
      </c>
      <c r="F46" s="20"/>
      <c r="G46" s="19"/>
      <c r="H46" s="19"/>
      <c r="I46" s="7"/>
      <c r="J46" s="19"/>
      <c r="K46" s="19"/>
      <c r="L46" s="46"/>
      <c r="M46" s="32"/>
      <c r="U46" s="31"/>
      <c r="W46" s="53"/>
    </row>
    <row r="47" spans="1:23" ht="52" x14ac:dyDescent="0.35">
      <c r="A47" s="33">
        <v>46</v>
      </c>
      <c r="B47" s="21" t="s">
        <v>6954</v>
      </c>
      <c r="C47" s="29" t="s">
        <v>6955</v>
      </c>
      <c r="D47" s="29" t="s">
        <v>6955</v>
      </c>
      <c r="E47" s="21" t="s">
        <v>6954</v>
      </c>
      <c r="F47" s="16"/>
      <c r="G47" s="7"/>
      <c r="H47" s="7"/>
      <c r="I47" s="7" t="s">
        <v>34</v>
      </c>
      <c r="J47" s="7"/>
      <c r="K47" s="7"/>
      <c r="L47" s="45"/>
      <c r="M47" s="32"/>
      <c r="O47" s="29" t="s">
        <v>34</v>
      </c>
      <c r="P47" s="29" t="s">
        <v>34</v>
      </c>
      <c r="Q47" s="29" t="s">
        <v>34</v>
      </c>
      <c r="U47" s="31"/>
      <c r="V47" s="2" t="s">
        <v>6956</v>
      </c>
      <c r="W47" s="53">
        <v>6</v>
      </c>
    </row>
    <row r="48" spans="1:23" ht="26" x14ac:dyDescent="0.35">
      <c r="A48" s="33">
        <v>47</v>
      </c>
      <c r="B48" s="21" t="s">
        <v>6957</v>
      </c>
      <c r="C48" s="29" t="s">
        <v>6958</v>
      </c>
      <c r="D48" s="29" t="s">
        <v>6958</v>
      </c>
      <c r="E48" s="21" t="s">
        <v>6957</v>
      </c>
      <c r="F48" s="16"/>
      <c r="G48" s="7"/>
      <c r="H48" s="7"/>
      <c r="I48" s="7" t="s">
        <v>34</v>
      </c>
      <c r="J48" s="7"/>
      <c r="K48" s="7"/>
      <c r="L48" s="45"/>
      <c r="M48" s="32"/>
      <c r="O48" s="29" t="s">
        <v>34</v>
      </c>
      <c r="P48" s="29" t="s">
        <v>34</v>
      </c>
      <c r="Q48" s="29" t="s">
        <v>34</v>
      </c>
      <c r="U48" s="31"/>
      <c r="W48" s="53"/>
    </row>
    <row r="49" spans="1:23" x14ac:dyDescent="0.35">
      <c r="A49" s="33">
        <v>48</v>
      </c>
      <c r="B49" s="9" t="s">
        <v>6959</v>
      </c>
      <c r="C49" s="37" t="s">
        <v>6960</v>
      </c>
      <c r="D49" s="37" t="s">
        <v>6960</v>
      </c>
      <c r="E49" s="9" t="s">
        <v>6959</v>
      </c>
      <c r="F49" s="15"/>
      <c r="G49" s="10"/>
      <c r="H49" s="10"/>
      <c r="I49" s="7"/>
      <c r="J49" s="10"/>
      <c r="K49" s="10"/>
      <c r="L49" s="47"/>
      <c r="M49" s="32"/>
      <c r="U49" s="31"/>
      <c r="W49" s="53"/>
    </row>
    <row r="50" spans="1:23" x14ac:dyDescent="0.35">
      <c r="A50" s="33">
        <v>49</v>
      </c>
      <c r="B50" s="18" t="s">
        <v>6961</v>
      </c>
      <c r="C50" s="35" t="s">
        <v>6962</v>
      </c>
      <c r="D50" s="35" t="s">
        <v>6962</v>
      </c>
      <c r="E50" s="18" t="s">
        <v>6961</v>
      </c>
      <c r="F50" s="20"/>
      <c r="G50" s="19"/>
      <c r="H50" s="19"/>
      <c r="I50" s="7"/>
      <c r="J50" s="19"/>
      <c r="K50" s="19"/>
      <c r="L50" s="46"/>
      <c r="M50" s="32"/>
      <c r="U50" s="31"/>
      <c r="W50" s="53"/>
    </row>
    <row r="51" spans="1:23" x14ac:dyDescent="0.35">
      <c r="A51" s="33">
        <v>50</v>
      </c>
      <c r="B51" s="21" t="s">
        <v>6963</v>
      </c>
      <c r="C51" s="29" t="s">
        <v>6964</v>
      </c>
      <c r="D51" s="29" t="s">
        <v>6964</v>
      </c>
      <c r="E51" s="21" t="s">
        <v>6963</v>
      </c>
      <c r="F51" s="16"/>
      <c r="G51" s="7"/>
      <c r="H51" s="7"/>
      <c r="I51" s="7" t="s">
        <v>34</v>
      </c>
      <c r="J51" s="7"/>
      <c r="K51" s="7"/>
      <c r="L51" s="45"/>
      <c r="M51" s="32"/>
      <c r="O51" s="29" t="s">
        <v>34</v>
      </c>
      <c r="P51" s="29" t="s">
        <v>34</v>
      </c>
      <c r="Q51" s="29" t="s">
        <v>34</v>
      </c>
      <c r="U51" s="31"/>
      <c r="W51" s="53"/>
    </row>
    <row r="52" spans="1:23" ht="26" x14ac:dyDescent="0.35">
      <c r="A52" s="33">
        <v>51</v>
      </c>
      <c r="B52" s="21" t="s">
        <v>6965</v>
      </c>
      <c r="C52" s="29" t="s">
        <v>6966</v>
      </c>
      <c r="D52" s="29" t="s">
        <v>6966</v>
      </c>
      <c r="E52" s="21" t="s">
        <v>6965</v>
      </c>
      <c r="F52" s="16"/>
      <c r="G52" s="7"/>
      <c r="H52" s="7"/>
      <c r="I52" s="7" t="s">
        <v>34</v>
      </c>
      <c r="J52" s="7"/>
      <c r="K52" s="7"/>
      <c r="L52" s="45"/>
      <c r="M52" s="32"/>
      <c r="O52" s="29" t="s">
        <v>34</v>
      </c>
      <c r="P52" s="29" t="s">
        <v>34</v>
      </c>
      <c r="Q52" s="29" t="s">
        <v>34</v>
      </c>
      <c r="U52" s="31"/>
      <c r="W52" s="53"/>
    </row>
    <row r="53" spans="1:23" x14ac:dyDescent="0.35">
      <c r="A53" s="33">
        <v>52</v>
      </c>
      <c r="B53" s="21" t="s">
        <v>6967</v>
      </c>
      <c r="C53" s="29" t="s">
        <v>6968</v>
      </c>
      <c r="D53" s="29" t="s">
        <v>6968</v>
      </c>
      <c r="E53" s="21" t="s">
        <v>6967</v>
      </c>
      <c r="F53" s="16"/>
      <c r="G53" s="7"/>
      <c r="H53" s="7"/>
      <c r="I53" s="7" t="s">
        <v>34</v>
      </c>
      <c r="J53" s="7"/>
      <c r="K53" s="7"/>
      <c r="L53" s="45"/>
      <c r="M53" s="32"/>
      <c r="O53" s="29" t="s">
        <v>34</v>
      </c>
      <c r="P53" s="29" t="s">
        <v>34</v>
      </c>
      <c r="Q53" s="29" t="s">
        <v>34</v>
      </c>
      <c r="U53" s="31"/>
      <c r="W53" s="53"/>
    </row>
    <row r="54" spans="1:23" x14ac:dyDescent="0.35">
      <c r="A54" s="33">
        <v>53</v>
      </c>
      <c r="B54" s="18" t="s">
        <v>5872</v>
      </c>
      <c r="C54" s="35" t="s">
        <v>6969</v>
      </c>
      <c r="D54" s="35" t="s">
        <v>6969</v>
      </c>
      <c r="E54" s="18" t="s">
        <v>5872</v>
      </c>
      <c r="F54" s="20"/>
      <c r="G54" s="19"/>
      <c r="H54" s="19"/>
      <c r="I54" s="7"/>
      <c r="J54" s="19"/>
      <c r="K54" s="19"/>
      <c r="L54" s="46"/>
      <c r="M54" s="32"/>
      <c r="U54" s="31"/>
      <c r="W54" s="53"/>
    </row>
    <row r="55" spans="1:23" ht="26" x14ac:dyDescent="0.35">
      <c r="A55" s="33">
        <v>54</v>
      </c>
      <c r="B55" s="21" t="s">
        <v>6970</v>
      </c>
      <c r="C55" s="29" t="s">
        <v>6971</v>
      </c>
      <c r="D55" s="29" t="s">
        <v>6971</v>
      </c>
      <c r="E55" s="21" t="s">
        <v>6970</v>
      </c>
      <c r="F55" s="16"/>
      <c r="G55" s="7"/>
      <c r="H55" s="7"/>
      <c r="I55" s="7" t="s">
        <v>34</v>
      </c>
      <c r="J55" s="7"/>
      <c r="K55" s="7"/>
      <c r="L55" s="45"/>
      <c r="M55" s="32"/>
      <c r="O55" s="29" t="s">
        <v>34</v>
      </c>
      <c r="P55" s="29" t="s">
        <v>34</v>
      </c>
      <c r="Q55" s="29" t="s">
        <v>34</v>
      </c>
      <c r="U55" s="31"/>
      <c r="W55" s="53"/>
    </row>
    <row r="56" spans="1:23" ht="26" x14ac:dyDescent="0.35">
      <c r="A56" s="33">
        <v>55</v>
      </c>
      <c r="B56" s="21" t="s">
        <v>6972</v>
      </c>
      <c r="C56" s="29" t="s">
        <v>6973</v>
      </c>
      <c r="D56" s="29" t="s">
        <v>6973</v>
      </c>
      <c r="E56" s="21" t="s">
        <v>6972</v>
      </c>
      <c r="F56" s="16"/>
      <c r="G56" s="7"/>
      <c r="H56" s="7"/>
      <c r="I56" s="7" t="s">
        <v>34</v>
      </c>
      <c r="J56" s="7"/>
      <c r="K56" s="7"/>
      <c r="L56" s="45"/>
      <c r="M56" s="32"/>
      <c r="O56" s="29" t="s">
        <v>34</v>
      </c>
      <c r="P56" s="29" t="s">
        <v>34</v>
      </c>
      <c r="Q56" s="29" t="s">
        <v>34</v>
      </c>
      <c r="U56" s="31"/>
      <c r="W56" s="53"/>
    </row>
    <row r="57" spans="1:23" x14ac:dyDescent="0.35">
      <c r="A57" s="33">
        <v>56</v>
      </c>
      <c r="B57" s="18" t="s">
        <v>6138</v>
      </c>
      <c r="C57" s="35" t="s">
        <v>6974</v>
      </c>
      <c r="D57" s="35" t="s">
        <v>6974</v>
      </c>
      <c r="E57" s="18" t="s">
        <v>6138</v>
      </c>
      <c r="F57" s="20"/>
      <c r="G57" s="19"/>
      <c r="H57" s="19"/>
      <c r="I57" s="7"/>
      <c r="J57" s="19"/>
      <c r="K57" s="19"/>
      <c r="L57" s="46"/>
      <c r="M57" s="32"/>
      <c r="U57" s="31"/>
      <c r="W57" s="53"/>
    </row>
    <row r="58" spans="1:23" ht="26" x14ac:dyDescent="0.35">
      <c r="A58" s="33">
        <v>57</v>
      </c>
      <c r="B58" s="21" t="s">
        <v>6975</v>
      </c>
      <c r="C58" s="29" t="s">
        <v>6976</v>
      </c>
      <c r="D58" s="29" t="s">
        <v>6976</v>
      </c>
      <c r="E58" s="21" t="s">
        <v>6975</v>
      </c>
      <c r="F58" s="16"/>
      <c r="G58" s="7"/>
      <c r="H58" s="7"/>
      <c r="I58" s="7" t="s">
        <v>34</v>
      </c>
      <c r="J58" s="7"/>
      <c r="K58" s="7"/>
      <c r="L58" s="45"/>
      <c r="M58" s="32"/>
      <c r="O58" s="29" t="s">
        <v>34</v>
      </c>
      <c r="P58" s="29" t="s">
        <v>34</v>
      </c>
      <c r="Q58" s="29" t="s">
        <v>34</v>
      </c>
      <c r="U58" s="31"/>
      <c r="W58" s="53"/>
    </row>
    <row r="59" spans="1:23" ht="26" x14ac:dyDescent="0.35">
      <c r="A59" s="33">
        <v>58</v>
      </c>
      <c r="B59" s="21" t="s">
        <v>6977</v>
      </c>
      <c r="C59" s="29" t="s">
        <v>6978</v>
      </c>
      <c r="D59" s="29" t="s">
        <v>6978</v>
      </c>
      <c r="E59" s="21" t="s">
        <v>6977</v>
      </c>
      <c r="F59" s="16"/>
      <c r="G59" s="7"/>
      <c r="H59" s="7"/>
      <c r="I59" s="7" t="s">
        <v>34</v>
      </c>
      <c r="J59" s="7"/>
      <c r="K59" s="7"/>
      <c r="L59" s="45"/>
      <c r="M59" s="32"/>
      <c r="O59" s="29" t="s">
        <v>34</v>
      </c>
      <c r="P59" s="29" t="s">
        <v>34</v>
      </c>
      <c r="Q59" s="29" t="s">
        <v>34</v>
      </c>
      <c r="U59" s="31"/>
      <c r="W59" s="53"/>
    </row>
    <row r="60" spans="1:23" x14ac:dyDescent="0.35">
      <c r="A60" s="33">
        <v>59</v>
      </c>
      <c r="B60" s="18" t="s">
        <v>6979</v>
      </c>
      <c r="C60" s="35" t="s">
        <v>6980</v>
      </c>
      <c r="D60" s="35" t="s">
        <v>6980</v>
      </c>
      <c r="E60" s="18" t="s">
        <v>6979</v>
      </c>
      <c r="F60" s="20"/>
      <c r="G60" s="19"/>
      <c r="H60" s="19"/>
      <c r="I60" s="7"/>
      <c r="J60" s="19"/>
      <c r="K60" s="19"/>
      <c r="L60" s="46"/>
      <c r="M60" s="32"/>
      <c r="U60" s="31"/>
      <c r="W60" s="53"/>
    </row>
    <row r="61" spans="1:23" x14ac:dyDescent="0.35">
      <c r="A61" s="33">
        <v>60</v>
      </c>
      <c r="B61" s="21" t="s">
        <v>6963</v>
      </c>
      <c r="C61" s="29" t="s">
        <v>6981</v>
      </c>
      <c r="D61" s="29" t="s">
        <v>6981</v>
      </c>
      <c r="E61" s="21" t="s">
        <v>6963</v>
      </c>
      <c r="F61" s="16"/>
      <c r="G61" s="7"/>
      <c r="H61" s="7"/>
      <c r="I61" s="7" t="s">
        <v>34</v>
      </c>
      <c r="J61" s="7"/>
      <c r="K61" s="7"/>
      <c r="L61" s="45"/>
      <c r="M61" s="32"/>
      <c r="O61" s="29" t="s">
        <v>34</v>
      </c>
      <c r="P61" s="29" t="s">
        <v>34</v>
      </c>
      <c r="Q61" s="29" t="s">
        <v>34</v>
      </c>
      <c r="U61" s="31"/>
      <c r="W61" s="53"/>
    </row>
    <row r="62" spans="1:23" ht="26" x14ac:dyDescent="0.35">
      <c r="A62" s="33">
        <v>61</v>
      </c>
      <c r="B62" s="21" t="s">
        <v>6982</v>
      </c>
      <c r="C62" s="29" t="s">
        <v>6983</v>
      </c>
      <c r="D62" s="29" t="s">
        <v>6983</v>
      </c>
      <c r="E62" s="21" t="s">
        <v>6982</v>
      </c>
      <c r="F62" s="16"/>
      <c r="G62" s="7"/>
      <c r="H62" s="7"/>
      <c r="I62" s="7" t="s">
        <v>34</v>
      </c>
      <c r="J62" s="7"/>
      <c r="K62" s="7"/>
      <c r="L62" s="45"/>
      <c r="M62" s="32"/>
      <c r="O62" s="29" t="s">
        <v>34</v>
      </c>
      <c r="P62" s="29" t="s">
        <v>34</v>
      </c>
      <c r="Q62" s="29" t="s">
        <v>34</v>
      </c>
      <c r="U62" s="31"/>
      <c r="W62" s="53"/>
    </row>
    <row r="63" spans="1:23" x14ac:dyDescent="0.35">
      <c r="A63" s="33">
        <v>62</v>
      </c>
      <c r="B63" s="21" t="s">
        <v>6967</v>
      </c>
      <c r="C63" s="29" t="s">
        <v>6984</v>
      </c>
      <c r="D63" s="29" t="s">
        <v>6984</v>
      </c>
      <c r="E63" s="21" t="s">
        <v>6967</v>
      </c>
      <c r="F63" s="16"/>
      <c r="G63" s="7"/>
      <c r="H63" s="7"/>
      <c r="I63" s="7" t="s">
        <v>34</v>
      </c>
      <c r="J63" s="7"/>
      <c r="K63" s="7"/>
      <c r="L63" s="45"/>
      <c r="M63" s="32"/>
      <c r="O63" s="29" t="s">
        <v>34</v>
      </c>
      <c r="P63" s="29" t="s">
        <v>34</v>
      </c>
      <c r="Q63" s="29" t="s">
        <v>34</v>
      </c>
      <c r="U63" s="31"/>
      <c r="W63" s="53"/>
    </row>
    <row r="64" spans="1:23" ht="65" x14ac:dyDescent="0.35">
      <c r="A64" s="33">
        <v>63</v>
      </c>
      <c r="B64" s="9" t="s">
        <v>6985</v>
      </c>
      <c r="C64" s="37" t="s">
        <v>6986</v>
      </c>
      <c r="D64" s="37" t="s">
        <v>6986</v>
      </c>
      <c r="E64" s="9" t="s">
        <v>6985</v>
      </c>
      <c r="F64" s="15"/>
      <c r="G64" s="10"/>
      <c r="H64" s="10"/>
      <c r="I64" s="7"/>
      <c r="J64" s="10"/>
      <c r="K64" s="10"/>
      <c r="L64" s="47"/>
      <c r="M64" s="32"/>
      <c r="U64" s="31"/>
      <c r="W64" s="53"/>
    </row>
    <row r="65" spans="1:23" ht="26" x14ac:dyDescent="0.35">
      <c r="A65" s="33">
        <v>64</v>
      </c>
      <c r="B65" s="9" t="s">
        <v>6987</v>
      </c>
      <c r="C65" s="37" t="s">
        <v>6988</v>
      </c>
      <c r="D65" s="37" t="s">
        <v>6988</v>
      </c>
      <c r="E65" s="9" t="s">
        <v>6987</v>
      </c>
      <c r="F65" s="15"/>
      <c r="G65" s="10"/>
      <c r="H65" s="10"/>
      <c r="I65" s="7"/>
      <c r="J65" s="10"/>
      <c r="K65" s="10"/>
      <c r="L65" s="47"/>
      <c r="M65" s="32"/>
      <c r="U65" s="31"/>
      <c r="W65" s="53"/>
    </row>
    <row r="66" spans="1:23" ht="26" x14ac:dyDescent="0.35">
      <c r="A66" s="33">
        <v>65</v>
      </c>
      <c r="B66" s="18" t="s">
        <v>6989</v>
      </c>
      <c r="C66" s="35" t="s">
        <v>6990</v>
      </c>
      <c r="D66" s="35" t="s">
        <v>6990</v>
      </c>
      <c r="E66" s="18" t="s">
        <v>6989</v>
      </c>
      <c r="F66" s="20"/>
      <c r="G66" s="19"/>
      <c r="H66" s="19"/>
      <c r="I66" s="7"/>
      <c r="J66" s="19"/>
      <c r="K66" s="19"/>
      <c r="L66" s="46"/>
      <c r="M66" s="32"/>
      <c r="U66" s="31"/>
      <c r="W66" s="53"/>
    </row>
    <row r="67" spans="1:23" ht="39" x14ac:dyDescent="0.35">
      <c r="A67" s="33">
        <v>66</v>
      </c>
      <c r="B67" s="21" t="s">
        <v>6991</v>
      </c>
      <c r="C67" s="29" t="s">
        <v>6992</v>
      </c>
      <c r="D67" s="29" t="s">
        <v>6992</v>
      </c>
      <c r="E67" s="21" t="s">
        <v>6991</v>
      </c>
      <c r="F67" s="16"/>
      <c r="G67" s="7"/>
      <c r="H67" s="7"/>
      <c r="I67" s="7" t="s">
        <v>34</v>
      </c>
      <c r="J67" s="7"/>
      <c r="K67" s="7"/>
      <c r="L67" s="45"/>
      <c r="M67" s="32"/>
      <c r="O67" s="29" t="s">
        <v>34</v>
      </c>
      <c r="P67" s="29" t="s">
        <v>34</v>
      </c>
      <c r="U67" s="31"/>
      <c r="V67" s="2" t="s">
        <v>6993</v>
      </c>
      <c r="W67" s="53">
        <v>5</v>
      </c>
    </row>
    <row r="68" spans="1:23" x14ac:dyDescent="0.35">
      <c r="A68" s="33">
        <v>67</v>
      </c>
      <c r="B68" s="9" t="s">
        <v>5848</v>
      </c>
      <c r="C68" s="37" t="s">
        <v>6994</v>
      </c>
      <c r="D68" s="37" t="s">
        <v>6994</v>
      </c>
      <c r="E68" s="9" t="s">
        <v>5848</v>
      </c>
      <c r="F68" s="15"/>
      <c r="G68" s="10"/>
      <c r="H68" s="10"/>
      <c r="I68" s="7"/>
      <c r="J68" s="10"/>
      <c r="K68" s="10"/>
      <c r="L68" s="47"/>
      <c r="M68" s="32"/>
      <c r="U68" s="31"/>
      <c r="W68" s="53"/>
    </row>
    <row r="69" spans="1:23" x14ac:dyDescent="0.35">
      <c r="A69" s="33">
        <v>68</v>
      </c>
      <c r="B69" s="18" t="s">
        <v>6995</v>
      </c>
      <c r="C69" s="35" t="s">
        <v>6996</v>
      </c>
      <c r="D69" s="35" t="s">
        <v>6996</v>
      </c>
      <c r="E69" s="18" t="s">
        <v>6995</v>
      </c>
      <c r="F69" s="20"/>
      <c r="G69" s="19"/>
      <c r="H69" s="19"/>
      <c r="I69" s="7"/>
      <c r="J69" s="19"/>
      <c r="K69" s="19"/>
      <c r="L69" s="46"/>
      <c r="M69" s="32"/>
      <c r="U69" s="31"/>
      <c r="W69" s="53"/>
    </row>
    <row r="70" spans="1:23" ht="39" x14ac:dyDescent="0.35">
      <c r="A70" s="33">
        <v>69</v>
      </c>
      <c r="B70" s="21" t="s">
        <v>6997</v>
      </c>
      <c r="C70" s="29" t="s">
        <v>6998</v>
      </c>
      <c r="D70" s="29" t="s">
        <v>6998</v>
      </c>
      <c r="E70" s="21" t="s">
        <v>6997</v>
      </c>
      <c r="F70" s="16"/>
      <c r="G70" s="7"/>
      <c r="H70" s="7"/>
      <c r="I70" s="7" t="s">
        <v>34</v>
      </c>
      <c r="J70" s="7"/>
      <c r="K70" s="7"/>
      <c r="L70" s="45"/>
      <c r="M70" s="32"/>
      <c r="O70" s="29" t="s">
        <v>34</v>
      </c>
      <c r="P70" s="29" t="s">
        <v>34</v>
      </c>
      <c r="U70" s="31"/>
      <c r="V70" s="2" t="s">
        <v>6999</v>
      </c>
      <c r="W70" s="53">
        <v>6</v>
      </c>
    </row>
    <row r="71" spans="1:23" x14ac:dyDescent="0.35">
      <c r="A71" s="33">
        <v>70</v>
      </c>
      <c r="B71" s="9" t="s">
        <v>7000</v>
      </c>
      <c r="C71" s="37" t="s">
        <v>7001</v>
      </c>
      <c r="D71" s="37" t="s">
        <v>7001</v>
      </c>
      <c r="E71" s="9" t="s">
        <v>7000</v>
      </c>
      <c r="F71" s="15"/>
      <c r="G71" s="10"/>
      <c r="H71" s="10"/>
      <c r="I71" s="7"/>
      <c r="J71" s="10"/>
      <c r="K71" s="10"/>
      <c r="L71" s="47"/>
      <c r="M71" s="32"/>
      <c r="U71" s="31"/>
      <c r="W71" s="53"/>
    </row>
    <row r="72" spans="1:23" x14ac:dyDescent="0.35">
      <c r="A72" s="33">
        <v>71</v>
      </c>
      <c r="B72" s="18" t="s">
        <v>7002</v>
      </c>
      <c r="C72" s="35" t="s">
        <v>7003</v>
      </c>
      <c r="D72" s="35" t="s">
        <v>7003</v>
      </c>
      <c r="E72" s="18" t="s">
        <v>7002</v>
      </c>
      <c r="F72" s="20"/>
      <c r="G72" s="19"/>
      <c r="H72" s="19"/>
      <c r="I72" s="7"/>
      <c r="J72" s="19"/>
      <c r="K72" s="19"/>
      <c r="L72" s="46"/>
      <c r="M72" s="32"/>
      <c r="U72" s="31"/>
      <c r="W72" s="53"/>
    </row>
    <row r="73" spans="1:23" ht="39" x14ac:dyDescent="0.35">
      <c r="A73" s="33">
        <v>72</v>
      </c>
      <c r="B73" s="21" t="s">
        <v>7004</v>
      </c>
      <c r="C73" s="29" t="s">
        <v>7005</v>
      </c>
      <c r="D73" s="29" t="s">
        <v>7005</v>
      </c>
      <c r="E73" s="21" t="s">
        <v>7004</v>
      </c>
      <c r="F73" s="16"/>
      <c r="G73" s="7"/>
      <c r="H73" s="7"/>
      <c r="I73" s="7" t="s">
        <v>34</v>
      </c>
      <c r="J73" s="7"/>
      <c r="K73" s="7"/>
      <c r="L73" s="45"/>
      <c r="M73" s="32"/>
      <c r="O73" s="29" t="s">
        <v>34</v>
      </c>
      <c r="P73" s="29" t="s">
        <v>34</v>
      </c>
      <c r="U73" s="31"/>
      <c r="V73" s="2" t="s">
        <v>7006</v>
      </c>
      <c r="W73" s="53">
        <v>5</v>
      </c>
    </row>
    <row r="74" spans="1:23" x14ac:dyDescent="0.35">
      <c r="A74" s="33">
        <v>73</v>
      </c>
      <c r="B74" s="9" t="s">
        <v>5882</v>
      </c>
      <c r="C74" s="37" t="s">
        <v>7007</v>
      </c>
      <c r="D74" s="37" t="s">
        <v>7007</v>
      </c>
      <c r="E74" s="9" t="s">
        <v>5882</v>
      </c>
      <c r="F74" s="15"/>
      <c r="G74" s="10"/>
      <c r="H74" s="10"/>
      <c r="I74" s="7"/>
      <c r="J74" s="10"/>
      <c r="K74" s="10"/>
      <c r="L74" s="47"/>
      <c r="M74" s="32"/>
      <c r="U74" s="31"/>
      <c r="W74" s="53"/>
    </row>
    <row r="75" spans="1:23" x14ac:dyDescent="0.35">
      <c r="A75" s="33">
        <v>74</v>
      </c>
      <c r="B75" s="18" t="s">
        <v>7008</v>
      </c>
      <c r="C75" s="35" t="s">
        <v>7009</v>
      </c>
      <c r="D75" s="35" t="s">
        <v>7009</v>
      </c>
      <c r="E75" s="18" t="s">
        <v>7008</v>
      </c>
      <c r="F75" s="20"/>
      <c r="G75" s="19"/>
      <c r="H75" s="19"/>
      <c r="I75" s="7"/>
      <c r="J75" s="19"/>
      <c r="K75" s="19"/>
      <c r="L75" s="46"/>
      <c r="M75" s="32"/>
      <c r="U75" s="31"/>
      <c r="W75" s="53"/>
    </row>
    <row r="76" spans="1:23" ht="26" x14ac:dyDescent="0.35">
      <c r="A76" s="33">
        <v>75</v>
      </c>
      <c r="B76" s="21" t="s">
        <v>7010</v>
      </c>
      <c r="C76" s="29" t="s">
        <v>7011</v>
      </c>
      <c r="D76" s="29" t="s">
        <v>7011</v>
      </c>
      <c r="E76" s="21" t="s">
        <v>7010</v>
      </c>
      <c r="F76" s="16"/>
      <c r="G76" s="7"/>
      <c r="H76" s="7"/>
      <c r="I76" s="7" t="s">
        <v>34</v>
      </c>
      <c r="J76" s="7"/>
      <c r="K76" s="7"/>
      <c r="L76" s="45"/>
      <c r="M76" s="32"/>
      <c r="O76" s="29" t="s">
        <v>34</v>
      </c>
      <c r="P76" s="29" t="s">
        <v>34</v>
      </c>
      <c r="U76" s="31"/>
      <c r="V76" s="2" t="s">
        <v>7012</v>
      </c>
      <c r="W76" s="53">
        <v>6</v>
      </c>
    </row>
    <row r="77" spans="1:23" ht="39" x14ac:dyDescent="0.35">
      <c r="A77" s="33">
        <v>76</v>
      </c>
      <c r="B77" s="21" t="s">
        <v>7013</v>
      </c>
      <c r="C77" s="29" t="s">
        <v>7014</v>
      </c>
      <c r="D77" s="29" t="s">
        <v>7014</v>
      </c>
      <c r="E77" s="21" t="s">
        <v>7013</v>
      </c>
      <c r="F77" s="16"/>
      <c r="G77" s="7"/>
      <c r="H77" s="7"/>
      <c r="I77" s="7" t="s">
        <v>34</v>
      </c>
      <c r="J77" s="7"/>
      <c r="K77" s="7"/>
      <c r="L77" s="45"/>
      <c r="M77" s="32"/>
      <c r="O77" s="29" t="s">
        <v>34</v>
      </c>
      <c r="P77" s="29" t="s">
        <v>34</v>
      </c>
      <c r="U77" s="31"/>
      <c r="W77" s="53"/>
    </row>
    <row r="78" spans="1:23" ht="26" x14ac:dyDescent="0.35">
      <c r="A78" s="33">
        <v>77</v>
      </c>
      <c r="B78" s="21" t="s">
        <v>7015</v>
      </c>
      <c r="C78" s="29" t="s">
        <v>7016</v>
      </c>
      <c r="D78" s="29" t="s">
        <v>7016</v>
      </c>
      <c r="E78" s="21" t="s">
        <v>7015</v>
      </c>
      <c r="F78" s="16"/>
      <c r="G78" s="7"/>
      <c r="H78" s="7"/>
      <c r="I78" s="7" t="s">
        <v>34</v>
      </c>
      <c r="J78" s="7"/>
      <c r="K78" s="7"/>
      <c r="L78" s="45"/>
      <c r="M78" s="32"/>
      <c r="O78" s="29" t="s">
        <v>34</v>
      </c>
      <c r="P78" s="29" t="s">
        <v>34</v>
      </c>
      <c r="U78" s="31"/>
      <c r="W78" s="53"/>
    </row>
    <row r="79" spans="1:23" ht="26" x14ac:dyDescent="0.35">
      <c r="A79" s="33">
        <v>78</v>
      </c>
      <c r="B79" s="9" t="s">
        <v>7017</v>
      </c>
      <c r="C79" s="37" t="s">
        <v>7018</v>
      </c>
      <c r="D79" s="37" t="s">
        <v>7018</v>
      </c>
      <c r="E79" s="9" t="s">
        <v>7017</v>
      </c>
      <c r="F79" s="15"/>
      <c r="G79" s="10"/>
      <c r="H79" s="10"/>
      <c r="I79" s="7"/>
      <c r="J79" s="10"/>
      <c r="K79" s="10"/>
      <c r="L79" s="47"/>
      <c r="M79" s="32"/>
      <c r="U79" s="31"/>
      <c r="W79" s="53"/>
    </row>
    <row r="80" spans="1:23" x14ac:dyDescent="0.35">
      <c r="A80" s="33">
        <v>79</v>
      </c>
      <c r="B80" s="9" t="s">
        <v>5848</v>
      </c>
      <c r="C80" s="37" t="s">
        <v>7019</v>
      </c>
      <c r="D80" s="37" t="s">
        <v>7019</v>
      </c>
      <c r="E80" s="9" t="s">
        <v>5848</v>
      </c>
      <c r="F80" s="15"/>
      <c r="G80" s="10"/>
      <c r="H80" s="10"/>
      <c r="I80" s="7"/>
      <c r="J80" s="10"/>
      <c r="K80" s="10"/>
      <c r="L80" s="47"/>
      <c r="M80" s="32"/>
      <c r="U80" s="31"/>
      <c r="W80" s="53"/>
    </row>
    <row r="81" spans="1:23" x14ac:dyDescent="0.35">
      <c r="A81" s="33">
        <v>80</v>
      </c>
      <c r="B81" s="18" t="s">
        <v>5928</v>
      </c>
      <c r="C81" s="35" t="s">
        <v>7020</v>
      </c>
      <c r="D81" s="35" t="s">
        <v>7020</v>
      </c>
      <c r="E81" s="18" t="s">
        <v>5928</v>
      </c>
      <c r="F81" s="20"/>
      <c r="G81" s="19"/>
      <c r="H81" s="19"/>
      <c r="I81" s="7"/>
      <c r="J81" s="19"/>
      <c r="K81" s="19"/>
      <c r="L81" s="46"/>
      <c r="M81" s="32"/>
      <c r="U81" s="31"/>
      <c r="W81" s="53"/>
    </row>
    <row r="82" spans="1:23" ht="97.5" customHeight="1" x14ac:dyDescent="0.35">
      <c r="A82" s="33">
        <v>81</v>
      </c>
      <c r="B82" s="21" t="s">
        <v>7021</v>
      </c>
      <c r="C82" s="29" t="s">
        <v>7022</v>
      </c>
      <c r="D82" s="29" t="s">
        <v>7022</v>
      </c>
      <c r="E82" s="21" t="s">
        <v>7021</v>
      </c>
      <c r="F82" s="16"/>
      <c r="G82" s="7"/>
      <c r="H82" s="7"/>
      <c r="I82" s="7" t="s">
        <v>34</v>
      </c>
      <c r="J82" s="7"/>
      <c r="K82" s="7"/>
      <c r="L82" s="45"/>
      <c r="M82" s="32"/>
      <c r="O82" s="29" t="s">
        <v>34</v>
      </c>
      <c r="P82" s="29" t="s">
        <v>34</v>
      </c>
      <c r="U82" s="31"/>
      <c r="V82" s="2" t="s">
        <v>7023</v>
      </c>
      <c r="W82" s="53">
        <v>6</v>
      </c>
    </row>
    <row r="83" spans="1:23" ht="39" x14ac:dyDescent="0.35">
      <c r="A83" s="33">
        <v>82</v>
      </c>
      <c r="B83" s="21" t="s">
        <v>7024</v>
      </c>
      <c r="C83" s="29" t="s">
        <v>7025</v>
      </c>
      <c r="D83" s="29" t="s">
        <v>7025</v>
      </c>
      <c r="E83" s="21" t="s">
        <v>7024</v>
      </c>
      <c r="F83" s="16"/>
      <c r="G83" s="7"/>
      <c r="H83" s="7"/>
      <c r="I83" s="7" t="s">
        <v>34</v>
      </c>
      <c r="J83" s="7"/>
      <c r="K83" s="7"/>
      <c r="L83" s="45"/>
      <c r="M83" s="32"/>
      <c r="O83" s="29" t="s">
        <v>34</v>
      </c>
      <c r="P83" s="29" t="s">
        <v>34</v>
      </c>
      <c r="U83" s="31"/>
      <c r="W83" s="53"/>
    </row>
    <row r="84" spans="1:23" ht="50.25" customHeight="1" x14ac:dyDescent="0.35">
      <c r="A84" s="33">
        <v>83</v>
      </c>
      <c r="B84" s="21" t="s">
        <v>7026</v>
      </c>
      <c r="C84" s="29" t="s">
        <v>7027</v>
      </c>
      <c r="D84" s="29" t="s">
        <v>7027</v>
      </c>
      <c r="E84" s="21" t="s">
        <v>7026</v>
      </c>
      <c r="F84" s="16"/>
      <c r="G84" s="7"/>
      <c r="H84" s="7"/>
      <c r="I84" s="7" t="s">
        <v>34</v>
      </c>
      <c r="J84" s="7"/>
      <c r="K84" s="7"/>
      <c r="L84" s="45"/>
      <c r="M84" s="32"/>
      <c r="O84" s="29" t="s">
        <v>34</v>
      </c>
      <c r="P84" s="29" t="s">
        <v>34</v>
      </c>
      <c r="U84" s="31"/>
      <c r="W84" s="53"/>
    </row>
    <row r="85" spans="1:23" ht="26" x14ac:dyDescent="0.35">
      <c r="A85" s="33">
        <v>84</v>
      </c>
      <c r="B85" s="21" t="s">
        <v>7028</v>
      </c>
      <c r="C85" s="29" t="s">
        <v>7029</v>
      </c>
      <c r="D85" s="29" t="s">
        <v>7029</v>
      </c>
      <c r="E85" s="21" t="s">
        <v>7028</v>
      </c>
      <c r="F85" s="16"/>
      <c r="G85" s="7"/>
      <c r="H85" s="7"/>
      <c r="I85" s="7" t="s">
        <v>34</v>
      </c>
      <c r="J85" s="7"/>
      <c r="K85" s="7"/>
      <c r="L85" s="45"/>
      <c r="M85" s="32"/>
      <c r="O85" s="29" t="s">
        <v>34</v>
      </c>
      <c r="P85" s="29" t="s">
        <v>34</v>
      </c>
      <c r="U85" s="31"/>
      <c r="W85" s="53"/>
    </row>
    <row r="86" spans="1:23" ht="26" x14ac:dyDescent="0.35">
      <c r="A86" s="33">
        <v>85</v>
      </c>
      <c r="B86" s="21" t="s">
        <v>7030</v>
      </c>
      <c r="C86" s="29" t="s">
        <v>7031</v>
      </c>
      <c r="D86" s="29" t="s">
        <v>7031</v>
      </c>
      <c r="E86" s="21" t="s">
        <v>7030</v>
      </c>
      <c r="F86" s="16"/>
      <c r="G86" s="7"/>
      <c r="H86" s="7"/>
      <c r="I86" s="7" t="s">
        <v>34</v>
      </c>
      <c r="J86" s="7"/>
      <c r="K86" s="7"/>
      <c r="L86" s="45"/>
      <c r="M86" s="32"/>
      <c r="O86" s="29" t="s">
        <v>34</v>
      </c>
      <c r="P86" s="29" t="s">
        <v>34</v>
      </c>
      <c r="U86" s="31"/>
      <c r="W86" s="53"/>
    </row>
    <row r="87" spans="1:23" ht="26" x14ac:dyDescent="0.35">
      <c r="A87" s="33">
        <v>86</v>
      </c>
      <c r="B87" s="21" t="s">
        <v>7032</v>
      </c>
      <c r="C87" s="29" t="s">
        <v>7033</v>
      </c>
      <c r="D87" s="29" t="s">
        <v>7033</v>
      </c>
      <c r="E87" s="21" t="s">
        <v>7032</v>
      </c>
      <c r="F87" s="16"/>
      <c r="G87" s="7"/>
      <c r="H87" s="7"/>
      <c r="I87" s="7" t="s">
        <v>34</v>
      </c>
      <c r="J87" s="7"/>
      <c r="K87" s="7"/>
      <c r="L87" s="45"/>
      <c r="M87" s="32"/>
      <c r="O87" s="29" t="s">
        <v>34</v>
      </c>
      <c r="P87" s="29" t="s">
        <v>34</v>
      </c>
      <c r="U87" s="31"/>
      <c r="V87" s="2" t="s">
        <v>7034</v>
      </c>
      <c r="W87" s="53">
        <v>6</v>
      </c>
    </row>
    <row r="88" spans="1:23" ht="26" x14ac:dyDescent="0.35">
      <c r="A88" s="33">
        <v>87</v>
      </c>
      <c r="B88" s="21" t="s">
        <v>7035</v>
      </c>
      <c r="C88" s="29" t="s">
        <v>7036</v>
      </c>
      <c r="D88" s="29" t="s">
        <v>7036</v>
      </c>
      <c r="E88" s="21" t="s">
        <v>7035</v>
      </c>
      <c r="F88" s="16"/>
      <c r="G88" s="7"/>
      <c r="H88" s="7"/>
      <c r="I88" s="7" t="s">
        <v>34</v>
      </c>
      <c r="J88" s="7"/>
      <c r="K88" s="7"/>
      <c r="L88" s="45"/>
      <c r="M88" s="32"/>
      <c r="O88" s="29" t="s">
        <v>34</v>
      </c>
      <c r="P88" s="29" t="s">
        <v>34</v>
      </c>
      <c r="U88" s="31"/>
      <c r="W88" s="53"/>
    </row>
    <row r="89" spans="1:23" ht="26" x14ac:dyDescent="0.35">
      <c r="A89" s="33">
        <v>88</v>
      </c>
      <c r="B89" s="18" t="s">
        <v>7037</v>
      </c>
      <c r="C89" s="35" t="s">
        <v>7038</v>
      </c>
      <c r="D89" s="35" t="s">
        <v>7038</v>
      </c>
      <c r="E89" s="18" t="s">
        <v>7037</v>
      </c>
      <c r="F89" s="20"/>
      <c r="G89" s="19"/>
      <c r="H89" s="19"/>
      <c r="I89" s="7"/>
      <c r="J89" s="19"/>
      <c r="K89" s="19"/>
      <c r="L89" s="46"/>
      <c r="M89" s="32"/>
      <c r="U89" s="31"/>
      <c r="W89" s="53"/>
    </row>
    <row r="90" spans="1:23" ht="26" x14ac:dyDescent="0.35">
      <c r="A90" s="33">
        <v>89</v>
      </c>
      <c r="B90" s="21" t="s">
        <v>7039</v>
      </c>
      <c r="C90" s="29" t="s">
        <v>7040</v>
      </c>
      <c r="D90" s="29" t="s">
        <v>7040</v>
      </c>
      <c r="E90" s="21" t="s">
        <v>7039</v>
      </c>
      <c r="F90" s="16"/>
      <c r="G90" s="7"/>
      <c r="H90" s="7"/>
      <c r="I90" s="7" t="s">
        <v>34</v>
      </c>
      <c r="J90" s="7"/>
      <c r="K90" s="7"/>
      <c r="L90" s="45"/>
      <c r="M90" s="32"/>
      <c r="O90" s="29" t="s">
        <v>34</v>
      </c>
      <c r="P90" s="29" t="s">
        <v>34</v>
      </c>
      <c r="U90" s="31"/>
      <c r="W90" s="53"/>
    </row>
    <row r="91" spans="1:23" ht="26" x14ac:dyDescent="0.35">
      <c r="A91" s="33">
        <v>90</v>
      </c>
      <c r="B91" s="21" t="s">
        <v>7041</v>
      </c>
      <c r="C91" s="29" t="s">
        <v>7042</v>
      </c>
      <c r="D91" s="29" t="s">
        <v>7042</v>
      </c>
      <c r="E91" s="21" t="s">
        <v>7041</v>
      </c>
      <c r="F91" s="16"/>
      <c r="G91" s="7"/>
      <c r="H91" s="7"/>
      <c r="I91" s="7" t="s">
        <v>34</v>
      </c>
      <c r="J91" s="7"/>
      <c r="K91" s="7"/>
      <c r="L91" s="45"/>
      <c r="M91" s="32"/>
      <c r="O91" s="29" t="s">
        <v>34</v>
      </c>
      <c r="P91" s="29" t="s">
        <v>34</v>
      </c>
      <c r="U91" s="31"/>
      <c r="W91" s="53"/>
    </row>
    <row r="92" spans="1:23" x14ac:dyDescent="0.35">
      <c r="A92" s="33">
        <v>91</v>
      </c>
      <c r="B92" s="18" t="s">
        <v>88</v>
      </c>
      <c r="C92" s="35" t="s">
        <v>7043</v>
      </c>
      <c r="D92" s="35" t="s">
        <v>7043</v>
      </c>
      <c r="E92" s="18" t="s">
        <v>88</v>
      </c>
      <c r="F92" s="20"/>
      <c r="G92" s="19"/>
      <c r="H92" s="19"/>
      <c r="I92" s="7"/>
      <c r="J92" s="19"/>
      <c r="K92" s="19"/>
      <c r="L92" s="46"/>
      <c r="M92" s="32"/>
      <c r="U92" s="31"/>
      <c r="W92" s="53"/>
    </row>
    <row r="93" spans="1:23" x14ac:dyDescent="0.35">
      <c r="A93" s="33">
        <v>92</v>
      </c>
      <c r="B93" s="18" t="s">
        <v>6022</v>
      </c>
      <c r="C93" s="35" t="s">
        <v>7044</v>
      </c>
      <c r="D93" s="35" t="s">
        <v>7044</v>
      </c>
      <c r="E93" s="18" t="s">
        <v>6022</v>
      </c>
      <c r="F93" s="20"/>
      <c r="G93" s="19"/>
      <c r="H93" s="19"/>
      <c r="I93" s="7"/>
      <c r="J93" s="19"/>
      <c r="K93" s="19"/>
      <c r="L93" s="46"/>
      <c r="M93" s="32"/>
      <c r="U93" s="31"/>
      <c r="W93" s="53"/>
    </row>
    <row r="94" spans="1:23" x14ac:dyDescent="0.35">
      <c r="A94" s="33">
        <v>93</v>
      </c>
      <c r="B94" s="21" t="s">
        <v>7045</v>
      </c>
      <c r="C94" s="29" t="s">
        <v>7046</v>
      </c>
      <c r="D94" s="29" t="s">
        <v>7046</v>
      </c>
      <c r="E94" s="21" t="s">
        <v>7045</v>
      </c>
      <c r="F94" s="16"/>
      <c r="G94" s="7"/>
      <c r="H94" s="7"/>
      <c r="I94" s="7" t="s">
        <v>34</v>
      </c>
      <c r="J94" s="7"/>
      <c r="K94" s="7"/>
      <c r="L94" s="45"/>
      <c r="M94" s="32"/>
      <c r="O94" s="29" t="s">
        <v>34</v>
      </c>
      <c r="P94" s="29" t="s">
        <v>34</v>
      </c>
      <c r="U94" s="31"/>
      <c r="W94" s="53"/>
    </row>
    <row r="95" spans="1:23" ht="26" x14ac:dyDescent="0.35">
      <c r="A95" s="33">
        <v>94</v>
      </c>
      <c r="B95" s="21" t="s">
        <v>7047</v>
      </c>
      <c r="C95" s="29" t="s">
        <v>7048</v>
      </c>
      <c r="D95" s="29" t="s">
        <v>7048</v>
      </c>
      <c r="E95" s="21" t="s">
        <v>7047</v>
      </c>
      <c r="F95" s="16"/>
      <c r="G95" s="7"/>
      <c r="H95" s="7"/>
      <c r="I95" s="7" t="s">
        <v>34</v>
      </c>
      <c r="J95" s="7"/>
      <c r="K95" s="7"/>
      <c r="L95" s="45"/>
      <c r="M95" s="32"/>
      <c r="O95" s="29" t="s">
        <v>34</v>
      </c>
      <c r="P95" s="29" t="s">
        <v>34</v>
      </c>
      <c r="U95" s="31"/>
      <c r="W95" s="53"/>
    </row>
    <row r="96" spans="1:23" x14ac:dyDescent="0.35">
      <c r="A96" s="33">
        <v>95</v>
      </c>
      <c r="B96" s="21" t="s">
        <v>7049</v>
      </c>
      <c r="C96" s="29" t="s">
        <v>7050</v>
      </c>
      <c r="D96" s="29" t="s">
        <v>7050</v>
      </c>
      <c r="E96" s="21" t="s">
        <v>7049</v>
      </c>
      <c r="F96" s="16"/>
      <c r="G96" s="7"/>
      <c r="H96" s="7"/>
      <c r="I96" s="7" t="s">
        <v>34</v>
      </c>
      <c r="J96" s="7"/>
      <c r="K96" s="7"/>
      <c r="L96" s="45"/>
      <c r="M96" s="32"/>
      <c r="O96" s="29" t="s">
        <v>34</v>
      </c>
      <c r="P96" s="29" t="s">
        <v>34</v>
      </c>
      <c r="U96" s="31"/>
      <c r="W96" s="53"/>
    </row>
    <row r="97" spans="1:23" ht="39" x14ac:dyDescent="0.35">
      <c r="A97" s="33">
        <v>96</v>
      </c>
      <c r="B97" s="21" t="s">
        <v>7051</v>
      </c>
      <c r="C97" s="29" t="s">
        <v>7052</v>
      </c>
      <c r="D97" s="29" t="s">
        <v>7052</v>
      </c>
      <c r="E97" s="21" t="s">
        <v>7051</v>
      </c>
      <c r="F97" s="16"/>
      <c r="G97" s="7"/>
      <c r="H97" s="7"/>
      <c r="I97" s="7" t="s">
        <v>34</v>
      </c>
      <c r="J97" s="7"/>
      <c r="K97" s="7"/>
      <c r="L97" s="45"/>
      <c r="M97" s="32"/>
      <c r="O97" s="29" t="s">
        <v>34</v>
      </c>
      <c r="P97" s="29" t="s">
        <v>34</v>
      </c>
      <c r="U97" s="31"/>
      <c r="W97" s="53"/>
    </row>
    <row r="98" spans="1:23" ht="39" x14ac:dyDescent="0.35">
      <c r="A98" s="33">
        <v>97</v>
      </c>
      <c r="B98" s="21" t="s">
        <v>7053</v>
      </c>
      <c r="C98" s="29" t="s">
        <v>7054</v>
      </c>
      <c r="D98" s="29" t="s">
        <v>7054</v>
      </c>
      <c r="E98" s="21" t="s">
        <v>7053</v>
      </c>
      <c r="F98" s="16"/>
      <c r="G98" s="7"/>
      <c r="H98" s="7"/>
      <c r="I98" s="7" t="s">
        <v>34</v>
      </c>
      <c r="J98" s="7"/>
      <c r="K98" s="7"/>
      <c r="L98" s="45"/>
      <c r="M98" s="32"/>
      <c r="O98" s="29" t="s">
        <v>34</v>
      </c>
      <c r="P98" s="29" t="s">
        <v>34</v>
      </c>
      <c r="U98" s="31"/>
      <c r="W98" s="53"/>
    </row>
    <row r="99" spans="1:23" x14ac:dyDescent="0.35">
      <c r="A99" s="33">
        <v>98</v>
      </c>
      <c r="B99" s="18" t="s">
        <v>6035</v>
      </c>
      <c r="C99" s="35" t="s">
        <v>7055</v>
      </c>
      <c r="D99" s="35" t="s">
        <v>7055</v>
      </c>
      <c r="E99" s="18" t="s">
        <v>6035</v>
      </c>
      <c r="F99" s="20"/>
      <c r="G99" s="19"/>
      <c r="H99" s="19"/>
      <c r="I99" s="7"/>
      <c r="J99" s="19"/>
      <c r="K99" s="19"/>
      <c r="L99" s="46"/>
      <c r="M99" s="32"/>
      <c r="U99" s="31"/>
      <c r="W99" s="53"/>
    </row>
    <row r="100" spans="1:23" ht="39" x14ac:dyDescent="0.35">
      <c r="A100" s="33">
        <v>99</v>
      </c>
      <c r="B100" s="21" t="s">
        <v>7056</v>
      </c>
      <c r="C100" s="29" t="s">
        <v>7057</v>
      </c>
      <c r="D100" s="29" t="s">
        <v>7057</v>
      </c>
      <c r="E100" s="21" t="s">
        <v>7056</v>
      </c>
      <c r="F100" s="16"/>
      <c r="G100" s="7"/>
      <c r="H100" s="7"/>
      <c r="I100" s="7" t="s">
        <v>34</v>
      </c>
      <c r="J100" s="7"/>
      <c r="K100" s="7"/>
      <c r="L100" s="45"/>
      <c r="M100" s="32"/>
      <c r="O100" s="29" t="s">
        <v>34</v>
      </c>
      <c r="P100" s="29" t="s">
        <v>34</v>
      </c>
      <c r="U100" s="31"/>
      <c r="V100" s="2" t="s">
        <v>7058</v>
      </c>
      <c r="W100" s="53">
        <v>6</v>
      </c>
    </row>
    <row r="101" spans="1:23" x14ac:dyDescent="0.35">
      <c r="A101" s="33">
        <v>100</v>
      </c>
      <c r="B101" s="18" t="s">
        <v>6959</v>
      </c>
      <c r="C101" s="35" t="s">
        <v>7059</v>
      </c>
      <c r="D101" s="35" t="s">
        <v>7059</v>
      </c>
      <c r="E101" s="18" t="s">
        <v>6959</v>
      </c>
      <c r="F101" s="20"/>
      <c r="G101" s="19"/>
      <c r="H101" s="19"/>
      <c r="I101" s="7"/>
      <c r="J101" s="19"/>
      <c r="K101" s="19"/>
      <c r="L101" s="46"/>
      <c r="M101" s="32"/>
      <c r="U101" s="31"/>
      <c r="W101" s="53"/>
    </row>
    <row r="102" spans="1:23" ht="65" x14ac:dyDescent="0.35">
      <c r="A102" s="33">
        <v>101</v>
      </c>
      <c r="B102" s="21" t="s">
        <v>7060</v>
      </c>
      <c r="C102" s="29" t="s">
        <v>7061</v>
      </c>
      <c r="D102" s="29" t="s">
        <v>7061</v>
      </c>
      <c r="E102" s="21" t="s">
        <v>7060</v>
      </c>
      <c r="F102" s="16"/>
      <c r="G102" s="7"/>
      <c r="H102" s="7"/>
      <c r="I102" s="7" t="s">
        <v>34</v>
      </c>
      <c r="J102" s="7"/>
      <c r="K102" s="7"/>
      <c r="L102" s="45"/>
      <c r="M102" s="32"/>
      <c r="O102" s="29" t="s">
        <v>34</v>
      </c>
      <c r="P102" s="29" t="s">
        <v>34</v>
      </c>
      <c r="U102" s="31"/>
      <c r="W102" s="53"/>
    </row>
    <row r="103" spans="1:23" x14ac:dyDescent="0.35">
      <c r="A103" s="33">
        <v>102</v>
      </c>
      <c r="B103" s="9" t="s">
        <v>5872</v>
      </c>
      <c r="C103" s="37" t="s">
        <v>7062</v>
      </c>
      <c r="D103" s="37" t="s">
        <v>7062</v>
      </c>
      <c r="E103" s="9" t="s">
        <v>5872</v>
      </c>
      <c r="F103" s="15"/>
      <c r="G103" s="10"/>
      <c r="H103" s="10"/>
      <c r="I103" s="7"/>
      <c r="J103" s="10"/>
      <c r="K103" s="10"/>
      <c r="L103" s="47"/>
      <c r="M103" s="32"/>
      <c r="U103" s="31"/>
      <c r="W103" s="53"/>
    </row>
    <row r="104" spans="1:23" x14ac:dyDescent="0.35">
      <c r="A104" s="33">
        <v>103</v>
      </c>
      <c r="B104" s="18" t="s">
        <v>6119</v>
      </c>
      <c r="C104" s="35" t="s">
        <v>7063</v>
      </c>
      <c r="D104" s="35" t="s">
        <v>7063</v>
      </c>
      <c r="E104" s="18" t="s">
        <v>6119</v>
      </c>
      <c r="F104" s="20"/>
      <c r="G104" s="19"/>
      <c r="H104" s="19"/>
      <c r="I104" s="7"/>
      <c r="J104" s="19"/>
      <c r="K104" s="19"/>
      <c r="L104" s="46"/>
      <c r="M104" s="32"/>
      <c r="U104" s="31"/>
      <c r="W104" s="53"/>
    </row>
    <row r="105" spans="1:23" ht="26" x14ac:dyDescent="0.35">
      <c r="A105" s="33">
        <v>104</v>
      </c>
      <c r="B105" s="21" t="s">
        <v>7064</v>
      </c>
      <c r="C105" s="29" t="s">
        <v>7065</v>
      </c>
      <c r="D105" s="29" t="s">
        <v>7065</v>
      </c>
      <c r="E105" s="21" t="s">
        <v>7064</v>
      </c>
      <c r="F105" s="16"/>
      <c r="G105" s="7"/>
      <c r="H105" s="7"/>
      <c r="I105" s="7" t="s">
        <v>34</v>
      </c>
      <c r="J105" s="7"/>
      <c r="K105" s="7"/>
      <c r="L105" s="45"/>
      <c r="M105" s="32"/>
      <c r="O105" s="29" t="s">
        <v>34</v>
      </c>
      <c r="P105" s="29" t="s">
        <v>34</v>
      </c>
      <c r="U105" s="31"/>
      <c r="W105" s="53"/>
    </row>
    <row r="106" spans="1:23" x14ac:dyDescent="0.35">
      <c r="A106" s="33">
        <v>105</v>
      </c>
      <c r="B106" s="21" t="s">
        <v>7066</v>
      </c>
      <c r="C106" s="29" t="s">
        <v>7067</v>
      </c>
      <c r="D106" s="29" t="s">
        <v>7067</v>
      </c>
      <c r="E106" s="21" t="s">
        <v>7066</v>
      </c>
      <c r="F106" s="16"/>
      <c r="G106" s="7"/>
      <c r="H106" s="7"/>
      <c r="I106" s="7" t="s">
        <v>34</v>
      </c>
      <c r="J106" s="7"/>
      <c r="K106" s="7"/>
      <c r="L106" s="45"/>
      <c r="M106" s="32"/>
      <c r="O106" s="29" t="s">
        <v>34</v>
      </c>
      <c r="P106" s="29" t="s">
        <v>34</v>
      </c>
      <c r="U106" s="31"/>
      <c r="W106" s="53"/>
    </row>
    <row r="107" spans="1:23" x14ac:dyDescent="0.35">
      <c r="A107" s="33">
        <v>106</v>
      </c>
      <c r="B107" s="18" t="s">
        <v>7068</v>
      </c>
      <c r="C107" s="35" t="s">
        <v>7069</v>
      </c>
      <c r="D107" s="35" t="s">
        <v>7069</v>
      </c>
      <c r="E107" s="18" t="s">
        <v>7068</v>
      </c>
      <c r="F107" s="20"/>
      <c r="G107" s="19"/>
      <c r="H107" s="19"/>
      <c r="I107" s="7"/>
      <c r="J107" s="19"/>
      <c r="K107" s="19"/>
      <c r="L107" s="46"/>
      <c r="M107" s="32"/>
      <c r="U107" s="31"/>
      <c r="W107" s="53"/>
    </row>
    <row r="108" spans="1:23" ht="26" x14ac:dyDescent="0.35">
      <c r="A108" s="33">
        <v>107</v>
      </c>
      <c r="B108" s="21" t="s">
        <v>7070</v>
      </c>
      <c r="C108" s="29" t="s">
        <v>7071</v>
      </c>
      <c r="D108" s="29" t="s">
        <v>7071</v>
      </c>
      <c r="E108" s="21" t="s">
        <v>7070</v>
      </c>
      <c r="F108" s="16"/>
      <c r="G108" s="7"/>
      <c r="H108" s="7"/>
      <c r="I108" s="7" t="s">
        <v>34</v>
      </c>
      <c r="J108" s="7"/>
      <c r="K108" s="7"/>
      <c r="L108" s="45"/>
      <c r="M108" s="32"/>
      <c r="O108" s="29" t="s">
        <v>34</v>
      </c>
      <c r="P108" s="29" t="s">
        <v>34</v>
      </c>
      <c r="U108" s="31"/>
      <c r="W108" s="53"/>
    </row>
    <row r="109" spans="1:23" x14ac:dyDescent="0.35">
      <c r="A109" s="33">
        <v>108</v>
      </c>
      <c r="B109" s="9" t="s">
        <v>6138</v>
      </c>
      <c r="C109" s="37" t="s">
        <v>7072</v>
      </c>
      <c r="D109" s="37" t="s">
        <v>7072</v>
      </c>
      <c r="E109" s="9" t="s">
        <v>6138</v>
      </c>
      <c r="F109" s="15"/>
      <c r="G109" s="10"/>
      <c r="H109" s="10"/>
      <c r="I109" s="7"/>
      <c r="J109" s="10"/>
      <c r="K109" s="10"/>
      <c r="L109" s="47"/>
      <c r="M109" s="32"/>
      <c r="U109" s="31"/>
      <c r="W109" s="53"/>
    </row>
    <row r="110" spans="1:23" x14ac:dyDescent="0.35">
      <c r="A110" s="33">
        <v>109</v>
      </c>
      <c r="B110" s="18" t="s">
        <v>7073</v>
      </c>
      <c r="C110" s="35" t="s">
        <v>7074</v>
      </c>
      <c r="D110" s="35" t="s">
        <v>7074</v>
      </c>
      <c r="E110" s="18" t="s">
        <v>7073</v>
      </c>
      <c r="F110" s="20"/>
      <c r="G110" s="19"/>
      <c r="H110" s="19"/>
      <c r="I110" s="7"/>
      <c r="J110" s="19"/>
      <c r="K110" s="19"/>
      <c r="L110" s="46"/>
      <c r="M110" s="32"/>
      <c r="U110" s="31"/>
      <c r="W110" s="53"/>
    </row>
    <row r="111" spans="1:23" ht="26" x14ac:dyDescent="0.35">
      <c r="A111" s="33">
        <v>110</v>
      </c>
      <c r="B111" s="21" t="s">
        <v>7075</v>
      </c>
      <c r="C111" s="29" t="s">
        <v>7076</v>
      </c>
      <c r="D111" s="29" t="s">
        <v>7076</v>
      </c>
      <c r="E111" s="21" t="s">
        <v>7075</v>
      </c>
      <c r="F111" s="16"/>
      <c r="G111" s="7"/>
      <c r="H111" s="7"/>
      <c r="I111" s="7" t="s">
        <v>34</v>
      </c>
      <c r="J111" s="7"/>
      <c r="K111" s="7"/>
      <c r="L111" s="45"/>
      <c r="M111" s="32"/>
      <c r="O111" s="29" t="s">
        <v>34</v>
      </c>
      <c r="P111" s="29" t="s">
        <v>34</v>
      </c>
      <c r="U111" s="31"/>
      <c r="W111" s="53"/>
    </row>
    <row r="112" spans="1:23" x14ac:dyDescent="0.35">
      <c r="A112" s="33">
        <v>111</v>
      </c>
      <c r="B112" s="18" t="s">
        <v>5690</v>
      </c>
      <c r="C112" s="35" t="s">
        <v>7077</v>
      </c>
      <c r="D112" s="35" t="s">
        <v>7077</v>
      </c>
      <c r="E112" s="18" t="s">
        <v>5690</v>
      </c>
      <c r="F112" s="20"/>
      <c r="G112" s="19"/>
      <c r="H112" s="19"/>
      <c r="I112" s="7"/>
      <c r="J112" s="19"/>
      <c r="K112" s="19"/>
      <c r="L112" s="46"/>
      <c r="M112" s="32"/>
      <c r="U112" s="31"/>
      <c r="W112" s="53"/>
    </row>
    <row r="113" spans="1:23" x14ac:dyDescent="0.35">
      <c r="A113" s="33">
        <v>112</v>
      </c>
      <c r="B113" s="21" t="s">
        <v>7078</v>
      </c>
      <c r="C113" s="29" t="s">
        <v>7079</v>
      </c>
      <c r="D113" s="29" t="s">
        <v>7079</v>
      </c>
      <c r="E113" s="21" t="s">
        <v>7078</v>
      </c>
      <c r="F113" s="16"/>
      <c r="G113" s="7"/>
      <c r="H113" s="7"/>
      <c r="I113" s="7" t="s">
        <v>34</v>
      </c>
      <c r="J113" s="7"/>
      <c r="K113" s="7"/>
      <c r="L113" s="45"/>
      <c r="M113" s="32"/>
      <c r="O113" s="29" t="s">
        <v>34</v>
      </c>
      <c r="P113" s="29" t="s">
        <v>34</v>
      </c>
      <c r="U113" s="31"/>
      <c r="W113" s="53"/>
    </row>
    <row r="114" spans="1:23" x14ac:dyDescent="0.35">
      <c r="A114" s="33">
        <v>113</v>
      </c>
      <c r="B114" s="21" t="s">
        <v>7080</v>
      </c>
      <c r="C114" s="29" t="s">
        <v>7081</v>
      </c>
      <c r="D114" s="29" t="s">
        <v>7081</v>
      </c>
      <c r="E114" s="21" t="s">
        <v>7080</v>
      </c>
      <c r="F114" s="16"/>
      <c r="G114" s="7"/>
      <c r="H114" s="7"/>
      <c r="I114" s="7" t="s">
        <v>34</v>
      </c>
      <c r="J114" s="7"/>
      <c r="K114" s="7"/>
      <c r="L114" s="45"/>
      <c r="M114" s="32"/>
      <c r="O114" s="29" t="s">
        <v>34</v>
      </c>
      <c r="P114" s="29" t="s">
        <v>34</v>
      </c>
      <c r="U114" s="31"/>
      <c r="W114" s="53"/>
    </row>
    <row r="115" spans="1:23" x14ac:dyDescent="0.35">
      <c r="A115" s="33">
        <v>114</v>
      </c>
      <c r="B115" s="18" t="s">
        <v>7082</v>
      </c>
      <c r="C115" s="35" t="s">
        <v>7083</v>
      </c>
      <c r="D115" s="35" t="s">
        <v>7083</v>
      </c>
      <c r="E115" s="18" t="s">
        <v>7082</v>
      </c>
      <c r="F115" s="20"/>
      <c r="G115" s="19"/>
      <c r="H115" s="19"/>
      <c r="I115" s="7"/>
      <c r="J115" s="19"/>
      <c r="K115" s="19"/>
      <c r="L115" s="46"/>
      <c r="M115" s="32"/>
      <c r="U115" s="31"/>
      <c r="W115" s="53"/>
    </row>
    <row r="116" spans="1:23" x14ac:dyDescent="0.35">
      <c r="A116" s="33">
        <v>115</v>
      </c>
      <c r="B116" s="21" t="s">
        <v>7084</v>
      </c>
      <c r="C116" s="29" t="s">
        <v>7085</v>
      </c>
      <c r="D116" s="29" t="s">
        <v>7085</v>
      </c>
      <c r="E116" s="21" t="s">
        <v>7084</v>
      </c>
      <c r="F116" s="16"/>
      <c r="G116" s="7"/>
      <c r="H116" s="7"/>
      <c r="I116" s="7" t="s">
        <v>34</v>
      </c>
      <c r="J116" s="7"/>
      <c r="K116" s="7"/>
      <c r="L116" s="45"/>
      <c r="M116" s="32"/>
      <c r="O116" s="29" t="s">
        <v>34</v>
      </c>
      <c r="P116" s="29" t="s">
        <v>34</v>
      </c>
      <c r="U116" s="31"/>
      <c r="W116" s="53"/>
    </row>
    <row r="117" spans="1:23" x14ac:dyDescent="0.35">
      <c r="A117" s="33">
        <v>116</v>
      </c>
      <c r="B117" s="18" t="s">
        <v>7086</v>
      </c>
      <c r="C117" s="35" t="s">
        <v>7087</v>
      </c>
      <c r="D117" s="35" t="s">
        <v>7087</v>
      </c>
      <c r="E117" s="18" t="s">
        <v>7086</v>
      </c>
      <c r="F117" s="20"/>
      <c r="G117" s="19"/>
      <c r="H117" s="19"/>
      <c r="I117" s="7"/>
      <c r="J117" s="19"/>
      <c r="K117" s="19"/>
      <c r="L117" s="46"/>
      <c r="M117" s="32"/>
      <c r="U117" s="31"/>
      <c r="W117" s="53"/>
    </row>
    <row r="118" spans="1:23" x14ac:dyDescent="0.35">
      <c r="A118" s="33">
        <v>117</v>
      </c>
      <c r="B118" s="21" t="s">
        <v>7088</v>
      </c>
      <c r="C118" s="29" t="s">
        <v>7089</v>
      </c>
      <c r="D118" s="29" t="s">
        <v>7089</v>
      </c>
      <c r="E118" s="21" t="s">
        <v>7088</v>
      </c>
      <c r="F118" s="16"/>
      <c r="G118" s="7"/>
      <c r="H118" s="7"/>
      <c r="I118" s="7" t="s">
        <v>34</v>
      </c>
      <c r="J118" s="7"/>
      <c r="K118" s="7"/>
      <c r="L118" s="45"/>
      <c r="M118" s="32"/>
      <c r="O118" s="29" t="s">
        <v>34</v>
      </c>
      <c r="P118" s="29" t="s">
        <v>34</v>
      </c>
      <c r="U118" s="31"/>
      <c r="W118" s="53"/>
    </row>
    <row r="119" spans="1:23" x14ac:dyDescent="0.35">
      <c r="A119" s="33">
        <v>118</v>
      </c>
      <c r="B119" s="18" t="s">
        <v>6150</v>
      </c>
      <c r="C119" s="35" t="s">
        <v>7090</v>
      </c>
      <c r="D119" s="35" t="s">
        <v>7090</v>
      </c>
      <c r="E119" s="18" t="s">
        <v>6150</v>
      </c>
      <c r="F119" s="20"/>
      <c r="G119" s="19"/>
      <c r="H119" s="19"/>
      <c r="I119" s="7"/>
      <c r="J119" s="19"/>
      <c r="K119" s="19"/>
      <c r="L119" s="46"/>
      <c r="M119" s="32"/>
      <c r="U119" s="31"/>
      <c r="W119" s="53"/>
    </row>
    <row r="120" spans="1:23" ht="26" x14ac:dyDescent="0.35">
      <c r="A120" s="33">
        <v>119</v>
      </c>
      <c r="B120" s="21" t="s">
        <v>7091</v>
      </c>
      <c r="C120" s="29" t="s">
        <v>7092</v>
      </c>
      <c r="D120" s="29" t="s">
        <v>7092</v>
      </c>
      <c r="E120" s="21" t="s">
        <v>7091</v>
      </c>
      <c r="F120" s="16"/>
      <c r="G120" s="7"/>
      <c r="H120" s="7"/>
      <c r="I120" s="7" t="s">
        <v>34</v>
      </c>
      <c r="J120" s="7"/>
      <c r="K120" s="7"/>
      <c r="L120" s="45"/>
      <c r="M120" s="32"/>
      <c r="O120" s="29" t="s">
        <v>34</v>
      </c>
      <c r="P120" s="29" t="s">
        <v>34</v>
      </c>
      <c r="U120" s="31"/>
      <c r="W120" s="53"/>
    </row>
    <row r="121" spans="1:23" ht="26" x14ac:dyDescent="0.35">
      <c r="A121" s="33">
        <v>120</v>
      </c>
      <c r="B121" s="21" t="s">
        <v>7093</v>
      </c>
      <c r="C121" s="29" t="s">
        <v>7094</v>
      </c>
      <c r="D121" s="29" t="s">
        <v>7094</v>
      </c>
      <c r="E121" s="21" t="s">
        <v>7093</v>
      </c>
      <c r="F121" s="16"/>
      <c r="G121" s="7"/>
      <c r="H121" s="7"/>
      <c r="I121" s="7" t="s">
        <v>34</v>
      </c>
      <c r="J121" s="7"/>
      <c r="K121" s="7"/>
      <c r="L121" s="45"/>
      <c r="M121" s="32"/>
      <c r="O121" s="29" t="s">
        <v>34</v>
      </c>
      <c r="P121" s="29" t="s">
        <v>34</v>
      </c>
      <c r="U121" s="31"/>
      <c r="W121" s="53"/>
    </row>
    <row r="122" spans="1:23" x14ac:dyDescent="0.35">
      <c r="A122" s="33">
        <v>121</v>
      </c>
      <c r="B122" s="18" t="s">
        <v>6959</v>
      </c>
      <c r="C122" s="35" t="s">
        <v>7095</v>
      </c>
      <c r="D122" s="35" t="s">
        <v>7095</v>
      </c>
      <c r="E122" s="18" t="s">
        <v>6959</v>
      </c>
      <c r="F122" s="20"/>
      <c r="G122" s="19"/>
      <c r="H122" s="19"/>
      <c r="I122" s="7"/>
      <c r="J122" s="19"/>
      <c r="K122" s="19"/>
      <c r="L122" s="46"/>
      <c r="M122" s="32"/>
      <c r="U122" s="31"/>
      <c r="W122" s="53"/>
    </row>
    <row r="123" spans="1:23" ht="39" x14ac:dyDescent="0.35">
      <c r="A123" s="33">
        <v>122</v>
      </c>
      <c r="B123" s="21" t="s">
        <v>7096</v>
      </c>
      <c r="C123" s="29" t="s">
        <v>7097</v>
      </c>
      <c r="D123" s="29" t="s">
        <v>7097</v>
      </c>
      <c r="E123" s="21" t="s">
        <v>7096</v>
      </c>
      <c r="F123" s="16"/>
      <c r="G123" s="7"/>
      <c r="H123" s="7"/>
      <c r="I123" s="7" t="s">
        <v>34</v>
      </c>
      <c r="J123" s="7"/>
      <c r="K123" s="7"/>
      <c r="L123" s="45"/>
      <c r="M123" s="32"/>
      <c r="O123" s="29" t="s">
        <v>34</v>
      </c>
      <c r="P123" s="29" t="s">
        <v>34</v>
      </c>
      <c r="U123" s="31"/>
      <c r="W123" s="53"/>
    </row>
    <row r="124" spans="1:23" x14ac:dyDescent="0.35">
      <c r="A124" s="33">
        <v>123</v>
      </c>
      <c r="B124" s="9" t="s">
        <v>7098</v>
      </c>
      <c r="C124" s="37" t="s">
        <v>7099</v>
      </c>
      <c r="D124" s="37" t="s">
        <v>7099</v>
      </c>
      <c r="E124" s="9" t="s">
        <v>7098</v>
      </c>
      <c r="F124" s="15"/>
      <c r="G124" s="10"/>
      <c r="H124" s="10"/>
      <c r="I124" s="7"/>
      <c r="J124" s="10"/>
      <c r="K124" s="10"/>
      <c r="L124" s="47"/>
      <c r="M124" s="32"/>
      <c r="U124" s="31"/>
      <c r="W124" s="53"/>
    </row>
    <row r="125" spans="1:23" x14ac:dyDescent="0.35">
      <c r="A125" s="33">
        <v>124</v>
      </c>
      <c r="B125" s="18" t="s">
        <v>7100</v>
      </c>
      <c r="C125" s="35" t="s">
        <v>7101</v>
      </c>
      <c r="D125" s="35" t="s">
        <v>7101</v>
      </c>
      <c r="E125" s="18" t="s">
        <v>7100</v>
      </c>
      <c r="F125" s="20"/>
      <c r="G125" s="19"/>
      <c r="H125" s="19"/>
      <c r="I125" s="7"/>
      <c r="J125" s="19"/>
      <c r="K125" s="19"/>
      <c r="L125" s="46"/>
      <c r="M125" s="32"/>
      <c r="U125" s="31"/>
      <c r="W125" s="53">
        <v>6</v>
      </c>
    </row>
    <row r="126" spans="1:23" ht="26" x14ac:dyDescent="0.35">
      <c r="A126" s="33">
        <v>125</v>
      </c>
      <c r="B126" s="21" t="s">
        <v>7102</v>
      </c>
      <c r="C126" s="29" t="s">
        <v>7103</v>
      </c>
      <c r="D126" s="29" t="s">
        <v>7103</v>
      </c>
      <c r="E126" s="21" t="s">
        <v>7102</v>
      </c>
      <c r="F126" s="16"/>
      <c r="G126" s="7"/>
      <c r="H126" s="7"/>
      <c r="I126" s="7" t="s">
        <v>34</v>
      </c>
      <c r="J126" s="7"/>
      <c r="K126" s="7"/>
      <c r="L126" s="45"/>
      <c r="M126" s="32"/>
      <c r="O126" s="29" t="s">
        <v>34</v>
      </c>
      <c r="P126" s="29" t="s">
        <v>34</v>
      </c>
      <c r="U126" s="31"/>
      <c r="V126" s="2" t="s">
        <v>7104</v>
      </c>
      <c r="W126" s="53">
        <v>6</v>
      </c>
    </row>
    <row r="127" spans="1:23" x14ac:dyDescent="0.35">
      <c r="A127" s="33">
        <v>126</v>
      </c>
      <c r="B127" s="21" t="s">
        <v>7105</v>
      </c>
      <c r="C127" s="29" t="s">
        <v>7106</v>
      </c>
      <c r="D127" s="29" t="s">
        <v>7106</v>
      </c>
      <c r="E127" s="21" t="s">
        <v>7105</v>
      </c>
      <c r="F127" s="16"/>
      <c r="G127" s="7"/>
      <c r="H127" s="7"/>
      <c r="I127" s="7" t="s">
        <v>34</v>
      </c>
      <c r="J127" s="7"/>
      <c r="K127" s="7"/>
      <c r="L127" s="45"/>
      <c r="M127" s="32"/>
      <c r="O127" s="29" t="s">
        <v>34</v>
      </c>
      <c r="P127" s="29" t="s">
        <v>34</v>
      </c>
      <c r="U127" s="31"/>
      <c r="W127" s="53"/>
    </row>
    <row r="128" spans="1:23" ht="26" x14ac:dyDescent="0.35">
      <c r="A128" s="33">
        <v>127</v>
      </c>
      <c r="B128" s="21" t="s">
        <v>7107</v>
      </c>
      <c r="C128" s="29" t="s">
        <v>7108</v>
      </c>
      <c r="D128" s="29" t="s">
        <v>7108</v>
      </c>
      <c r="E128" s="21" t="s">
        <v>7107</v>
      </c>
      <c r="F128" s="16"/>
      <c r="G128" s="7"/>
      <c r="H128" s="7"/>
      <c r="I128" s="7" t="s">
        <v>34</v>
      </c>
      <c r="J128" s="7"/>
      <c r="K128" s="7"/>
      <c r="L128" s="45"/>
      <c r="M128" s="32"/>
      <c r="O128" s="29" t="s">
        <v>34</v>
      </c>
      <c r="P128" s="29" t="s">
        <v>34</v>
      </c>
      <c r="U128" s="31"/>
      <c r="W128" s="53"/>
    </row>
    <row r="129" spans="1:23" x14ac:dyDescent="0.35">
      <c r="A129" s="33">
        <v>128</v>
      </c>
      <c r="B129" s="18" t="s">
        <v>7109</v>
      </c>
      <c r="C129" s="35" t="s">
        <v>7110</v>
      </c>
      <c r="D129" s="35" t="s">
        <v>7110</v>
      </c>
      <c r="E129" s="18" t="s">
        <v>7109</v>
      </c>
      <c r="F129" s="20"/>
      <c r="G129" s="19"/>
      <c r="H129" s="19"/>
      <c r="I129" s="7"/>
      <c r="J129" s="19"/>
      <c r="K129" s="19"/>
      <c r="L129" s="46"/>
      <c r="M129" s="32"/>
      <c r="U129" s="31"/>
      <c r="W129" s="53"/>
    </row>
    <row r="130" spans="1:23" ht="26" x14ac:dyDescent="0.35">
      <c r="A130" s="33">
        <v>129</v>
      </c>
      <c r="B130" s="21" t="s">
        <v>7111</v>
      </c>
      <c r="C130" s="29" t="s">
        <v>7112</v>
      </c>
      <c r="D130" s="29" t="s">
        <v>7112</v>
      </c>
      <c r="E130" s="21" t="s">
        <v>7111</v>
      </c>
      <c r="F130" s="16"/>
      <c r="G130" s="7"/>
      <c r="H130" s="7"/>
      <c r="I130" s="7" t="s">
        <v>34</v>
      </c>
      <c r="J130" s="7"/>
      <c r="K130" s="7"/>
      <c r="L130" s="45"/>
      <c r="M130" s="32"/>
      <c r="O130" s="29" t="s">
        <v>34</v>
      </c>
      <c r="P130" s="29" t="s">
        <v>34</v>
      </c>
      <c r="U130" s="31"/>
      <c r="W130" s="53"/>
    </row>
    <row r="131" spans="1:23" x14ac:dyDescent="0.35">
      <c r="A131" s="33">
        <v>130</v>
      </c>
      <c r="B131" s="21" t="s">
        <v>7113</v>
      </c>
      <c r="C131" s="29" t="s">
        <v>7114</v>
      </c>
      <c r="D131" s="29" t="s">
        <v>7114</v>
      </c>
      <c r="E131" s="21" t="s">
        <v>7113</v>
      </c>
      <c r="F131" s="16"/>
      <c r="G131" s="7"/>
      <c r="H131" s="7"/>
      <c r="I131" s="7" t="s">
        <v>34</v>
      </c>
      <c r="J131" s="7"/>
      <c r="K131" s="7"/>
      <c r="L131" s="45"/>
      <c r="M131" s="32"/>
      <c r="O131" s="29" t="s">
        <v>34</v>
      </c>
      <c r="P131" s="29" t="s">
        <v>34</v>
      </c>
      <c r="U131" s="31"/>
      <c r="W131" s="53"/>
    </row>
    <row r="132" spans="1:23" ht="26" x14ac:dyDescent="0.35">
      <c r="A132" s="33">
        <v>131</v>
      </c>
      <c r="B132" s="21" t="s">
        <v>7115</v>
      </c>
      <c r="C132" s="29" t="s">
        <v>7116</v>
      </c>
      <c r="D132" s="29" t="s">
        <v>7116</v>
      </c>
      <c r="E132" s="21" t="s">
        <v>7115</v>
      </c>
      <c r="F132" s="16"/>
      <c r="G132" s="7"/>
      <c r="H132" s="7"/>
      <c r="I132" s="7" t="s">
        <v>34</v>
      </c>
      <c r="J132" s="7"/>
      <c r="K132" s="7"/>
      <c r="L132" s="45"/>
      <c r="M132" s="32"/>
      <c r="O132" s="29" t="s">
        <v>34</v>
      </c>
      <c r="P132" s="29" t="s">
        <v>34</v>
      </c>
      <c r="U132" s="31"/>
      <c r="W132" s="53"/>
    </row>
    <row r="133" spans="1:23" ht="26" x14ac:dyDescent="0.35">
      <c r="A133" s="33">
        <v>132</v>
      </c>
      <c r="B133" s="21" t="s">
        <v>7117</v>
      </c>
      <c r="C133" s="29" t="s">
        <v>7118</v>
      </c>
      <c r="D133" s="29" t="s">
        <v>7118</v>
      </c>
      <c r="E133" s="21" t="s">
        <v>7117</v>
      </c>
      <c r="F133" s="16"/>
      <c r="G133" s="7"/>
      <c r="H133" s="7"/>
      <c r="I133" s="7" t="s">
        <v>34</v>
      </c>
      <c r="J133" s="7"/>
      <c r="K133" s="7"/>
      <c r="L133" s="45"/>
      <c r="M133" s="32"/>
      <c r="O133" s="29" t="s">
        <v>34</v>
      </c>
      <c r="P133" s="29" t="s">
        <v>34</v>
      </c>
      <c r="U133" s="31"/>
      <c r="W133" s="53"/>
    </row>
    <row r="134" spans="1:23" x14ac:dyDescent="0.35">
      <c r="A134" s="33">
        <v>133</v>
      </c>
      <c r="B134" s="9" t="s">
        <v>6200</v>
      </c>
      <c r="C134" s="37" t="s">
        <v>7119</v>
      </c>
      <c r="D134" s="37" t="s">
        <v>7119</v>
      </c>
      <c r="E134" s="9" t="s">
        <v>6200</v>
      </c>
      <c r="F134" s="15"/>
      <c r="G134" s="10"/>
      <c r="H134" s="10"/>
      <c r="I134" s="7"/>
      <c r="J134" s="10"/>
      <c r="K134" s="10"/>
      <c r="L134" s="47"/>
      <c r="M134" s="32"/>
      <c r="U134" s="31"/>
      <c r="W134" s="53"/>
    </row>
    <row r="135" spans="1:23" x14ac:dyDescent="0.35">
      <c r="A135" s="33">
        <v>134</v>
      </c>
      <c r="B135" s="18" t="s">
        <v>7068</v>
      </c>
      <c r="C135" s="35" t="s">
        <v>7120</v>
      </c>
      <c r="D135" s="35" t="s">
        <v>7120</v>
      </c>
      <c r="E135" s="18" t="s">
        <v>7068</v>
      </c>
      <c r="F135" s="20"/>
      <c r="G135" s="19"/>
      <c r="H135" s="19"/>
      <c r="I135" s="7"/>
      <c r="J135" s="19"/>
      <c r="K135" s="19"/>
      <c r="L135" s="46"/>
      <c r="M135" s="32"/>
      <c r="U135" s="31"/>
      <c r="W135" s="53"/>
    </row>
    <row r="136" spans="1:23" ht="26" x14ac:dyDescent="0.35">
      <c r="A136" s="33">
        <v>135</v>
      </c>
      <c r="B136" s="21" t="s">
        <v>7121</v>
      </c>
      <c r="C136" s="29" t="s">
        <v>7122</v>
      </c>
      <c r="D136" s="29" t="s">
        <v>7122</v>
      </c>
      <c r="E136" s="21" t="s">
        <v>7121</v>
      </c>
      <c r="F136" s="16"/>
      <c r="G136" s="7"/>
      <c r="H136" s="7"/>
      <c r="I136" s="7" t="s">
        <v>34</v>
      </c>
      <c r="J136" s="7"/>
      <c r="K136" s="7"/>
      <c r="L136" s="45"/>
      <c r="M136" s="32"/>
      <c r="O136" s="29" t="s">
        <v>34</v>
      </c>
      <c r="P136" s="29" t="s">
        <v>34</v>
      </c>
      <c r="U136" s="31"/>
      <c r="W136" s="53"/>
    </row>
    <row r="137" spans="1:23" x14ac:dyDescent="0.35">
      <c r="A137" s="33">
        <v>136</v>
      </c>
      <c r="B137" s="9" t="s">
        <v>6319</v>
      </c>
      <c r="C137" s="37" t="s">
        <v>7123</v>
      </c>
      <c r="D137" s="37" t="s">
        <v>7123</v>
      </c>
      <c r="E137" s="9" t="s">
        <v>6319</v>
      </c>
      <c r="F137" s="15"/>
      <c r="G137" s="10"/>
      <c r="H137" s="10"/>
      <c r="I137" s="7"/>
      <c r="J137" s="10"/>
      <c r="K137" s="10"/>
      <c r="L137" s="47"/>
      <c r="M137" s="32"/>
      <c r="U137" s="31"/>
      <c r="W137" s="53"/>
    </row>
    <row r="138" spans="1:23" x14ac:dyDescent="0.35">
      <c r="A138" s="33">
        <v>137</v>
      </c>
      <c r="B138" s="18" t="s">
        <v>7008</v>
      </c>
      <c r="C138" s="35" t="s">
        <v>7124</v>
      </c>
      <c r="D138" s="35" t="s">
        <v>7124</v>
      </c>
      <c r="E138" s="18" t="s">
        <v>7008</v>
      </c>
      <c r="F138" s="20"/>
      <c r="G138" s="19"/>
      <c r="H138" s="19"/>
      <c r="I138" s="7"/>
      <c r="J138" s="19"/>
      <c r="K138" s="19"/>
      <c r="L138" s="46"/>
      <c r="M138" s="32"/>
      <c r="U138" s="31"/>
      <c r="W138" s="53"/>
    </row>
    <row r="139" spans="1:23" ht="26" x14ac:dyDescent="0.35">
      <c r="A139" s="33">
        <v>138</v>
      </c>
      <c r="B139" s="21" t="s">
        <v>7125</v>
      </c>
      <c r="C139" s="29" t="s">
        <v>7126</v>
      </c>
      <c r="D139" s="29" t="s">
        <v>7126</v>
      </c>
      <c r="E139" s="21" t="s">
        <v>7125</v>
      </c>
      <c r="F139" s="16"/>
      <c r="G139" s="7"/>
      <c r="H139" s="7"/>
      <c r="I139" s="7" t="s">
        <v>34</v>
      </c>
      <c r="J139" s="7"/>
      <c r="K139" s="7"/>
      <c r="L139" s="45"/>
      <c r="M139" s="32"/>
      <c r="O139" s="29" t="s">
        <v>34</v>
      </c>
      <c r="P139" s="29" t="s">
        <v>34</v>
      </c>
      <c r="U139" s="31"/>
      <c r="V139" s="2" t="s">
        <v>7127</v>
      </c>
      <c r="W139" s="53">
        <v>6</v>
      </c>
    </row>
    <row r="140" spans="1:23" x14ac:dyDescent="0.35">
      <c r="A140" s="33">
        <v>139</v>
      </c>
      <c r="B140" s="18" t="s">
        <v>7128</v>
      </c>
      <c r="C140" s="35" t="s">
        <v>7129</v>
      </c>
      <c r="D140" s="35" t="s">
        <v>7129</v>
      </c>
      <c r="E140" s="18" t="s">
        <v>7128</v>
      </c>
      <c r="F140" s="20"/>
      <c r="G140" s="19"/>
      <c r="H140" s="19"/>
      <c r="I140" s="7"/>
      <c r="J140" s="19"/>
      <c r="K140" s="19"/>
      <c r="L140" s="46"/>
      <c r="M140" s="32"/>
      <c r="U140" s="31"/>
      <c r="W140" s="53"/>
    </row>
    <row r="141" spans="1:23" ht="26" x14ac:dyDescent="0.35">
      <c r="A141" s="33">
        <v>140</v>
      </c>
      <c r="B141" s="21" t="s">
        <v>7130</v>
      </c>
      <c r="C141" s="29" t="s">
        <v>7131</v>
      </c>
      <c r="D141" s="29" t="s">
        <v>7131</v>
      </c>
      <c r="E141" s="21" t="s">
        <v>7130</v>
      </c>
      <c r="F141" s="16"/>
      <c r="G141" s="7"/>
      <c r="H141" s="7"/>
      <c r="I141" s="7" t="s">
        <v>34</v>
      </c>
      <c r="J141" s="7"/>
      <c r="K141" s="7"/>
      <c r="L141" s="45"/>
      <c r="M141" s="32"/>
      <c r="O141" s="29" t="s">
        <v>34</v>
      </c>
      <c r="P141" s="29" t="s">
        <v>34</v>
      </c>
      <c r="U141" s="31"/>
      <c r="W141" s="53"/>
    </row>
    <row r="142" spans="1:23" ht="26" x14ac:dyDescent="0.35">
      <c r="A142" s="33">
        <v>141</v>
      </c>
      <c r="B142" s="21" t="s">
        <v>7132</v>
      </c>
      <c r="C142" s="29" t="s">
        <v>7133</v>
      </c>
      <c r="D142" s="29" t="s">
        <v>7133</v>
      </c>
      <c r="E142" s="21" t="s">
        <v>7132</v>
      </c>
      <c r="F142" s="16"/>
      <c r="G142" s="7"/>
      <c r="H142" s="7"/>
      <c r="I142" s="7" t="s">
        <v>34</v>
      </c>
      <c r="J142" s="7"/>
      <c r="K142" s="7"/>
      <c r="L142" s="45"/>
      <c r="M142" s="32"/>
      <c r="O142" s="29" t="s">
        <v>34</v>
      </c>
      <c r="P142" s="29" t="s">
        <v>34</v>
      </c>
      <c r="U142" s="31"/>
      <c r="W142" s="53"/>
    </row>
    <row r="143" spans="1:23" ht="39" x14ac:dyDescent="0.35">
      <c r="A143" s="33">
        <v>142</v>
      </c>
      <c r="B143" s="21" t="s">
        <v>7134</v>
      </c>
      <c r="C143" s="29" t="s">
        <v>7135</v>
      </c>
      <c r="D143" s="29" t="s">
        <v>7135</v>
      </c>
      <c r="E143" s="21" t="s">
        <v>7134</v>
      </c>
      <c r="F143" s="16"/>
      <c r="G143" s="7"/>
      <c r="H143" s="7"/>
      <c r="I143" s="7" t="s">
        <v>34</v>
      </c>
      <c r="J143" s="7"/>
      <c r="K143" s="7"/>
      <c r="L143" s="45"/>
      <c r="M143" s="32"/>
      <c r="O143" s="29" t="s">
        <v>34</v>
      </c>
      <c r="P143" s="29" t="s">
        <v>34</v>
      </c>
      <c r="U143" s="31"/>
      <c r="W143" s="53"/>
    </row>
    <row r="144" spans="1:23" x14ac:dyDescent="0.35">
      <c r="A144" s="33">
        <v>143</v>
      </c>
      <c r="B144" s="18" t="s">
        <v>6959</v>
      </c>
      <c r="C144" s="35" t="s">
        <v>7136</v>
      </c>
      <c r="D144" s="35" t="s">
        <v>7136</v>
      </c>
      <c r="E144" s="18" t="s">
        <v>6959</v>
      </c>
      <c r="F144" s="20"/>
      <c r="G144" s="19"/>
      <c r="H144" s="19"/>
      <c r="I144" s="7"/>
      <c r="J144" s="19"/>
      <c r="K144" s="19"/>
      <c r="L144" s="46"/>
      <c r="M144" s="32"/>
      <c r="U144" s="31"/>
      <c r="W144" s="53"/>
    </row>
    <row r="145" spans="1:23" ht="65" x14ac:dyDescent="0.35">
      <c r="A145" s="33">
        <v>144</v>
      </c>
      <c r="B145" s="21" t="s">
        <v>7137</v>
      </c>
      <c r="C145" s="29" t="s">
        <v>7138</v>
      </c>
      <c r="D145" s="29" t="s">
        <v>7138</v>
      </c>
      <c r="E145" s="21" t="s">
        <v>7137</v>
      </c>
      <c r="F145" s="16"/>
      <c r="G145" s="7"/>
      <c r="H145" s="7"/>
      <c r="I145" s="7" t="s">
        <v>34</v>
      </c>
      <c r="J145" s="7"/>
      <c r="K145" s="7"/>
      <c r="L145" s="45"/>
      <c r="M145" s="32"/>
      <c r="O145" s="29" t="s">
        <v>34</v>
      </c>
      <c r="P145" s="29" t="s">
        <v>34</v>
      </c>
      <c r="U145" s="31"/>
      <c r="W145" s="53"/>
    </row>
    <row r="146" spans="1:23" x14ac:dyDescent="0.35">
      <c r="A146" s="27" t="s">
        <v>2200</v>
      </c>
      <c r="B146" s="21"/>
      <c r="C146" s="29"/>
      <c r="D146" s="29"/>
      <c r="E146" s="21"/>
      <c r="F146" s="16">
        <f>SUBTOTAL(103,Table18[Renumbered])</f>
        <v>0</v>
      </c>
      <c r="G146" s="7">
        <f>SUBTOTAL(103,Table18[New])</f>
        <v>0</v>
      </c>
      <c r="H146" s="7">
        <f>SUBTOTAL(103,Table18[Deleted])</f>
        <v>0</v>
      </c>
      <c r="I146" s="7">
        <f>SUBTOTAL(103,Table18[Text unmodified])</f>
        <v>85</v>
      </c>
      <c r="J146" s="7">
        <f>SUBTOTAL(103,Table18[Reworded, intent the same])</f>
        <v>0</v>
      </c>
      <c r="K146" s="7">
        <f>SUBTOTAL(103,Table18[Reworded, intent modified])</f>
        <v>0</v>
      </c>
      <c r="L146" s="45">
        <f>SUBTOTAL(103,Table18[BK])</f>
        <v>0</v>
      </c>
      <c r="M146" s="32">
        <f>SUBTOTAL(103,Table18[ATPL(A)])</f>
        <v>0</v>
      </c>
      <c r="N146" s="27">
        <f>SUBTOTAL(103,Table18[CPL(A)])</f>
        <v>0</v>
      </c>
      <c r="O146" s="29">
        <f>SUBTOTAL(103,Table18[ATPL(H)/IR])</f>
        <v>85</v>
      </c>
      <c r="P146" s="29">
        <f>SUBTOTAL(103,Table18[ATPL(H)/VFR])</f>
        <v>85</v>
      </c>
      <c r="Q146" s="27">
        <f>SUBTOTAL(103,Table18[CPL(H)])</f>
        <v>32</v>
      </c>
      <c r="R146" s="27">
        <f>SUBTOTAL(103,Table18[IR])</f>
        <v>0</v>
      </c>
      <c r="S146" s="27">
        <f>SUBTOTAL(103,Table18[CBIR(A)])</f>
        <v>0</v>
      </c>
      <c r="T146" s="27">
        <f>SUBTOTAL(103,Table18[BIR exam])</f>
        <v>0</v>
      </c>
      <c r="U146" s="32">
        <f>SUBTOTAL(103,Table18[BIR BK])</f>
        <v>0</v>
      </c>
      <c r="W146" s="53"/>
    </row>
  </sheetData>
  <pageMargins left="0.70866141732283472" right="0.70866141732283472" top="0.74803149606299213" bottom="0.74803149606299213" header="0.31496062992125984" footer="0.31496062992125984"/>
  <pageSetup paperSize="9" scale="78" fitToHeight="0" orientation="portrait" r:id="rId1"/>
  <headerFooter>
    <oddHeader>&amp;LTK Syllabus Comparison Doc v.6</oddHeader>
    <oddFooter>&amp;LEASA&amp;R17/12/2025</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Reader Instructions</vt:lpstr>
      <vt:lpstr>Source-information</vt:lpstr>
      <vt:lpstr>010-Air-Law-ATC</vt:lpstr>
      <vt:lpstr>021-AGK</vt:lpstr>
      <vt:lpstr>022-AGK-Instrumentation</vt:lpstr>
      <vt:lpstr>031-Mass-and-Balance</vt:lpstr>
      <vt:lpstr>032-Perf-A</vt:lpstr>
      <vt:lpstr>033-Flight-Planning</vt:lpstr>
      <vt:lpstr>034-Perf(H)</vt:lpstr>
      <vt:lpstr>040-Human-Performance</vt:lpstr>
      <vt:lpstr>050-Meteorology</vt:lpstr>
      <vt:lpstr>061-Gen-Nav</vt:lpstr>
      <vt:lpstr>062-Radio-Nav</vt:lpstr>
      <vt:lpstr>070-Ops-Procedures</vt:lpstr>
      <vt:lpstr>081-PoF(A)</vt:lpstr>
      <vt:lpstr>082-PoF(H)</vt:lpstr>
      <vt:lpstr>090-Communications</vt:lpstr>
      <vt:lpstr>'021-AGK'!_Hlk150056470</vt:lpstr>
      <vt:lpstr>'021-AGK'!OLE_LINK1</vt:lpstr>
      <vt:lpstr>'021-AGK'!OLE_LINK3</vt:lpstr>
    </vt:vector>
  </TitlesOfParts>
  <Company>European Union Aviation Safety Agency - EASA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CONDRON Frances</dc:creator>
  <cp:lastModifiedBy>CONDRON Frances</cp:lastModifiedBy>
  <cp:lastPrinted>2026-01-05T10:47:50Z</cp:lastPrinted>
  <dcterms:created xsi:type="dcterms:W3CDTF">2025-12-09T15:34:31Z</dcterms:created>
  <dcterms:modified xsi:type="dcterms:W3CDTF">2026-01-16T11:45:04Z</dcterms:modified>
</cp:coreProperties>
</file>